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A01" sheetId="1" r:id="rId4"/>
    <sheet state="visible" name="UA01A" sheetId="2" r:id="rId5"/>
    <sheet state="visible" name="UA01B " sheetId="3" r:id="rId6"/>
    <sheet state="visible" name="UA02" sheetId="4" r:id="rId7"/>
    <sheet state="visible" name="UA02A" sheetId="5" r:id="rId8"/>
    <sheet state="visible" name="UA02B" sheetId="6" r:id="rId9"/>
    <sheet state="visible" name="UA03" sheetId="7" r:id="rId10"/>
    <sheet state="visible" name="UA03A " sheetId="8" r:id="rId11"/>
    <sheet state="visible" name="UA03B " sheetId="9" r:id="rId12"/>
    <sheet state="visible" name="UA04" sheetId="10" r:id="rId13"/>
    <sheet state="visible" name="UA04A" sheetId="11" r:id="rId14"/>
    <sheet state="visible" name="UA04B " sheetId="12" r:id="rId15"/>
    <sheet state="visible" name="UA05" sheetId="13" r:id="rId16"/>
    <sheet state="visible" name="UA05A" sheetId="14" r:id="rId17"/>
    <sheet state="visible" name="UA05B " sheetId="15" r:id="rId18"/>
    <sheet state="visible" name="UA06" sheetId="16" r:id="rId19"/>
    <sheet state="visible" name="UA06A" sheetId="17" r:id="rId20"/>
    <sheet state="visible" name="UA06B" sheetId="18" r:id="rId21"/>
    <sheet state="visible" name="UA07" sheetId="19" r:id="rId22"/>
    <sheet state="visible" name="UA07A" sheetId="20" r:id="rId23"/>
    <sheet state="visible" name="UA07B " sheetId="21" r:id="rId24"/>
    <sheet state="visible" name="UA08" sheetId="22" r:id="rId25"/>
    <sheet state="visible" name="UA08A" sheetId="23" r:id="rId26"/>
    <sheet state="visible" name="UA08B " sheetId="24" r:id="rId27"/>
    <sheet state="visible" name="UA09" sheetId="25" r:id="rId28"/>
    <sheet state="visible" name="UA09A" sheetId="26" r:id="rId29"/>
    <sheet state="visible" name="UA09B" sheetId="27" r:id="rId30"/>
    <sheet state="visible" name="UA010" sheetId="28" r:id="rId31"/>
    <sheet state="visible" name="UA010A" sheetId="29" r:id="rId32"/>
    <sheet state="visible" name="UA010B " sheetId="30" r:id="rId33"/>
    <sheet state="visible" name="UA011" sheetId="31" r:id="rId34"/>
    <sheet state="visible" name="UA011A" sheetId="32" r:id="rId35"/>
    <sheet state="visible" name="UA011B " sheetId="33" r:id="rId36"/>
    <sheet state="visible" name="UA012" sheetId="34" r:id="rId37"/>
    <sheet state="visible" name="UA012A" sheetId="35" r:id="rId38"/>
    <sheet state="visible" name="UA012B " sheetId="36" r:id="rId39"/>
    <sheet state="visible" name="UA013" sheetId="37" r:id="rId40"/>
    <sheet state="visible" name="UA013A" sheetId="38" r:id="rId41"/>
    <sheet state="visible" name="UA013B" sheetId="39" r:id="rId42"/>
    <sheet state="visible" name="UA014" sheetId="40" r:id="rId43"/>
    <sheet state="visible" name="UA014A" sheetId="41" r:id="rId44"/>
    <sheet state="visible" name="UA014B" sheetId="42" r:id="rId45"/>
    <sheet state="visible" name="UA015" sheetId="43" r:id="rId46"/>
    <sheet state="visible" name="UA015A" sheetId="44" r:id="rId47"/>
    <sheet state="visible" name="UA015B" sheetId="45" r:id="rId48"/>
    <sheet state="visible" name="UA016" sheetId="46" r:id="rId49"/>
    <sheet state="visible" name="UA016A " sheetId="47" r:id="rId50"/>
    <sheet state="visible" name="UA016B" sheetId="48" r:id="rId51"/>
  </sheets>
  <definedNames>
    <definedName localSheetId="1" name="_ftn1">UA01A!$H$6</definedName>
    <definedName localSheetId="1" name="_ftn9">#REF!</definedName>
    <definedName localSheetId="1" name="_ftn8">UA01A!$H$22</definedName>
    <definedName localSheetId="1" name="_ftn4">UA01A!$H$16</definedName>
    <definedName localSheetId="1" name="OLE_LINK2">UA01A!$H$14</definedName>
    <definedName localSheetId="1" name="_ftn3">UA01A!$H$15</definedName>
    <definedName localSheetId="0" name="_Hlk154656942">'UA01'!$A$10</definedName>
    <definedName localSheetId="1" name="_ftn2">#REF!</definedName>
    <definedName localSheetId="1" name="_ftn10">UA01A!$H$24</definedName>
    <definedName localSheetId="1" name="_ftn7">UA01A!$H$21</definedName>
    <definedName localSheetId="1" name="_ftn6">UA01A!$H$20</definedName>
    <definedName localSheetId="1" name="_ftnref1">UA01A!$H$3</definedName>
    <definedName localSheetId="1" name="_ftn5">UA01A!$H$18</definedName>
    <definedName hidden="1" localSheetId="2" name="_xlnm._FilterDatabase">'UA01B '!$A$1:$C$18</definedName>
    <definedName hidden="1" localSheetId="5" name="_xlnm._FilterDatabase">UA02B!$A$1:$C$14</definedName>
    <definedName hidden="1" localSheetId="7" name="_xlnm._FilterDatabase">'UA03A '!$A$2:$I$28</definedName>
    <definedName hidden="1" localSheetId="8" name="_xlnm._FilterDatabase">'UA03B '!$A$1:$C$9</definedName>
    <definedName hidden="1" localSheetId="13" name="_xlnm._FilterDatabase">UA05A!$A$2:$I$26</definedName>
    <definedName hidden="1" localSheetId="16" name="_xlnm._FilterDatabase">UA06A!$A$2:$I$20</definedName>
    <definedName hidden="1" localSheetId="19" name="_xlnm._FilterDatabase">UA07A!$A$2:$I$15</definedName>
    <definedName hidden="1" localSheetId="22" name="_xlnm._FilterDatabase">UA08A!$A$2:$I$19</definedName>
    <definedName hidden="1" localSheetId="25" name="_xlnm._FilterDatabase">UA09A!$A$2:$I$25</definedName>
    <definedName hidden="1" localSheetId="28" name="_xlnm._FilterDatabase">UA010A!$A$2:$I$18</definedName>
    <definedName hidden="1" localSheetId="31" name="_xlnm._FilterDatabase">UA011A!$A$2:$I$15</definedName>
    <definedName hidden="1" localSheetId="34" name="_xlnm._FilterDatabase">UA012A!$A$2:$I$23</definedName>
    <definedName hidden="1" localSheetId="37" name="_xlnm._FilterDatabase">UA013A!$A$2:$I$2</definedName>
    <definedName hidden="1" localSheetId="40" name="_xlnm._FilterDatabase">UA014A!$A$2:$I$27</definedName>
    <definedName hidden="1" localSheetId="43" name="_xlnm._FilterDatabase">UA015A!$A$2:$I$8</definedName>
    <definedName hidden="1" localSheetId="46" name="_xlnm._FilterDatabase">'UA016A '!$A$2:$I$11</definedName>
  </definedNames>
  <calcPr/>
  <extLst>
    <ext uri="GoogleSheetsCustomDataVersion2">
      <go:sheetsCustomData xmlns:go="http://customooxmlschemas.google.com/" r:id="rId52" roundtripDataChecksum="72PcnCfzmCNaRrG97rUhgANAyKGKu1rKhgJa7JwjJ3A="/>
    </ext>
  </extLst>
</workbook>
</file>

<file path=xl/sharedStrings.xml><?xml version="1.0" encoding="utf-8"?>
<sst xmlns="http://schemas.openxmlformats.org/spreadsheetml/2006/main" count="2313" uniqueCount="542">
  <si>
    <t>PROYECTO INSTITUTO NACIONAL DE INVESTIGACIÓN, INNOVACIÓN Y POLÍTICA EDUCATIVA</t>
  </si>
  <si>
    <t>1. 2024/06/18</t>
  </si>
  <si>
    <t>2.
 Tmc</t>
  </si>
  <si>
    <t>3. 
EP8</t>
  </si>
  <si>
    <t>4.
GHB, AIOM, WADA, MAHS</t>
  </si>
  <si>
    <t>5.
01</t>
  </si>
  <si>
    <t>6.
SHA</t>
  </si>
  <si>
    <t>7. 
Análisis</t>
  </si>
  <si>
    <t>8. 
Categorización</t>
  </si>
  <si>
    <t>9. Grupo focal</t>
  </si>
  <si>
    <t>10. Instalación 8 Encuentro Intersedes. Artes, Ciencias, Humanidades y Tecnologías. Cuenco La creación de “unos mundos otros”</t>
  </si>
  <si>
    <t>CODIFICACIÓN FRAGMENTO</t>
  </si>
  <si>
    <t>ENCUENTRO INTERSEDES</t>
  </si>
  <si>
    <t>SEDE ENCUENTRO</t>
  </si>
  <si>
    <t>DÍA</t>
  </si>
  <si>
    <t>TÉCNICA</t>
  </si>
  <si>
    <t>TEMÁTICA</t>
  </si>
  <si>
    <t>CATEGORÍA</t>
  </si>
  <si>
    <t>FRAGMENTO</t>
  </si>
  <si>
    <t>CÓDIGO PARTICIPANTE</t>
  </si>
  <si>
    <t>Tmc</t>
  </si>
  <si>
    <t>GRUPO FOCAL</t>
  </si>
  <si>
    <t>Instalación Octavo Encuentro Intersedes. Artes, Ciencias, Humanidades y Tecnologías. Cuenco. La creación de “unos mundos otros”.</t>
  </si>
  <si>
    <t>PROPUESTA INSTITUTO NACIONAL</t>
  </si>
  <si>
    <t xml:space="preserve">[...] Si, si vamos a arrancar como para contarles en qué va el proyecto. Bueno, estamos por aquí ya, ¿estamos listos? Ah, bueno, me dices. Listo. Bueno, buenos días. Agradecemos enormemente que nos acompañen en este octavo encuentro. Hemos recorrido las sedes de presencia nacional, esta es la última sede. Entonces hemos estado en los cuatro puntos cardinales del país en este proceso de creación de Cuenco. Y para nosotros es muy importante cada encuentro, cada persona que nos acompaña y los aportes tan valiosos que ustedes realizan en estas ocasiones, son como el motor y la materia con la que estamos creando Cuenco. Entonces, muchas gracias, bienvenidos. Yo hoy les traigo esta idea de la creación de unos mundos otros. Eso viene de las ciencias sociales, cuando se habla de unas ciencias sociales, otras, ¿no es cierto? Otra forma de ver el mundo, de buscar otras alternativas, entonces proponemos esta figura de unos mundos otros y como para entender cómo ha sido esa creación de Cuenco. En lo que vamos, no, estamos en proceso de creación, vamos a ver en unos puntos como más rápido, como ese ser humano artífice de mundos, como ese crear está en el ser humano esa necesidad de expandir el mundo que nos ha tocado y crear otros mundos a partir de esto. Está la génesis del cuenco, ¿no es cierto? Cómo ha sido esto dentro del marco institucional, nuestro horizonte de sentido, misión, visión, objetivos, estructura y un poco contarles de los encuentros anteriores, los siete anteriores. Entonces, el ser humano, no es cierto, siempre está en relación con una concepción del espacio donde este plano y estas dimensiones en las que nos movemos nunca son suficientes, ¿sí? y aquí trayendo a Norberg Schulz [1], pero muy en consonancia, como lo podría decir CMOS también, es que la disquisición por el espacio tiene raíces existenciales. O sea, esto es una cosa que es ese anidar, ese buscar dónde estar en el mundo. Y la concepción de espacio pues es una construcción paulatina, se da a lo largo del tiempo de la historia de humanidad, ligada a un contexto y a unos factores interesantes del momento y del lugar. Y básicamente tiene que ver con una manera de concebir el mundo, cómo lo concebimos. </t>
  </si>
  <si>
    <t>GHB</t>
  </si>
  <si>
    <t>CIBERGEOGRAFÍA</t>
  </si>
  <si>
    <t>[...] Después de que el ser humano ha actuado con el espacio, lo ha medido, lo ha interpretado, ha generado filosofías para tratar de entenderlo y es como lo entendemos desde la psicología, desde las matemáticas, desde la geometría, desde la filosofía, o sea, el espacio es una cosa increíble y aparece sobre todo esto ¿no es cierto? Ese Imago Mundi, que es como expreso ese mundo que no está aquí, pero que es el que yo habito o quiero habitar. Y ahí tiene que ver mucho este aspecto de la comunicación, porque arrancamos en una historia de humanidad oral, de los relatos, de contarnos las historias para la luz del día. Ya no hay luz en la noche y lo que hay es el fuego y el relato alrededor del fuego y el contarnos esa historia para sabernos de dónde venimos y para dónde vamos. Pero luego cómo cambia la vida de todos nosotros como seres humanos cuando aparece la escritura. O sea, eso es una locura cómo nos transforma la comprensión de mundo y desde la comunicación, porque ya puede ser asincrónica.</t>
  </si>
  <si>
    <t>ESPÍRITU DE ÉPOCA</t>
  </si>
  <si>
    <t>[...] Entonces ahí se pasa de ese espacio sonoro a la visual, que es como lo que marca Juhani Pallasmaa, [1]que yo ya no tengo toda esta entrada auditiva y pasa a ser visual porque leo y en el momento en el que estamos es muy desde el ocular centrismo, como lo denomina Pallasmaa, que es toda la información es visual y eso es como ese entrenamiento a partir de la escritura. Entonces ya ahora vamos en las imágenes, pero estamos muy visuales entonces uno dice, pero a qué hora se quedó rezagado el oído tan potente en la vida nuestra, cuando se supone que es la primera puerta y la última. O sea, el oído, el bebé desde el vientre materno escucha la voz de la madre, percibe sonidos y la reconoce cuando nace, es la voz que la calma en este mundo cuando llega y se dice que es el último sentido que se pierde al morir. Entonces la puerta de entrada y la salida del mundo, el oído. Sin embargo, estamos atrapados en las imágenes, porque claro, ese paso de la oralidad a la escritura es muy fuerte. Y entonces ahí podríamos pensar que el tema de la inmersión no es un tema tecnológico, hay una autora inglesa, no pude recordar el personaje, pero ella tiene un estudio sobre eso, ella dice es que la inmersión empieza en la literatura, o sea, no es tecnológica.</t>
  </si>
  <si>
    <t>INNOVACIÓN</t>
  </si>
  <si>
    <t>[...] pero es como cuando hablamos de innovación, la innovación no es necesariamente tecnológica, la mediación no es tecnológica. Y entonces tenemos esta novela del Quijote del 600, si de 1600 que dice que de tanto leer novelas de caballería, pues se enloqueció el señor, o sea, eso es un proceso de inmersión con un libro, ahí no había la realidad virtual, ni la cámara, ni la simulación, o sea, es el libro que nos permite ir a habitar otros mundos. Entonces imagínense, si este cambio de la oralidad a la escritura ha transformado la humanidad de la manera que lo ha hecho, qué nos va a pasar ahora cuando estamos pasando de esa escritura a la era digital.</t>
  </si>
  <si>
    <t>[...] Y pues hay esta reflexión y es que el mundo artificializado y lo que nosotros recibimos del siglo XX es que el mundo ya nunca va a volver a sonar igual, ¿Y es eso, entonces cuáles son esas rupturas musicales? ¿O sea, cómo se da eso? Y es que es una gente que tenía un “Imago Mundi” muy tenaz porque aparecen en la Rai de Milán[1], Umberto Eco [2]y en la radio de Colonia, en Alemania, Schafer[3] y empiezan a jugar con los equipos como venga, ¿y si con esto hacemos otra cosa? Unos equipos de radio. Entonces Umberto Eco, muy ahí en el estudio de radio, pero empieza a convocar amigos, coincidió con un círculo de amigos que estaba, no sé, John Cage[4] estaba Cathy Berberian[5] bueno, como un grupo de personajes y de distintas nacionalidades en un momento en que estaban leyendo el Ulysses de Joyce [6], o sea, había salido esa novela y empieza Umberto Eco invita a los amigos a hacer un programa, a leer, a hacer una lectura poli lingual del capítulo de las sirenas del Ulysses [se ríe] y se enloquecen, o sea, se enloquecen en la radio. Y a partir de esa experiencia tan bonita, él va a escribir después Obra abierta,[7] que está en los 50 y pico, 1954, una cosa así, donde el tipo dice ya esto es la dilución del autor, o sea, lo que vamos ahora retomando en la Internet, él dice ya, o sea, ya la obra no es lo mismo, porque ya no es lo concreto, sino lo que el espectador, la escucha está completando con lo que tiene en su bagaje cultural. Ahí me perdona el profe [señala al profesor MAHS] que es el duro en las artes, ya podrá afinar esto, pero es más o menos como esa mirada de que ya la obra no es yo empiezo aquí, termino acá, como venía, sino que se atraviesan unos personajes con unos “Imago Mundis” muy tenaces, o sea, ve que es la muerte de la novela, si, aparece esto tan raro de Joyce, que esto como se coge, si esto ya no es lo que era, aparece el realismo mágico [8]en Latinoamérica, el teatro pánico [9]o sea, la ecología, sí, como una explosión de unos mundos que son ruptura, que va pasando de una etapa a otra. ¿Sí?, entonces esto es como ¿cómo nos estamos transformando? y cada vez, claro, con la mediación de las tecnologías esa transformación es más rápida. Es más rápida, ya no es un siglo, ya no es una década, estamos viendo cambiar cosas en un año, en dos años, si, es una cosa vertiginosa, si, que nos obliga como otra vez a pensar cómo nos reinventamos, porque no nos podemos quedar en unas estructuras anteriores que ya no responden a ese mundo líquido. Trayendo las palabras del profe JCM y pues vemos eso, que esa necesidad del ser humano de crear, no, de esos mundos. Y aparece por ejemplo este personaje de Grandville[10],  que lo traemos acá, que él en Francia pues es un adelantado a su tiempo, empieza a ser como una mirada crítica de la sociedad parisina y lo sepultan. Ya va a ser como después Dalí[11], que lo saca a la luz y dice como venga, este man era de los nuestro se adelantó, pero él era como nosotros, es esa figura de Grandville. Y entonces vemos como esa necesidad del hacedor, el gran hacedor del ser humano creando otros mundos. Y en esa capacidad de crear otros mundos nos preguntamos ¿por qué terminamos siempre creando unos mundos tan malucos, no es cierto? Sería como una pregunta, como si tenemos la capacidad de crear, ¿porque no creamos algo bonito, algo más agradable? y aquí hay que mirar esos grandes visionarios donde vemos en este evento que estamos considerando las artes, las ciencias, las humanidades y las tecnologías, es como estos grandes soñadores de mundo se anticipan, o sea, Julio Verne una locura, él va a hablar de las armas de destrucción masiva, del helicóptero, naves espaciales, transatlánticos, muñecas parlantes, internet, motores de explosión, submarino, motores eléctricos, el ascensor, si, un tipo que vivió entre 1828 y 1905. Entonces las cosas siempre se crean en la mente, o sea, es ese Imago Mundi que se crea, que permite que un día eso esté materializado, sí. Estos hay unos personajes en esas anticipaciones, el habla se adelanta en ese descubrimiento de las fuentes del Nilo, la conquista de los polos, los gobiernos totalitarios los anuncia, el viaje a la luna, entonces son como wow. Aparece Arthur C. Clarke[12] con esa como ese entramado que era el que no se podía separar entre la ciencia y la literatura y él creaba en uno y otro mundo y esto se mezclaba. Y es el primero que anticipa lo que estamos viviendo, nuestra forma de vida hoy con esta comunicación satelital, él es el primero que dice venga, vamos a organizar unos satélites con unas órbitas, con unas características, si, y la comunicación va a depender de eso en toda la tierra. Estamos ahí montados en este y tiene esta frase que es muy bella, que es “toda tecnología lo suficientemente avanzada es indistinguible de la magia”. Es muy bello y él estaba en esos dos mundos, es bien especial. Y pues va a dar unas obras increíbles de las odiseas que hemos visto llevadas al cine, hay uno muy bello que es Cánticos de la lejana tierra, que cuentan que León Pizarro[13] cuando lo mataron, era el libro que estaba leyendo. Él estaba leyendo eso y era una mirada de la nave nodriza que viaja a otro mundo para empezar a instaurar otra humanidad, porque ya la Tierra no va más. Y están en esa discusión de que hasta qué punto la literatura puede haber influido en las formas violentas de desarrollo de la humanidad y qué libros se pueden llevar a ese nuevo mundo o no. Ese es el de cánticos de la lejana tierra, muy bello. Y bueno, en esta línea está Scott[14] que saca esta serie de los profetas de la ciencia ficción, para los que quieran seguir explorando y mirando ese universo que se ha anticipado en la literatura. Y aparece este personaje, Ray Bradbury[15], que se dice uno de los críticos que estudia la obra de él, que más que ciencia ficción, él hacía social ficción, era lo que hacía. Y Fahrenheit, por ejemplo, Fahrenheit 451  [16] “ la temperatura a la cual el papel de los libros arde”, así empieza la novela. Fahrenheit nos revela un mundo que estamos viviendo ahora, que es entre pantallas. O sea, toda la gente está entre una pantalla y otra. Estamos todo el día en el computador y saltamos un rato a ver una serie en el televisor, y entonces un día distinto nos vamos a cine y tenemos otra pantalla más grande, si, y ese es como el mundo entre pantallas. Y esa mediación, no, esa mediación de la existencia de los seres humanos y las tomas de decisiones, por lo que vemos, con una muy buena versión, ya hay más, pero esa de Truffaut [17]es muy bonita, esa puesta en el cine y luego aparece este personaje increíble, que es William Gibson [18], sí, totalmente loco para su momento. Este hombre nació en el 48, ahora vive en Canadá como desde los 20 años más o menos. Y crea esta trilogía [19]donde basada en esa trilogía vamos a ver Matrix [20]y una cantidad de películas y de obras que hay en este momento, sí. ¿Entonces, qué es lo especial de este personaje? ¿Cómo se adelanta? El acuña términos como el ciberespacio y ese ciberespacio, la definición es eso, es como una alucinación consensuada de la data, ese es el ciberespacio, o sea, tenemos un acuerdo y esto lo sostenemos porque todos sabemos que eso está ahí. Y él se adelanta, es quien va a acuñar el término Microsoft, es él en esta trilogía. Y, por ejemplo, en el Conde cero hay la disquisición de unas cajas de artista que aparecen y si eso lo hizo el ser humano o no, o una máquina, en lo que estamos ahora, o sea, estamos ahí. ¿Entonces cómo hacemos para separar lo que el mundo ha tratado de separar todo el tiempo de las humanidades, la ciencia, la tecnología? ósea, esto es indivisible porque, porque en estos creadores de mundos eso es una unidad, porque los mundos son una unidad, o sea, la obra de García Márquez si uno coge 100 años de soledad, ella es una totalidad. Yo no puedo extrapolar y buscar por qué hay unos niños que nacen con colita de marrano, no, eso no va a tener una consistencia sino en ese mundo de 100 años de soledad de García Márquez. Entonces estamos en este mundo, ¿no es cierto? De un presente tecnológico donde hay esa dilución de lo concreto, o sea, ya lo que era no es, sí. Estamos nosotros en unas generaciones en que estamos viendo todos estos cambios y cada uno o se monta o desconfía y se frena a un lado y mira y duda, pero, pero esto es una cosa que nos va, nos va envolviendo y aparece como una falacia que lo dice John Maeda[21], o sea, en esto ha volteado el ser humano, toda, toda la humanidad, que es como ahorro tiempo. Y eso es una falacia, porque si ustedes ahorran el tiempo, ¿eso dónde va a dar? Ustedes dicen este viaje eran 45 minutos y me demoré media hora, me gané 15 minutos. A dónde fueron a dar los 15 min [se ríen] que nos ganamos o perdimos. Y entonces ese rollo del tiempo, no, el tiempo es lento, rápido, pero en relación con, no hay un tiempo absoluto, no nos sirven los tiempos absolutos. Y entonces José Luís Brea [22]que alcanzó como a escribir muy antes de morirse, hacia el 2014, 2015 más o menos fue la muerte de Brea, alcanzó a escribir en tiempo real lo que él veía pasar.</t>
  </si>
  <si>
    <t>JUVENTUDES</t>
  </si>
  <si>
    <t>[...] Y hay un libro pequeñito publicado por la Universidad Nacional que se llama El net art y la cultura que viene y es muy especial, le hace toda esta reflexión y dice “el nuevo sujeto se encuentra continuamente sometido a una infinidad de movilidades territoriales, físicas, sociales, económicas, de clase y creencias afectivas que le dificultan enormemente consolidarse como una identidad estable”. Y esa es como la gran molestia de la mayoría de las personas frente a los jóvenes “es que el hijo mío no se define, es que mi sobrina no sabe para dónde va, es que fulanito ya se graduó y no quiere trabajar, no quiere ser empleado”. Y estamos todo el tiempo como en esa en ese acuse de que es que esto no es no es tan definido, son acuosos, son una cosa que antes, mejor dicho, el que se graduaba ya tenía la hipoteca y el préstamo, cosas que lo materializaban en un mundo que estaba predestinado a pagar el apartamento a cuotas a tener el carro. Y estos jóvenes, esto es otra cosa, o sea, nosotros no los logramos meter en ese saco. Entonces es que no saben lo que quieren, ¿sí o no? Esa es como la “es que los muchachos hoy no saben lo que quieren”. Y habría que pensar en eso, sí, que es que soñar los mundos requiere un talento y una flexibilidad que está en los jóvenes. Los problemas que tenemos en el mundo de hoy no es por culpa de los jóvenes, es el mundo que nosotros les estamos dejando. Ellos no han hecho lo suyo [se ríe] y hay que dejarlos hacer.</t>
  </si>
  <si>
    <t>[...] De todo esto que cambia y nos va a cambiar ahora el teletrabajo, estamos metidos en otra dinámica, sí, y vuelve ese espacio doméstico abandonado por varias décadas, vuelve a ser no, es que ya es otra vez como en el medioevo la casa era todo, o sea, el taller y la mesa, en esa se trabajaba de día y de noche se quitaba y se ponía la manta, y si había que cocinar, se cocinaba ahí, más o menos volvimos como a ese espacio doméstico que lo es todo, que empieza a ser otra vez todo y aparece como bueno, vamos a pelear con los medios o vamos a trabajar por una re singularización de esos medios, que es lo que propone Guattari[1] y vamos a reapropiarnos de esos medios para hacer lo que creemos que queremos hacer y crear.</t>
  </si>
  <si>
    <t>[...] Entonces esto nos exige como otro diseño de espacialidades. Ahí hay otra otra referencia del cine de Wim Wenders[1] que es “Until the End of the World”, y es la caída del satélite de las comunicaciones y cómo cambia ese mundo y nos deja como en un filo de humanidad. Entonces habría que ver eso, cómo estamos navegando nosotros entre la escala local y la global, cómo nos movemos en ese mundo acuoso, en un contexto que ya es la aldea global, como lo anticipaba Mcluhan[2] porque tenemos una aldea, el mundo es una aldea que está toda conectada, todo el mundo sabe qué hizo el otro, así la estrella en Asia, en EE.UU. Entonces sabemos que desayunó, si hoy fue al gimnasio o no, o sea, la aldea global, con su chisme global. Entonces estamos en esto. Y además habitantes de unos espacios mediatizados que antes cuando alguien entraba a la casa, salía del mundo, decía no, yo me voy a desconectar, yo ya terminé, no, uno ahora entra a la casa y se conecta. Es totalmente lo contrario. Empieza esa mediación. Si lo vemos en términos del espíritu del lugar, que era esa gran pregunta de Norbert Schultz ¿Cuál es el espíritu del lugar? Él decía los romanos leen rostros, leen lugares como nosotros leemos rostros. Era lo que decía Norbert Schultz. Entonces como Romans reads places like we reads faces, súper bonito como ese espíritu del lugar. Entonces era claro, uno llegaba al sitio y encontraba como cuál era esa atmósfera del lugar que lo caracterizaba y lo hacía distinto a otro. Pero es que el nuevo genio y el nuevo, el nuevo espíritu del lugar es el código. Estamos en el código. El ágora que era el encontrarnos, ahora es el chat, es la comunidad, es la red, o sea, todo esto se ha ido transformando y aparece como ese celo por el código y hay el código cerrado. Pero entonces aparecen unos rebeldes y sueltan por ejemplo Linux[3] que está abierto, es un código abierto, ¿usted qué va a hacer con eso? O sea, aquí está este mundo creado y ¿usted qué va a hacer con eso? ¿Cómo va hacer?  Y el diseño tiene un papel muy importante ahí, porque el diseño, si lo llevamos a las palabras de Norbert Schultz con el espíritu del lugar, [4]va a tener que “negociar, enfrentar y resolver lo que es un mundo en la cotidianidad, las necesidades que tenemos en el día a día”. Ahí es donde cobra sentido ese diseño, esa tecnología, ese hacer. Entonces, esa cultura que viene, ¿cuál es? O sea, ¿cuál es esa cultura? ¿Dónde estamos en esa cultura? ¿Cómo es posible que determinemos la línea en la que estamos? Y esto está andando. Entonces, cuando aparece, por ejemplo, la noción de posmodernidad, alguien dice “es que no hay posmodernidad”. La posmodernidad realmente es como la necesidad de pasar la página y decir aquí empieza otra cosa. Pero eso en la vida real y en presente es muy difícil que uno perciba y diga desde hoy esto es distinto, aquí ya yo ya soy otra. [se ríen] No es tan sencillo, si, y entonces está esto tan acuoso de los chicos y las chicas que sí se están como inventando a sí mismos justo en el día a día tienen la flexibilidad para para hacer otra cosa e inventarse otra manera y ahí traeríamos a Heidegger[5], y de la relación del hombre con el “sentido del Ser ¿no es cierto?, con la idea de que poéticamente habita el ser humano el mundo, entonces no lo habita desde la tecnología. Y bueno, llegan como todos estos pliegues del conocimiento, todas estas ventanas que nos dan la posibilidad de esa co creación a través de la red. Aparece, por ejemplo, el nuevo Atlas de Serres, [6]donde Serres está diciendo y cuál es la geografía nuestra hoy que dé cuenta de un mundo, o sea ¿qué Atlas nos sirve hoy?, ¿qué Atlas nos va a reflejar el mundo físico que soporta la existencia de los seres humanos, más el mundo virtual que es esta otra creación que hemos que hemos dado lugaa? ¿no es cierto? En esto, entonces, lo único que podemos saber, más o menos en consonancia con la obra de Borges[7] de Robert Musil[8], de Klossowski, [9]es como que el absoluto no puede permanecer. Estamos en ese momento Del Aleph[10] Borges, cuando ve en ese punto todo el universo y lo describe, que es un punto en una escalera donde él mira y ve todo el universo simultáneamente, a la vez. Estamos como en esa velocidad.</t>
  </si>
  <si>
    <t xml:space="preserve">[...] Y ahí aparece Cuenco, estamos en Cuenco, en una creación de mundo donde hay una reflexión de unos profesores como venga, tenemos que pensarnos la universidad, tenemos que pensarnos la educación, ¿porque no creamos un lugar para la educación? Y esto es entonces Cuenco. Y creo que lo más importante es siempre dar inicio a esta parte que se abre con el propósito superior de la institución, porque creo que muchos no lo conocemos, entonces dice: Ser la Universidad de la Nación, que como centro de cultura y conocimiento forma ciudadanos íntegros, responsables y autónomos, orientados a ser agentes de cambio con conciencia ética y social, capaces de contribuir a la construcción nacional desde la riqueza y diversidad de las regiones y desde el respeto por la diferencia y la inclusión social. Yo creo que ese es como nuestro gran marco, es ese propósito superior, ¿a dónde vamos? ¿De qué manera? Porque hemos empezado por las sedes de presencia nacional y ya se anunciaba en los objetivos de desarrollo del milenio. </t>
  </si>
  <si>
    <t>[...] En la misión de sabios, en las recomendaciones de la acreditación internacional era como: “se necesita un instituto que se ocupe de la educación, que vea esto de manera global”. Y en el plan global de desarrollo entonces aparece como una acción asociada a un objetivo, dice conformar el instituto de investigación, innovación y política educativa. Eso aparece enunciado como una acción que nos rige a nosotros como meta desde el BPUN, el banco de proyectos de la Universidad Nacional. En el eje tres aparece un objetivo ligado al aprendizaje colaborativo, transformación pedagógica y desarrollo curricular. Aparece un objetivo que es conformar y consolidar espacios de colaboración inter y transdisciplinarios. Y nosotros diríamos desde el modelo Intersedes. Entonces, ¿qué es esto? ¿En qué estamos?, en un espacio colaborativo inter y transdisciplinario y hemos hecho de cada encuentro de intersedes un espacio colaborativo inter y transdisciplinar. Eso es lo que hemos hecho hasta este momento, y esa es la meta que nos rige. Hoy, 18 de junio, estamos cumpliendo un año de existencia en el banco de proyectos de la Universidad Nacional. Ya venía de antes, lo vamos a ver. ¿Cuál es nuestro horizonte de sentido? digamos que hay tres principios allí, ¿sí? que es ese cultivo de la humanidad, apelando a la metáfora de la siembra, donde creemos que estos espacios de educación son para cultivar la humanidad, para hacernos nosotros más humanos cada vez. Y está la idea de cuenco de las culturas en comunicación. ¿Qué es eso? Que cada territorio de Colombia es otro, otro país dentro de Colombia, o sea, ¿cuántos territorios tenemos nosotros? ¿Cuántos países, cuántas culturas? Y esto aparece el instituto como crear un espacio donde esas culturas dialoguen. Y creo que podríamos sintetizar la visión que vamos a ver ahora, la misión que vamos a ver, que está extensa, uno la podría resumir en este en este pedacito que está acá subrayado, que es reflexión en su interior y diálogo con territorios, sus instituciones y sectores productivos y propuesta al gobierno en políticas públicas de educación. Ese pedacito sintetiza las tres diapositivas que tenemos ahora de misión, que les vamos a presentar.</t>
  </si>
  <si>
    <t>EDUCACIÓN</t>
  </si>
  <si>
    <t xml:space="preserve">[...] Pero es esto, o sea, reflexionemos nosotros aquí, establezcamos vínculo con otras instituciones educativas, con el gobierno, propongamos esas políticas de educación. Y luego aparece el tercer principio, que es construir sobre lo construido, reconocer una trayectoria que hay en la universidad, que hemos estado sacando en la línea base, ya les vamos a contar de esto, donde miramos lo que hay en torno a la educación, desde colectivos entendidos como escuelas de pensamiento, institutos, centros de investigación, grupos de investigación, laboratorios, aulas especiales como el aulas Stem[1] eso lo buscamos, todo lo que tiene que ver con educación. Y luego también producción académica, o sea, qué hay de publicaciones de estudiantes y profesores en torno a la educación y en muchos casos en red con otras universidades y otras instituciones. </t>
  </si>
  <si>
    <t>DEPENDENCIAS EN RED</t>
  </si>
  <si>
    <t>[...] Y aquí tiene que ver el reconocer también ese construir sobre lo construido, convocar a los tres pilares del Instituto, esos tres pilares. Ya viene en camino el profesor AFMC, pero ha sido como desde su experticia y su trabajo en las políticas públicas de educación, o sea, desde el comienzo, desde el primer encuentro aparece AFMC allí, aparece el profesor JCM como Director del Instituto de Investigación en Educación, pero JCM como lo que conoce, JCM como ser humano, o sea,  hay unas dependencias que están allí en conexión, pero son los seres humanos con los que establecemos esos diálogos y con GEBT que nos acompaña hoy también como pilar con todo su trabajo y reflexión y producción en torno a lo que es la innovación académica.Entonces esos son nuestros tres pilares. Cuando nosotros arrancamos y dicen esto es un proyecto que lleva ya cinco años, toca acabar en un año, no tenemos nada, casi nada, ¿qué vamos a hacer? Y yo digo pues hay que llamar a la gente que sabe de eso, si es investigación en educación necesitamos que esté ahí el IIEDU [Instituto de Investigación en Educación] y por políticas educativas tiene que estar el centro y el grupo de investigación del profe,  innovación académica, entonces tenemos que traer a alguien del ecosistema y enlazamos con GEBT que ya habíamos hecho unos trabajos en Manizales en innovación, entonces cómo se ha ido tan rápido por el apoyo en las personas que saben, convocando a los que ya traían una trayectoria, ya tenían un tiempo recorrido.</t>
  </si>
  <si>
    <t xml:space="preserve">ANTECEDENTES PROYECTO INSTITUTO NACIONAL </t>
  </si>
  <si>
    <t>[...] Entonces aquí aparece como un contexto importante, como esas movilizaciones estudiantiles y profesorales que arrancan finales del 2018, el paro que arranca el 1 de octubre del 2018, esto se va a juntar con todas las movilizaciones, si, aparece un grupo de estudios generales en Bogotá, que es como un grupo que se convoca y empiezan a crear esos mundos los hacedores y es la razón por la cual en la propuesta de Rectoría del Profesor Múnera  aparece el Instituto, dice consolidar el Instituto Nacional de Investigación, Innovación y Política Educativa. Entonces en esto tan álgido políticamente, a mí en Manizales empiezan como y ¿cuál es la relación suya con Múnera? Y yo digo no, lo que pasa es que él estaba en este grupo de estudios generales [risas] y él se soñó con el grupo de profesores que estaba ahí, el Instituto Nacional y en su momento pues cuando ya hace una propuesta de gobierno dice esto hay que consolidarlo porque a él le duele. Y luego llega GHB y aparece por ahí el año pasado a funcionar con esto, pero esto viene de atrás. Luego empalmamos con pandemia, viene pandemia y se arma un comité de crisis y está todo el mundo como tratando de ver qué hace y ya eso ayuda darle un poco de forma. Llaman a la profesora DASC que está ahí como casi tres años trabajando, ella viaja entre las sedes andinas, se reúne en Medellín, en Manizales y en Palmira con algunos profesores y directivos y conversa acerca de cuáles son las expectativas del instituto. Luego en el 2022 estuvo casi del año ese tiempo el profesor JPD, como también en la concepción, en ese soñarse instituto y luego me llaman a mí en marzo del año pasado, yo empiezo como a mirar la cosa y digo si arrancamos en firme 2 de junio y el 18 de junio, hace un año lo teníamos montado y aprobado en el banco de proyectos de la Universidad Nacional, en el BPUN. ¿Qué es lo que necesitamos ahora? Pues como toda la la existencia legal, debemos transitar por el académico, tener un aval para ir al superior y que el superior apruebe la creación del Instituto. Esto es un proyecto de creación, por eso arrancamos viendo estos mundos. Y en ese reconocer, el construir sobre lo construido, pues aparece la imagen de Cuenco con un pensador muy grande que ya no está tampoco, que es Jesús Martín Barbero , que, en su momento, no sé si hacia los 90 o algo así, se pensaron en la Universidad un instituto que era para culturas en comunicación, eso nunca se consolidó. Y esa abreviatura era el Cuenco y a mí me pareció bellísimo.</t>
  </si>
  <si>
    <t>[...]  Y entonces dijimos vamos a traer el cuenco, además con una connotación desde el Dao   que es muy bella, y es ¿que por qué adoptamos el cuenco? era por ese símbolo de que en el Dao la relevancia y la verdadera importancia de las cosas, de los objetos, reside en la capacidad de albergar. Entonces ellos dicen como un cuenco, un cuenco es útil porque es vacío, como está vacío yo puedo verter en él un líquido y beber, pero si yo tengo una cosa maciza, pues es un pisa papel, pero no es un cuenco, ya está lleno. Entonces esa idea del cuenco nuestro es como venir, estos espacios se instalan como un gran cuenco donde podemos encontrarnos, donde se instalan estos diálogos de saberes, de las perspectivas, de los mundos que cada uno de ustedes ha creado. Y es un ejercicio del cuenco que se llena y se vacía, se llena y se vacía para poder albergar estas conversaciones. Ese es el cuenco.</t>
  </si>
  <si>
    <t>[...] Entonces la misión, bueno, les contaba a ustedes, bien larga, estamos en ese proceso de síntesis, porque en los encuentros vamos recogiendo y vamos tejiendo cosas y luego toca hacer un proceso de síntesis, pero básicamente es como fortalecer la reflexión y la formación en pedagogía, volver a instalar eso en la universidad, en una universidad que no tiene una facultad de educación, donde esto es una deuda que tenemos con el país y con la universidad, tener un instituto de investigación en educación, innovación y políticas educativas que ya trabaje desde el modelo intersedes a nivel nacional. Entonces para eso es importante recoger qué experiencias ha habido, en parte de eso ya hemos trabajado, ya les vamos a contar, hemos tejido, hemos encarnado ese modelo intersedes, lo tenemos andando, o sea, el estas relaciones que se tejen están entre todas las sedes, tener la posibilidad de instaurar unas discusiones dentro y fuera de la universidad.</t>
  </si>
  <si>
    <t>DIÁLOGO DE SABERES</t>
  </si>
  <si>
    <t>[...] Dentro hay muchas cosas que nosotros tenemos que resolver, tenemos que hablar de cómo estamos evaluando a nuestros profesores, los sistemas de evaluación de los estudiantes, los distintos niveles de formación, o sea, hay una cantidad de cosas internamente para discutir en educación, pero por fuera hay muchas cosas más que tenemos que tejernos de los distintos niveles de educación, o sea, ¿cómo vamos a jalonar esos procesos, a hacer presencia?, ¿cómo volvemos a estar en las mesas donde se formulan las políticas de educación del país?, ¿cómo trabajamos con los territorios? y no los vemos ahí sí como unos cuencos vacíos donde vamos a verter conocimiento desde la Universidad Nacional, en las sedes, sino ¿cómo llegamos todos como un Cuenco que puede llenarse en ese dialogo? ¿no es cierto? En ese intercambio de saberes y bueno, propiciar estos encuentros entre investigadores, todos los personajes que están teorizando, que están haciendo una crítica, que están produciendo intelectualmente en torno a ese tema de la educación y las políticas. Mirar esto que es como importante, que es reflexionar sobre la educación como elemento fundamental de la conciencia de universidad y de país. Entonces el cuenco también aparece como una conciencia de universidad que se piensa a sí misma, o sea, ya tenemos la edad de la razón, ya necesitamos todo este conocimiento que hemos construido académico, empezar a usarlo para mirarnos y bueno, ser parte de este proceso de transformación como una construcción colectiva.</t>
  </si>
  <si>
    <t>[...] Esta es la visión, esto se ha ido transformando y dice: en el año 2050, el Instituto Nacional de Investigación, Innovación y Política Educativa es un faro en el devenir de la educación y el cultivo de la humanidad, tanto para la Universidad Nacional de Colombia como para el país, con la participación de comunidades académicas de todas las áreas de conocimiento, de todas las sedes, sus representaciones y sus manifestaciones colectivas y emergentes, como estrategia de cultura en comunicación, Cuenco es escenario de diálogo permanente con comunidades, Estado, organizaciones, instituciones de educación, sectores productivos y actores de los territorios y del mundo. Integra lo existente y lo emergente para deliberar y proponer nuevas discusiones encaminadas a la creación de alternativas en el campo de la educación a escala local, nacional y global. Esa es como la visión que hemos ido tejiendo</t>
  </si>
  <si>
    <t>[...] y entonces tenemos como el ecosistema de innovación académica, el grupo de investigación en política públicas en educación superior, el IIEDU, tejiendo, ayudándonos a tejer esas distintas escalas y actores del territorio y con los agentes institucionales también, esa es la idea</t>
  </si>
  <si>
    <t>PROPÓSITO SUPERIOR</t>
  </si>
  <si>
    <t>[...] Y aquí entonces aparece ese instituto, el cuenco en torno a ese propósito superior. Y en medio de este tejido, entonces en los objetivos, voy a leer este primero, que es ser una organización sistémica para la promoción de la educación, basada en el reconocimiento de la existencia del otro, para el conocimiento y el cuidado de sí, del buen vivir y en última instancia para el cultivo de la humanidad y del conocimiento desde una concepción ética y ecosistémica, compleja, holística y escalar. Ese es nuestro objetivo general. Les vamos a llevar todo este pensamiento compartimentado en unas áreas del conocimiento a una apuesta de un pensamiento sistémico donde el ser humano está ahí en un primer plano y donde esa educación, esa formación tiene que ver con ese cultivo de humanidad. Y aquí hemos ya avanzado en esto. [...] ya pueden ustedes consultar la línea base fue una arqueología súper exhaustiva y rigurosa que ha hecho KNH una persona del equipo que es socióloga y ha hecho como ese barrido de producciones académicas, entonces como qué producción académica hay en la universidad y en red con otras instituciones y también el barrido como de esos colectivos, grupos de investigación y todo lo que hay en la universidad en torno a la educación, eso ya está. 
Propiciar los diálogos, en esto estamos, esos diálogos permanentes, interinstitucionales, entonces aquí estamos los tres pilares, estamos convocando las sedes, esto es el instituto[...] el instituto no es un edificio y el instituto no es una resolución, el instituto es una conversación que está circulando entre las sedes, básicamente en eso está. Dinamizar propuestas propias en red, estamos en eso.</t>
  </si>
  <si>
    <r>
      <rPr>
        <rFont val="Ancizar Sans"/>
        <color rgb="FF666666"/>
        <sz val="12.0"/>
      </rPr>
      <t>[...] Entonces hay distintos trabajos, estamos en red con la profe</t>
    </r>
    <r>
      <rPr>
        <rFont val="Ancizar Sans"/>
        <b/>
        <color rgb="FF666666"/>
        <sz val="12.0"/>
      </rPr>
      <t xml:space="preserve"> </t>
    </r>
    <r>
      <rPr>
        <rFont val="Ancizar Sans"/>
        <color rgb="FF666666"/>
        <sz val="12.0"/>
      </rPr>
      <t>AIOM, con la sede Orinoquía también con una propuesta muy bella, yo le hablé a AIOM, le decía que tenía que conocerse con WBG, porque AIOM quiere montar un grupo de teatro como un espacio interdisciplinar y transversal para la formación integral y que sea inclusivo y que a partir del teatro y la lúdica la gente forme parte de esto y haya un tejido académico y con la región que hay que vincular personas que están, entonces estamos en eso, felices, sí, que es como empezar a tejer juntos y a crear, porque es mucho más divertido crear, o sea, los proyectos cuando se tiene que solucionar, pasar ahí, porque no hay puente y tiene que poner el puente, la gente llega de la religión que sea, de  la política, del partido de fútbol y montan el puente, mientras que si nos ponemos a discutir en torno a una idea, pues no, esto se vuelve una controversia, entonces ha sido más divertido como encontrarnos también para crear. Y además de los encuentros que llevamos ocho en un año, estamos creando, estamos con el profe JCM, entonces como él está documentando, bueno ahí estás con NGG, que para mirar las experiencias, las experiencias de innovación académica en Manizales, entonces el profe JCM está liderando la producción de un documental que va a dar cuenta de unas experiencias de innovación académica en las sedes, y ahí estamos haciendo presencia y tejiendo, o sea la idea nuestra es tejernos y bueno, hacer toda esta reflexión como todo esto que hay en la universidad y eso¿ cómo se encarna en las aulas?, ¿qué está pasando ahí o más allá de las aulas?, ¿cómo es ese currículo?, ¿cómo es una didáctica?, ¿cómo estamos fluyendo con todo esto?, como porque es donde es donde toda la construcción de conocimiento de la universidad tiene su gran apuesta. Entonces eso como lo estamos viendo en el día a día en las aulas.</t>
    </r>
  </si>
  <si>
    <r>
      <rPr>
        <rFont val="Ancizar Sans"/>
        <color rgb="FF666666"/>
        <sz val="12.0"/>
      </rPr>
      <t xml:space="preserve">[...]  Y aquí viene la parte compleja que es la estructura. Entonces nosotros llegamos con esto al Consejo Académico 2 de febrero, ahí se estaba caldeando los ánimos </t>
    </r>
    <r>
      <rPr>
        <rFont val="Ancizar Sans"/>
        <i/>
        <color rgb="FF666666"/>
        <sz val="12.0"/>
      </rPr>
      <t>[risas]</t>
    </r>
    <r>
      <rPr>
        <rFont val="Ancizar Sans"/>
        <color rgb="FF666666"/>
        <sz val="12.0"/>
      </rPr>
      <t xml:space="preserve"> de lo que estamos viendo ahora, ahí ya estaba caliente la cosa, hicimos una socialización, ni siquiera se solicitó el aval y nos dijeron no, no está listo y eso no puede ser y no vamos a dejar crear ese instituto. Y luego bueno, ya como hablando con la gente, pero, ¿qué pasa? No es el momento político, no es el adecuado, no los vamos a dejar crear ese instituto porque es de la administración saliente, o sea, fueron unos argumentos demoledores y aquí vamos. Entonces estamos ahí para volver a circular, para ir a ponernos en la primera línea otra vez, </t>
    </r>
    <r>
      <rPr>
        <rFont val="Ancizar Sans"/>
        <i/>
        <color rgb="FF666666"/>
        <sz val="12.0"/>
      </rPr>
      <t>[risas]</t>
    </r>
    <r>
      <rPr>
        <rFont val="Ancizar Sans"/>
        <color rgb="FF666666"/>
        <sz val="12.0"/>
      </rPr>
      <t xml:space="preserve"> ahora en agosto volvemos a ver qué pasa y estamos en esta discusión con el equipo como si nos sostenemos en esta apuesta que era adscrito a la rectoría como órgano autónomo y asesor y consultivo de esta, de vicerrectorías nacionales y de sedes, de direcciones de sedes y de facultades acerca de la reflexión, definición y orientación de investigación en educación e innovación académica con incidencia en políticas educativas de la universidad y del país. Entonces claro, esto es, llegamos el 2 de febrero hablando de una autonomía relativa, </t>
    </r>
    <r>
      <rPr>
        <rFont val="Ancizar Sans"/>
        <i/>
        <color rgb="FF666666"/>
        <sz val="12.0"/>
      </rPr>
      <t>[risas]</t>
    </r>
    <r>
      <rPr>
        <rFont val="Ancizar Sans"/>
        <color rgb="FF666666"/>
        <sz val="12.0"/>
      </rPr>
      <t xml:space="preserve"> todavía no estaba, pero nosotros ya íbamos, esto ha sido… porque es la discusión lo que nos pone a ir muy adelante en ese “</t>
    </r>
    <r>
      <rPr>
        <rFont val="Ancizar Sans"/>
        <i/>
        <color rgb="FF666666"/>
        <sz val="12.0"/>
      </rPr>
      <t>Imago Mundi”,</t>
    </r>
    <r>
      <rPr>
        <rFont val="Ancizar Sans"/>
        <color rgb="FF666666"/>
        <sz val="12.0"/>
      </rPr>
      <t xml:space="preserve"> estamos hablando el 2 de febrero de una autonomía relativa del instituto, dijeron no, como así, eso arriba en rectoría y por encima de las vicerrectorías, eso no puede estar ahí, incluso en el Consejo de Sede, porque pasamos ya por todos los consejos de sedes andinas socializando esto, en el Consejo de sede en Bogotá como el 4 de diciembre, algo así fue, nos dijeron ustedes tienen que montar eso como un satélite, eso no puede estar dependiendo de la rectoría y por encima de las vicerrectorías. Entonces pedimos el concepto y nos dijeron pues no, realmente no existe en jurídica en Manizales, dijeron no, no hay antecedentes de un satélite en la Universidad Nacional.</t>
    </r>
  </si>
  <si>
    <t>[...]  Y los tres pilares están diciendo también, bueno, creemos cada uno desde su campo que debería haber unas líneas en investigación en esto, y entonces vamos a mirar qué líneas de investigación se desprenden de esa línea base, cuáles salen de ese diálogo, cuáles de los pilares y el final de este año que se cierra este proyecto. Es como estar enunciando esas líneas de investigación en el momento en que se cree el instituto ya para su implementación. Entonces, otra cosa que también les pareció muy rara es como nosotros tenemos un consejo de instituto, hay una dirección de instituto y proponemos un comité estratégico, en parte de ese comité estratégico son personas de afuera de la universidad, decían, pero, ¿hay que pagarles? No, no hay que pagarles, vamos a tener un grupo de personas para conversar los temas importantes porque los consejos se vuelven un tema notarial, o sea, las cosas se aprueban, no se aprueban, está el presupuesto del instituto para el otro año, el plan de lo que se va a hacer, los convenios, pero otra vez nos quedamos sin hablar de educación. Y con este comité estratégico, si es como gente poder traer esto, conversar y proponer qué es lo que uno debería hacer.</t>
  </si>
  <si>
    <t>CULTURA ORGANIZACIONAL</t>
  </si>
  <si>
    <r>
      <rPr>
        <rFont val="Ancizar Sans"/>
        <color rgb="FF666666"/>
        <sz val="12.0"/>
      </rPr>
      <t xml:space="preserve">[...] O sea, yo me acuerdo en la vice decanatura que estuve académica 2018-2020 cuando yo iba a esas sesiones en Bogotá, siempre buscaba al profesor OEO como para acabar de entender la universidad y cómo era ese funcionamiento, ¿sí? y en Manizales me reunía con CMOS desde lo organizacional y le decía venga aquí, ¿cómo es esto? ¿Qué es lo que pasa? ¿Yo cómo agarro esta cosa? Entonces un comité estratégico es como la llamada a un amigo </t>
    </r>
    <r>
      <rPr>
        <rFont val="Ancizar Sans"/>
        <i/>
        <color rgb="FF666666"/>
        <sz val="12.0"/>
      </rPr>
      <t>[risas]</t>
    </r>
    <r>
      <rPr>
        <rFont val="Ancizar Sans"/>
        <color rgb="FF666666"/>
        <sz val="12.0"/>
      </rPr>
      <t xml:space="preserve">, vamos a convocar a la gente con la que yo pueda hablar de esto y nos vamos a proponer alternativas que no pueden caer en un juego donde no nos estamos pensando la educación otra vez. </t>
    </r>
  </si>
  <si>
    <t>[...] para llamar la idea de esta de algo que a veces falta en la universidad, que es la humildad. Y es ese Cuenco que es capaz de vaciarse, que creo que esa es de las cosas más potentes, al menos a mí fue lo que más me gustó en el primer encuentro en el que estuve, que creo que fué ese ahí en Amazonía, que fue esa noción de estamos, pero también somos capaces de vaciarnos y eso nos da una posibilidad. Uno, algo que nos hace mucha falta, que es la humildad y la otra es el pensando en el bebé que estaba por ahí súper atento, en siempre ser. Entonces ahorita pensaba en este renacer. Qué bueno que rompieron todo, porque eso es lo que nos va a permitir siempre seguir</t>
  </si>
  <si>
    <t>AIOM</t>
  </si>
  <si>
    <r>
      <rPr>
        <rFont val="Ancizar Sans"/>
        <color rgb="FF666666"/>
        <sz val="12.0"/>
      </rPr>
      <t xml:space="preserve">[...] Entonces, los encuentros que son un primer y segundo encuentro virtuales. El primero como mandar una carta a profesores, conversemos para la creación del instituto. Y bueno, llegamos unos poquitos. El segundo encuentro había quedado tareas, entonces venga, cómo vamos a formular unos lineamientos para definir la misión, la visión, los objetivos, la estructura. Entonces tuvimos ese segundo encuentro con una conversación ahí muy importante en torno a como nos soñábamos ese instituto. Un tercer encuentro que ya fue presencial en la sede Manizales, de ahí nace esta idea del hotel. Ahí fue como nosotros en esa ocasión tratamos de llegar a Tumaco y no nos recibieron, entonces como y ya tenemos la gente convocada y no podemos ir, ¿qué hacemos? Y yo dije, toda emergencia se resuelve en el hogar, entonces si estamos en Manizales, vamos a hacer esto desde Manizales y conseguimos un hotel y metimos la gente ahí como vamos a estar ahí, ahí son las charlas. Y nos dimos cuenta de eso tan potente, pero fue, no fue calculado, o sea, todo se ha ido dando en Cuenco de esta manera, ha sido muy espontáneo, fue como, pues fue lindo porque desde el desayuno estábamos conversando, en la cena algunos se quedaban. Esta vez hemos tratado dejar como unos espacios, unas ventanas en la tarde de un par de horitas, como para que haya esa espontaneidad en la aproximación entre todos nosotros. Y ahí fue como en ese encuentro dijimos bueno, pues hagamos un cuarto, ¿dónde? ¿Amazonía? El profe JCM dijo hay un evento en noviembre en Amazonía de la sede, porque no coincidimos allá, ah bueno, vamos allí. Y ya ahí se oficializó como la participación de los pilares. El profe </t>
    </r>
    <r>
      <rPr>
        <rFont val="Ancizar Sans"/>
        <i/>
        <color rgb="FF666666"/>
        <sz val="12.0"/>
      </rPr>
      <t>[se refiere a JCM]</t>
    </r>
    <r>
      <rPr>
        <rFont val="Ancizar Sans"/>
        <color rgb="FF666666"/>
        <sz val="12.0"/>
      </rPr>
      <t xml:space="preserve"> hizo una reflexión sobre el trabajo que habían estado haciendo ya en Amazonía. GEBT coincidimos porque convocó lo de la Red de matemáticas para la Formación del Pensamiento Matemático, entonces llevó otras personas con esa reflexión de cómo funciona el tema de las matemáticas en la universidad y en el país. AFMC</t>
    </r>
    <r>
      <rPr>
        <rFont val="Ancizar Sans"/>
        <b/>
        <color rgb="FF666666"/>
        <sz val="12.0"/>
      </rPr>
      <t xml:space="preserve"> </t>
    </r>
    <r>
      <rPr>
        <rFont val="Ancizar Sans"/>
        <color rgb="FF666666"/>
        <sz val="12.0"/>
      </rPr>
      <t>nos hizo una reflexión sobre la reforma de la ley 30. Y eso fue Amazonía con participación de personas de la sede.</t>
    </r>
  </si>
  <si>
    <t>HISTORIA POLÍTICA UNAL</t>
  </si>
  <si>
    <r>
      <rPr>
        <rFont val="Ancizar Sans"/>
        <b/>
        <color rgb="FF666666"/>
        <sz val="12.0"/>
      </rPr>
      <t xml:space="preserve">[...]  </t>
    </r>
    <r>
      <rPr>
        <rFont val="Ancizar Sans"/>
        <b val="0"/>
        <color rgb="FF666666"/>
        <sz val="12.0"/>
      </rPr>
      <t>Es que, bueno, yo soy del campo de las artes, pero me ha interesado mucho el problema de la historia, y entonces yo creo que la pregunta más importante, en eso soy maniático, la pregunta más importante no es sobre el futuro, sino sobre el pasado. Y hay un elemento acá que me parece importante comentarlo, porque yo creo que el presente nuestro siempre está marcado por una serie de tensiones que vienen del pasado y que a veces vienen de muy lejos. Y una de las cosas con las que, una de las historias con las que me encontré en mi investigación y que creo que valdría la pena que se pudiera profundizar en este contexto, es que la Universidad Nacional sí tiene una historia específica con la educación, pero es una historia traumática. Incluso podría, yo a veces creo que ciertos problemas de la historia habría que poder estudiarlos con los psicoanalistas. Y ahí lo comento muy rápido, si me permiten. Es la historia de algo así como dos hermanas gemelas o incluso dos hermanas siamesas, una de las cuales murió, pero de eso no se habla. Eso incluso creo que mucha gente no lo sabe. Yo lo encontré después de, no sé, 25 años de ser profesor y porque estaba haciendo una investigación más o menos específica. El asunto es este, en los años 20, sospecho que antes ya había una relación, pero en los años 20 más o menos, no sé las fechas exactas, la Universidad Nacional tenía una facultad de educación. Y se considera que la introducción de las vanguardias pedagógicas en Colombia le debe mucho a la fundación del Gimnasio Moderno de 1914 por Agustín Nieto Caballero. Agustín Nieto Caballero fue rector de la Universidad Nacional más adelante, por los 40. En el 1917, se hizo el primer congreso pedagógico en el que tuvo mucha influencia todo este proyecto del Gimnasio Moderno. Pero hubo otros elementos que señalaban hacia la introducción de la escuela nueva en Colombia. Entiendo que ahí hubo una participación de la Universidad Nacional, que por el momento eran facultades que estaban más o menos dispersas. Lo que sí sé es que la Escuela de Bellas Artes y el Conservatorio de Música participaron muy activamente en ese congreso. Después, en el 26 vino la segunda misión alemana, y la misión alemana fue muy importante para la educación en Colombia. Ahí vinieron pedagogos alemanes, entre ellos dos que voy a volver a mencionar, Julius Sieber  y Franzisca Radke,  que eran pedagogos muy jóvenes de las vanguardias alemanas y vinieron y se quedaron en el país, no solamente participaron de la misión, sino que se quedaron trabajando. Pero después la universidad tal como la conocemos hoy deriva de la reforma, yo la llamo la refundación de 1935, el gobierno de López Pumarejo, la revolución en marcha, que hizo una gran reforma educativa y fue el evento que ordenó que todas las facultades de la universidad, facultades, departamentos, institutos, se reunieran en un solo campus. Y ahí se refundó la universidad. En ese momento desapareció la facultad de Educación. Y desapareció porque esta refundación de la universidad significó también la fundación de la Escuela Normal Superior. Y la Escuela Normal Superior, este es un nombre que viene directamente de Francia y que la tradición francesa académica es de un enorme rigor y una yo voy a hablar en mi intervención de eso, como la gran herencia, una de las grandes herencias que hemos recibido. Y allá, digamos, la élite del conocimiento se formaba hasta Bolonia, hasta hace muy poco, no en las universidades, sino en las escuelas normales. Y en la escuela Normal Superior es el lugar donde estudiaron desde Voltaire  hasta Sartre , Simone de Beauvoir  toda la gran, el gran pensamiento francés, entonces trasladaron este modelo de la escuela normal superior que obviamente era una escuela de formación de profesores, pero ahí fue donde nacieron institucionalmente las ciencias humanas, que es, digamos, un primer nacimiento. Curiosamente, hay algo que, todo esto está por estudiar en gran medida, y creo que es un material muy fértil para investigar. José Francisco Socarrás, que fue el director, el gran director de la Normal Superior, planteaba una cosa muy curiosa siendo la Escuela de Formación de Profesores, no existían clases de pedagogía, porque él insistía en que el problema pedagógico estaba inscrito en todos los saberes, en todas las disciplinas. Habría que mirarlo con cuidado, pero la Normal Superior era escuela de formación de profesores. La Normal Superior apenas duró 15 años. Y digo, es un evento traumático, porque claro, esto fue creación del gobierno liberal, López Pumarejo , pero en el año 50 había sido elegido, iba a decir rector [risas], presidente de la república, Laureano Gómez , nada más ni nada menos. Era como el régimen, no sólo conservador, sino la extrema derecha dura, hay que decir, Laureano Gómez tuvo problemas de salud y hubo un tiempo fuerte en el que el presidente era Roberto Urdaneta , en 1.900 creo que fue. En el 52 se realizó otro congreso pedagógico muy, muy grande, ya bajo gobierno conservador, y de cierta manera repitiendo un poco la crisis que hoy vivimos, se propusieron desmontar todas las reformas que habían hecho los liberales y en ese momento desapareció la Escuela Normal Superior. No sé cómo, para mí es un tema interesante de investigar, no sé cómo sobrevivió la Universidad Nacional, porque el régimen conservador consideraba enemigas a estas dos instituciones, pero la normal superior se acabó y fue dividida. Una de las razones que se esgrimen, pude ver el documento, me excusan si me estoy alargando mucho, una de las razones que se Esgrimió [significa usar una cosa o un medio como arma para lograr algún intento] es que resultaba para este régimen inmoral que hombres y mujeres estudiaran juntos. Entonces la Normal se separó, la Normal de varones en Bogotá, no, la Normal de mujeres, no sé cómo la llaman, la Normal femenina en Bogotá y la Normal masculina en Tunja, que es una institución que hoy existe todavía, es muy respetable. Y se llamó para que las dirigieran a estos dos pedagogos alemanes que se habían estado en el 26, Franzisca Radke y Julius Sieber pero entre el 26 y el 50, había sucedido, en ese intermedio la Segunda Guerra Mundial y Franzisca Radke y Julius Sieber en el año 39, fecha muy significativa, volvieron a Alemania y se vincularon al régimen nazi y trabajaron como directores de instituciones educativas en Alemania. Ya en el año 50 entonces lo llaman y ambos se hacen cargo de las dos normales en Colombia. La normal de mujeres se convirtió más adelante en la universidad pedagógica femenina, que es la universidad pedagógica de hoy. Y no estoy muy seguro, pero entiendo que la normal de Tunja puede tener relación con la universidad, la UPTC. El asunto es que, si uno ve esa historia, hacia el año 58 hubo un movimiento estudiantil muy fuerte, pues tiene que ver con lo que se acaba de conmemorar, Uriel Gutiérrez , la caída de Rojas Pinilla . Después de que cae Rojas Pinilla hay una reforma educativa nuevamente y en ese momento se logró que saliera Franzisca Radke de la rectoría de la pedagógica, no por sus raíces nazis, esto no se ha discutido mayormente, se conoce en la historia, pero ha sido muy ocultada. Pero si los estudiantes se quejaban de que era una rectora demasiado dogmática, demasiado rígida y querían un cambio de régimen. pero yo creo en este momento de crisis de la universidad, cuando se habla de constituyente y todo esto, yo propongo la Universidad Nacional tiene que recordar que es antes que cualquier otra cosa, esencialmente una institución educativa y que es a partir de ahí donde tiene que pensarse y si es necesario refundarse, porque esto se olvidó totalmente. Y en esta historia que parece a veces muy lejana, yo creo que todavía nos está pesando la desaparición de la Escuela Normal Superior. Cuando se habla por ejemplo de la sociología, la antropología, se dice en los años 60 Fals Borda  y compañía crearon los programas, en realidad era un segundo nacimiento de las ciencias humanas o de las humanidades, porque habían quedado truncadas en esta desaparición de la normal en los años 50. Eso quiere decir que la Universidad Nacional que conocemos efectivamente sí fue creada con un modelo muy tendiente a la ciencia y la tecnología, no porque se le rechazara a las humanidades, sino porque las humanidades estaban en la normal. Entonces al desaparecer la normal, queda, sigue la universidad funcionando, pero en los años 60 llegan las humanidades y las artes a buscarse un lugar en una organización que no había sido pensada para eso y todavía estamos tratando de recomponer ese ese panorama.</t>
    </r>
  </si>
  <si>
    <t>MAHS</t>
  </si>
  <si>
    <t>PARTICULARIDADES DE SEDE</t>
  </si>
  <si>
    <t>[...] Bueno, muy buenos días, es un gusto tenerles acá. Mi nombre es WADA, soy actualmente el secretario de la sede Tumaco. Entonces me excusan por no llegar antes, pues el vuelo se retrasó un poco, casi no podemos aterrizar. Pero bueno, aquí estamos, de nuevo, pues bienvenidos a esta su casa, a esta su sede de Tumaco. Muy emocionados, pues de tenerlos acá finalmente. Y justamente en este mismo espacio quería comentarles, hace una semana atrás, 15 días, nos hemos estado reuniendo junto con el grupo de profesores que tenemos, a hablar precisamente de estos temas, de pedagogía, de esto.</t>
  </si>
  <si>
    <t>WADA</t>
  </si>
  <si>
    <r>
      <rPr>
        <rFont val="Ancizar Sans"/>
        <color rgb="FF666666"/>
        <sz val="12.0"/>
      </rPr>
      <t xml:space="preserve">[...] justamente uno de los temas que salió hace unos pocos días fue cómo de la Universidad Nacional, de un momento a otro sale la facultad de educación, ¿cierto? Que como nos lo cuenta el profe </t>
    </r>
    <r>
      <rPr>
        <rFont val="Ancizar Sans"/>
        <i/>
        <color rgb="FF666666"/>
        <sz val="12.0"/>
      </rPr>
      <t>[se refiere a MAHS</t>
    </r>
    <r>
      <rPr>
        <rFont val="Ancizar Sans"/>
        <color rgb="FF666666"/>
        <sz val="12.0"/>
      </rPr>
      <t>], se convierte en la universidad pedagógica nacional que hoy conocemos, ¿cierto? Y por otro lado la UPTC. Y decimos, y en qué estábamos diciendo. Bueno, y hablando alrededor de los proyectos, ¿cierto? De los 6-14 y bueno, cómo nos articulamos con las otras sedes. Decíamos, oiga, tenemos que mirar cómo la facultad de educación o cómo esa… regresa a la universidad de alguna forma, no como una facultad, pero yo creo que es justamente lo que estamos viendo en este momento.</t>
    </r>
  </si>
  <si>
    <t>[...] simplemente expresarles el agradecimiento por estar aquí en la sede Tumaco, y pues espero que gocen la sede, que de pronto podamos tener más adelante un espacio para contarles un poquito de lo que hemos tratado de dialogar y de explorar aquí. Porque hemos analizado el contexto. Yo soy docente de la sede de Bogotá también, que estoy en comisión. Yo soy de la facultad de ciencias, soy químico, pero hace cinco años estoy acá. Y definitivamente cuando uno llega a los territorios lo que se da cuenta es que tiene que reinventarse. Y es justamente lo que estamos haciendo con el grupo de profesores que que me acompañan, que, entre otras, no son ni de la sede de Tumaco, porque son también profesores de las sedes andinas, ¿cierto? Son un grupo de profesores especiales que tenemos, un grupo de docentes ocasionales, el grupo de tutores, ¿cierto? que, aunque no tengan el sello de docentes de la universidad, yo les digo a ellos siempre ustedes para el resto de la comunidad, para los estudiantes, son también sus profesores, entonces tienen esa responsabilidad.</t>
  </si>
  <si>
    <t>[...] El quinto fue en febrero sobre gobernanza. El sexto lo hicimos el 21 de marzo, virtual, y fue sobre inclusión, y fue muy emotivo y muy importante y salieron muchas cosas. Entonces el séptimo en Orinoquía fue inclusión, equidad y diversidad y fue impresionante. Ahí tuvimos la participación de un colectivo de estudiantes de Bogotá que se llama Cuerpos Diversos en Rebeldía, son todas las personas que tienen diversidad neurológica, algún tipo de discapacidad, unidos para que la comunidad académica entienda lo que significa enfrentarse al día a día en la universidad desde el examen de admisión en adelante con una discapacidad. Nosotros lo hicimos pensando que así era. Tuvimos la participación de ellos, hubo también ICRS  de la sede Palmira, invidente y 2 personas de este colectivo de estudiantes, también invidente, un chico sordo, venía una intérprete, una intérprete de señas, una chica trans, entonces teníamos otro grupo de personas, estuvo unas docentes también de la escuela de Bellas Artes de Cali, la escuela departamental de Bellas Artes de Cali, el Instituto Departamental de Bellas Artes de Cali y estuvo LMRV de Tumaco, entonces le dijimos LMRV queremos ir a Tumaco, “claro que sí”, LMRV ahí, pero entonces todo el grupo de gente que hubo, alguien decía las, profesoras del Instituto Departamental y estuvo la profesora MLR de la maestría en diversidad en discapacidad de la sede Bogotá y entonces la observación fue como es el primer evento de inclusión donde hay personas con discapacidad y diversas y nosotros como ¿esto no es así?, dicen “no, un evento de inclusión es, la gente que va a hablar de la inclusión, emite conceptos, normas, cosas, pero no la vive.” Entonces digamos que eso fue bonito y nos dimos cuenta que estábamos tejiéndonos de una manera interesante en esto orgánico. Y bueno, el octavo encuentro es aquí.</t>
  </si>
  <si>
    <t xml:space="preserve">Instalación Octavo Encuentro Intersedes. Artes, Ciencias, Humanidades y Tecnologías. Cuenco. La creación de “unos mundos otros” </t>
  </si>
  <si>
    <t>[...] tenemos un espacio que es el proyecto Urdimbre, que empezó en el 2021, que era como, como tejernos en las asignaturas interdisciplinares en la sede y lo que hacíamos era como ir a ayudar en todos los eventos que hacía Dirección Académica y Bienestar Universitario, nosotros íbamos a logística, entonces ayudábamos a poner el stand, hacíamos no sé qué, y dábamos a conocer con un QR un grupo de asignaturas interdisciplinares que teníamos. Eso con el fin de que la comunidad conociera las asignaturas interdisciplinares y que cuando aparecían procesos como se firman convenios con empresas que vienen a la universidad o que se corren retos dentro de una asignatura para solucionar, para dar alternativas de solución a problemáticas de las empresas o con comunidades, en apoyo a comunidades [...] éramos como un apoyo en logística que ayudábamos aquí y entonces nos dieron este espacio, gestionamos este espacio donde tenemos, contamos que es proyecto Urdimbre, están las asignaturas interdisciplinares que hemos creado desde el 2018. El profe NGG era director académico y en una reunión dice “necesitamos crear asignaturas transversales” y eso dije qué maravilla, salieron las asignaturas interdisciplinares de ahí. Y allí entonces hemos alojado Cuenco, está allí en este momento.</t>
  </si>
  <si>
    <t xml:space="preserve">TECNOLOGÍAS DIGITALES APLICADAS A LA EDUCACIÓN </t>
  </si>
  <si>
    <t xml:space="preserve">[…] en electrónica y en inteligencia artificial un problema interesante es el clasificar. Siempre en electrónica queremos dividir, no sé por qué con la inteligencia artificial queremos dividir, clasificar, categorizar y últimamente estamos trabajando con grandes datos y cuando uno grafica esos grandes datos se ve algo más o menos como lo que vi, lo que nosotros hacemos para poder clasificar, pero vuelvo y repito, tal vez acá no queramos clasificar, es subir de dimensión. Entonces hay un método muy interesante que se llama el de las máquinas de soporte vectorial, SVM en inglés, y lo que hacemos es subir de dimensión. Y en esa hiper dimensión, en esos planos con más dimensiones, matemáticamente es posible imaginárselo. Nosotros encontramos espacios para separar. Es como si en un espacio tridimensional no cabemos, pero en un espacio de 10 dimensiones, a la fuerza, lo que en las tres dimensiones no caben, en las 10 dimensiones están un poquitico más separadas y se pueden dividir. [...] en la electrónica, en la matemática, nosotros utilizamos algo que llamamos las transformadas matemáticas, que son integrales, o sea, son sumatorias de lo que se quiere transformar multiplicado por una familia de señales armónicas. No voy a dictar una clase, pero, ¿eso cómo se interpreta? Eso se interpreta como que hay que sumar armonías en diferentes frecuencias. Y desde ese punto yo sí creo, que entonces Cuenco puede generar una transformación. ¿Una transformación? Una transformación que nos suba a dimensiones más amplias, en donde tal vez podamos visualizar un poco más en donde estamos. </t>
  </si>
  <si>
    <t>NGG</t>
  </si>
  <si>
    <t xml:space="preserve">[…] Tal vez la misión de la universidad ya no encaja ahí. Tal vez necesitemos sumar armonías en diferentes frecuencias para subir de dimensiones. Y tal vez aparezcan nuevas misionalidades, o tal vez aparezca una sola, pero producto de esa suma de armonías. Cuando hablo de suma de armonías, tal vez lo menciono también con nostalgia, porque estoy sintiendo que nos desarmonizamos totalmente la universidad. Lo que estoy sintiendo en estos momentos es guerra, guerra civil. Lo que estoy sintiendo en estos momentos es irrespeto, lo que estoy sintiendo en estos momentos es intolerancia, o que estoy sintiendo en estos momentos es juzgamiento, lo que estoy sintiendo en estos momentos es revancha, lo que estoy sintiendo en estos momentos es otra cosa, contrario a una suma de armonías de diferentes frecuencias. Las transformadas matemáticas que son tan simples, sea, para el pensamiento humano las matemáticas es algo muy bonito, [...] Pero no es tan complejo como lo social. Si las transformadas matemáticas son difíciles de aplicar, o sea, sumar armonías a diferentes frecuencias, pues en lo social es mucho más complejo. Yo creo que Cuenco podría ser ese espacio. En conclusión, jamás ese propósito que se presenta va a encajar en la tridimensionalidad actual. Esto se va a volver burocrático, aquí entonces van a pelear por la dirección del instituto, vamos a pelear por viáticos y por viajes. </t>
  </si>
  <si>
    <t xml:space="preserve">[…] , esa historia que había pasado con la pedagogía en la Universidad Nacional de Colombia, que es la profesora ASM, que la cual estuvo en su comienzo y ella comenzó a hacer toda esa búsqueda de que era la universidad en pedagogía, o sea, comenzó a sacar esas cosas y ella la escribió, la expuso en varios, en varias reuniones que tuvimos con el profesor NGG en su momento, hacíamos unas reuniones los lunes donde se venía trabajando lo que era el instituto, entonces es ese contexto, digamos, no empezamos de nada, sino que comenzamos a acoger, como decía la profesora GHB, mirar y comenzar a tejer sobre lo construido, porque hay mucha historia atrás. </t>
  </si>
  <si>
    <t>EDGL</t>
  </si>
  <si>
    <t>BIENESTAR UNIVERSITARIO</t>
  </si>
  <si>
    <t>[…] . Sigo insistiendo en que la universidad le falta verse a sí misma, o sea, meditar, mirar el contexto, también revisar esas relaciones hacia afuera, creo que es un asunto fundamental. Cuando digo hacia afuera es sedes, zonas locales, regiones, el país, América Latina, el continente, el mundo y fuera del planeta incluso si uno piensa en todo lo que se hace en torno a los aeroespaciales que toca, o telecomunicaciones, pues toca verlo. Hay otras categorías que ya se están usando desde ciertos ángulos la lógica de lo global ya se quedó corto, ahora hay que pensar en las perspectivas universalistas</t>
  </si>
  <si>
    <t>JCM</t>
  </si>
  <si>
    <t xml:space="preserve">[…] ? Yo he estado estas últimas semanas, sobre todo los últimos dos meses, como pensando mucho en la universidad, porque pues yo trabajo para la universidad, pero en el fondo la universidad se vuelve la vida de uno también hay como un asunto que se retroalimenta, la forma de un toroide que se retroalimenta constantemente y yo veo que hay, no totalmente, ¿sí?, pero sí hay algo que está ocurriendo en torno a que pareciera que la universidad dejó de pensar la educación de forma potente, seria, pero la educación está ahí, es decir, ahí están unas semillitas que vuelven y otra vez sacan la cabeza y las podan o no sé, o las queman, pero sigue emergiendo el asunto porque somos un entorno educativo evidentemente, pero creo que ha habido una tergiversación que no es sólo en Colombia, eso es en el mundo, eso es de otra escala también.Hhabía una tergiversación relativamente reciente de la universidad, porque muchos docentes no se asumen como docentes, sino como empresarios. Y creo que eso es un grave problema. [...] Hay una gran diferencia entre los profes ocasionales y los de planta, y eso también hay que discutirlo. Pero creo que sí ha habido una tergiversación. Y esa tergiversación tiene que ver con otras cuestiones que ocurren a escalas distintas en torno a la relación entre universidad y empresa, entre universidad y aparato productivo, que no estoy diciendo que no exista, porque es absurdo. Nosotros contribuimos a formar personas que terminan en el aparato productivo. O sea, sí es un asunto, pues para eso es. Pero hacer esa transposición directa en torno, y lo digo, repito, a partir de esa meditación se podrían manejar datos y tal, pero, si un docente quiere montar una microempresa a partir de su función docente, creo que eso comienza a hacer ruido, porque entonces ya nos convertimos en una bolsa de empleos. Y no estoy diciendo que no tengamos que generar contratos y eso, porque es evidente para funcionar, pero a lo que hoy es que eso implica una perspectiva muy diferente. Esto debería ser un templo del conocimiento donde la gente llegue con alegría a entrar en el asunto, desde las artes, desde las ingenierías, desde las ciencias naturales, desde las ciencias humanas, desde cualquier campo. Y ahí en ese proceso, digamos, de transformación que está ocurriendo tal vez de forma muy traumática, pero cuando uno comienza a revisar las organizaciones humanas frecuentemente se transforman, es de manera así tensa, caótica, no tan sutil. </t>
  </si>
  <si>
    <t xml:space="preserve">HUMANIZACIÓN ORGANIZACIONAL </t>
  </si>
  <si>
    <t>[…] Y entonces yo creo que la universidad está un poco también en eso, entre orden y caos, pero eso depende desde qué ángulo lo veamos. Entonces, para algunos ahorita la universidad está en un voz, pero desde otro ángulo se están separando las capas y ya estamos viendo cositas que van emergiendo de ahí. Por ejemplo, para mí, claro, desde una hipótesis y lo digo abiertamente desde hace algunos años me da la impresión que hay profesoras y profesores que asumen la universidad como una empresa y en algunos casos al mejor estilo high tech, pero qué pena, esto no es Silicon Valley, no somos carretera 128 de Boston, estamos en un contexto distinto y no debemos negarnos a esa alta tecnología, pero es que aquí tenemos otras, unas circunstancias diferentes y hay que ser muy claros con el territorio en el que habitamos, tenemos comunidades ancestrales que llevan miles de años generando posibilidades de conocimiento, tenemos un campesinado con problemas, acorralado, un país traumatizado por la guerra, con problemas serios que parece que como que no arranca y no arranca y no y creo que eso no hay que dejarlo de lado porque lo contrario pues estaríamos moviéndonos desde una lógica descontextualizada, es decir, una universidad descontextualizada de su propia labor y de su propio territorio y del país.</t>
  </si>
  <si>
    <t>CATEGORÍAS UA01 8 ENCUENTRO INTERSEDES</t>
  </si>
  <si>
    <r>
      <rPr>
        <rFont val="Ancizar Sans"/>
        <b/>
        <color theme="0"/>
        <sz val="11.0"/>
      </rPr>
      <t>N</t>
    </r>
    <r>
      <rPr>
        <rFont val="Calibri"/>
        <b/>
        <color theme="0"/>
        <sz val="11.0"/>
      </rPr>
      <t>°</t>
    </r>
    <r>
      <rPr>
        <rFont val="Ancizar Sans"/>
        <b/>
        <color theme="0"/>
        <sz val="11.0"/>
      </rPr>
      <t xml:space="preserve"> DE VECES QUE SE IDENTIFICÓ EN EL TEXTO</t>
    </r>
  </si>
  <si>
    <t>SIGNIFICADO DE LA CATEGORÍA</t>
  </si>
  <si>
    <t>Se refiere a todos los procesos previos que se venían adelantando frente a la creación del proyecto del Instituto Nacional de Investigación, Innovación y Política Educativa en el BPUN. Desde la propuesta de su creación por parte de la anterior rectora Dolly Montoya, hasta las anteriores direcciones por parte de la profesora DASC y el profesor JPD.</t>
  </si>
  <si>
    <t>Se refiere a las visiones y/o expectativas frente a las funciones de la dependencia de Bienestar Universitario de la Universidad Nacional de Colombia</t>
  </si>
  <si>
    <t>Se refiere a todos los temas que se desarrollen con una base en la interconectividad social, que trasciende las barreras geográficas, dadas las nuevas conexiones dentro del ciberespacio.</t>
  </si>
  <si>
    <t>Se refiere a el cuerpo de las organizaciones, generalmente se habla de las estructuras organizacionales de la Universidad Nacional de Colombia, sus dependencias, institutos, centros de pensamientos y sus distintas sedes. Así mismo al analizarse esta estructura organizacional de la Universidad Nacional de Colombia, se hacen planteamientos de como debería ser ese posicionamiento del  Instituto Nacional de Investigación, Innovación y Política Educativa dentro de la misma.</t>
  </si>
  <si>
    <t>Se refiere a las dependencias que han estado asociadas al Proyecto de  Instituto Nacional de Investigación, Innovación y Política Educativa. Principalmente por los 3 pilares que son el IIEDU, la DNIA y el Centro de Pensamiento en Políticas Públicas.</t>
  </si>
  <si>
    <t>Se refiere a la necesidad de entablar diálogos entre personas, generalmente desde la académia o conocimientos frente a temas específicos , aun  reconociendo su ignorancia para dar paso a que el conocimiento se enriquezca y amplie sus horizontes.</t>
  </si>
  <si>
    <t>Se refiere a todos los temas asociados a la educación, la enseñanza, el aprendizaje y la pedagogía. Se encuentran planteamientos de crítica, así como iniciativas alrededor de las distintas formas de educación.</t>
  </si>
  <si>
    <t>Corresponde a las dinámicas, visiones y planteamientos que responden a una época determinada y que dan luz del contexto en el que se desenvuelven. Se pueden encontrar referentes disrruptivos de distitas épocas, así como, visiones de esta era digital.</t>
  </si>
  <si>
    <t>Se refiere a la historia de creación de la Universidad Nacional de Colombia, así como las decisiones prolíticas frente a la facultad de educación en relación con otras entidades como la Escuela Normal Superior y la creación de la Universidad Pedagógica.</t>
  </si>
  <si>
    <t>Se refiere al planteamiento de una visión mas humanista de las organizaciones frente a sus involucrados, propone una reinvención en las prácticas con los empleados, enfocada a como se quiere vivir, sobretodo después del fenómeno de la pandemia, el cual planteó que eran posibles otras formas de trabajar. Así mismo desarrolla que las organizaciones deben apuntar a visiones menos individualistas y mas en armonía con lo colectivo.</t>
  </si>
  <si>
    <t>Se refiere a las experiencias frente a proyectos de Innovación. Así como la visión de la Innovación dentro de la Universidad Nacional de Colombia</t>
  </si>
  <si>
    <t xml:space="preserve">Se refiere a las visiones que tienen los jóvenes principalmente frente a la educación. Así como la visión que tienen los adultos, frente a los jóvenes, también, generalmente, frente a la educación. </t>
  </si>
  <si>
    <t>Se refiere a  las situaciones y contextos propios de cada una de las Sedes de la Universidad Nacional de Colombia, las cuales hacen que la perspectiva con las que sean entendidas respondan a sus particularidades.</t>
  </si>
  <si>
    <t>Se refiere al norte que siempre debe estar presente en la creación y desarrollo de un Instituto Nacional de Investigación, Innovación y Política Educativa. Se refiere a ese horizonte de sentido de este proyecto, por encima de las visiones personalistas o particulares de quienes participen en el.</t>
  </si>
  <si>
    <t>Se refiere a todo el proceso de creación de misión, visión, objetivos del proyecto del Instituto Nacional de Investigación, Innovación y Política Educativa. Así mismo a todo el recuento de lo que se ha dialogado en los Encuentros Intersedes.</t>
  </si>
  <si>
    <t>Se refiere a cada una de las herramientas digitales que se puedan desarrollar como complemento a la educación. Se pueden plantear desde la educación virtual o híbrida, implementación de redes sociales o plataformas como Youtube para impartir conocimiento que pueda ser mas accesible a los jóvenes.</t>
  </si>
  <si>
    <t xml:space="preserve">TOTAL FRAGMENTOS </t>
  </si>
  <si>
    <t>1.
2024/06/18</t>
  </si>
  <si>
    <t>2.
Tmc</t>
  </si>
  <si>
    <t>4.
 JJS, NGG, JCM, AIOM</t>
  </si>
  <si>
    <t>5.
02</t>
  </si>
  <si>
    <t>10. Co-creación. Ciencia y tecnología como innovación social en la Sede Tumaco</t>
  </si>
  <si>
    <t>EXPOSICIÓN</t>
  </si>
  <si>
    <t>Co-creación. Ciencia y tecnología como innovación social en la Sede Tumaco</t>
  </si>
  <si>
    <t>ESTUDIANTE PEAMA</t>
  </si>
  <si>
    <t>Esta sede de Tumaco desde el 97, 2009 rancó el instituto, y en 2015 arrancó con programas como tal acá en el territorio. Esa es la historia más o menos de sede Tumaco. Sede Tumaco tiene una zona de influencia muy particular. Nosotros recibimos estudiantes de 14, 15 municipios de Nariño, tres municipios de Cauca, he 30 municipios de Chocó y 13 municipios de Putumayo, porque tiene un programa especial Peama. Como Orinoquía, como Caribe, como Amazonas. Esos son, estos municipios, usted mira acá, ese 10 corresponde a municipios Costera, ¿cierto? Ese cuatro corresponde a Piedemonte. No recibimos muchachos de Pasto, ¿cierto? El año pasado. Este año incluimos otro municipio, ¿cierto, profe? Ya está en resolución. Tres municipios de Cauca, Huapi, López de Micay, Timbiquí, es Putumayo, Putumayo está compartida entre nosotros y Amazonas. Amazonas también recibe muchachos de Putumayo, y nosotros también. ¿Y Chocó? Estamos con Chocó. Estos son programas que están disponibles, 76 programas de la universidad. Los muchachos tenían opciones para entrar en esos 76 programas de la universidad. En programa Peama, cómo vamos las misiones hasta 2015. A 2023 aspiraron 22.000 muchachos, admitieron 2.757, matriculados 1.900. Movilidad ha hecho 1.400, ¿cierto? Ahí van aspiración, recapacitad. Está más o menos 10 % que hablamos del número de la universidad, ¿cierto? Pero de aquí inicia el problema</t>
  </si>
  <si>
    <t>JSS</t>
  </si>
  <si>
    <t>ADMISIÓN</t>
  </si>
  <si>
    <t>En el tema de matrícula, el tema de permanencia. Sumando este año nos hemos admitido más de 3.000 estudiantes en sede Tumaco. ¿Cuántos están matriculados? Cerca de 1.000 en este momento. ¿Cuántos estudiantes han matriculado en diferentes sedes de la universidad? incluyendo a nosotros estamos hablando 1.000. ¿Cómo fue este año?  El primer semestre aspiró 1.559 estudiantes, admitimos 303. Tuvimos cupo de 310 estudiantes, por lo menos aspiraron, admitimos 303, matricularon solamente 205. El segundo semestre esa misma condición. El segundo semestre por lo menos tuvimos, aspiraron 1.000 muchachos. Escribe un examen de admisión, unos 800, están quedando 221. Tenemos 326 cupos.</t>
  </si>
  <si>
    <t>EGRESADOS</t>
  </si>
  <si>
    <t>tenemos 100 egresados a la fecha. ¿Dónde son egresados? Egresados son de estos municipios. En Andes tenemos 75, Villa Garzón, Puerto Asís, Roberto Payán, Barbacoa, El Charco. Esos municipios son interesantes. Villa Garzo no, Puerto Asís tampoco. Esos tres municipios está bien, pero restos son algo interesante para revisar el impacto que está generando de esas fronteras en esas comunidades</t>
  </si>
  <si>
    <t xml:space="preserve"> hay matriculadas 225 estudiantes en la Universidad Nacional. Mediante que entraron mediante Peama de Tumaco. ¿sí? La Tola, la Tola es algo ubicado allá, más en el Sanquianga. Esa semana nos hicimos un cálculo, mirar, hay dos muchachos de Tola matriculada en la universidad. Nadie estudia. Me dice alcalde, me dice “sí, yo conozco a esos muchachos de familia, yo conozco”. Esa es comunidad tan pequeña, pero hay un impacto importante.</t>
  </si>
  <si>
    <t>Desde 2024, el primer semestre iniciamos programa PAET , enfoque territorial con el gobierno del PIC.  Iniciamos con enfermería y derecho. El segundo semestre tenemos nuevamente enfermería, administración de empresa, gestión cultural comunicativa, con sede Manizales, derecho con Bogotá, enfermería con Bogotá. Nosotros hemos tenido un programa anterior, ciclo completo de enfermería que arrancó en 2019, terminamos en 2023, arrancaron 26, terminaron 24 graduados. De 24 graduados, graduaron en enero. Todos en empleados, ¿cierto? Entonces esperemos. El PAET sirve ese mismo sentido de permanecer en el territorio para que todos se gradúen. Esa es la idea. Vamos a ver qué pasa. Hay otras proyecciones que vienen en otros años, esta el 2027 ¿con qué compromisos? Con compromiso de 59 profesores. Ya recibimos 19 profesores nuevos, 40 administrativos. Obviamente trabajamos un modelo de intersedes y profesionales de apoyo con OPS y vocacionales y padres tutores. Es el esquema con que trabajamos tema académico.</t>
  </si>
  <si>
    <t>Muchas veces ha hablado sobre ese proyecto Tumaco Pacific Campus. Obviamente el única tema es sí, tenemos profesores, tenemos administrativos, logramos la infraestructura. Ese es nuestro campus. Están ubicados más o menos acá en este momento, este espacio [señala en la presentación el mapa] tenemos 44.7 hectáreas El campus es bastante grande, tiene su bosque primario, tiene su zona arqueológica. Todos esos aspectos tenemos en la sede como tal. Es el diseño arquitectónico que hizo el arquitecto Leonardo Álvarez Yepes. ¿Cuál es la inversión para la fase un y fase dos del proyecto? Solamente de la obra estamos hablando de 89.000 millones, con diferentes fuentes de financiación. Esta Universidad Nacional, esta Holanda, esta sistema general de regalías y de interventoría. Tenemos un recurso de 6.000 millones que involucra a la Universidad Nacional y recursos de Holanda. En total así está el proyecto 96.000 millones solamente obra interventoría sin incluir tema de inmobiliarias y dotaciones. Dotaciones tenemos otro recurso por parte de Holanda. El proyecto en total está 144.000 millones. En este momento estamos en contratación de esto, de obra e interventoría. Ya ayer tuvimos visto bueno por parte de Holanda para seguir con el proceso. Ese es el bloque que está, vamos a tener en sede Tumaco. Es el cronograma que tenemos terminando fase uno, fase dos tendría una opción para 2.000 estudiantes.</t>
  </si>
  <si>
    <t>CONCIENCIA</t>
  </si>
  <si>
    <t>Arrancamos con desecho, montamos una planta biogás, biometano, donde con desecho pesca, estamos generando biogás. La planta se ubica acá en la sede. Es la primera planta en el mundo donde estamos generando biometano de ese desecho de pescado, allá no queda desecho, desecho que sale de planta sacamos fertilizantes y hay un grupo de investigación que sacó bioplástico. La idea de biometano es cómo podemos llevar nuevamente para las lanchas, para que las lanchas pueden utilizar ese biometal. Esa la planta que tenemos allá.</t>
  </si>
  <si>
    <t>Un egresado de sede Tumaco, uno de los 100 de está aquí con nosotros, quienes se encarga de esta planta. Quien está también encargo del tema de laboratorio, ¿cierto? Él tiene su historia para contar. Él es ingeniero agroindustrial de sede Palmira, pero se graduó, se vinculó y ya vamos para año y medio trabajando en esta planta como tal. Esos son los otros aspectos donde sacamos bioplásticos. El bioplástico ya vamos a patentar obviamente para mirar cómo podemos desarrollar un poco más ese aspecto. El primer componente, generamos una plataforma para que los pescadores puedan tomar decisiones.</t>
  </si>
  <si>
    <t xml:space="preserve">TRABAJO COLABORATIVO </t>
  </si>
  <si>
    <t>tuvimos una actividad acá en Tumaco, una feria de gastronomía. Traemos unos 20 empresarios grandes del país, cadenas, para que conozcan los productos tumaqueños, para que hagan contrato con ellos. Hemos logrado con tres contratos la semana pasada, directamente con el pescador, sin intermediarios. Usted empaca con esta calidad, usted manda para tal lugar. Bueno, yo voy a entrar un poco en mis detalles sobre el proyecto. Este es el Geo Pesca Tumaco 2.0. Ese tuvo varias iteraciones, arranco con Geo Pesca, después Geo Pesca 1, vamos en Geo Pesca 2, posiblemente vamos con Geo Pesca 3, porque son avances que usted va a tener durante el proceso. Hay una arquitectura atrás de eso.</t>
  </si>
  <si>
    <t>TRABAJO DE CAMPO</t>
  </si>
  <si>
    <t>Para montar una plataforma hay que tener unos datos, hay que hacer unos procedimientos, hay que divulgar esto, tiene que tener una interfaz. Y la interfaz la gente la tiene que entender, ese, los diseñadores llaman análisis heurístico, donde ponen gente hacen un proceso y observan con cámaras cómo está su movimiento, su cara estresa, su mano estresa, todos esos aspectos. [...] Listo, bajamos datos satelitales, hagamos baja de resolución. Datos satelitales tienen una resolución muy grande, hay que bajar a resolución para que ellos sirven para ellos, está atrás un proceso. Coge cinco variables, cruza cinco variables, después saca un mapa de probabilidad donde posiblemente puede encontrar hoy, mañana y pasada mañana. ¿Cómo puede creer eso? No, yo no creo nada de esas cosas. Vaya valídalo. Entonces ellos tienen el sistema. Ellos con el sistema, con la ubicación, pueden ir a pescar. Nos retroalimenten, ¿cierto? La herramienta tiene una interfaz así, este aumento está funcionando en página web como tal, tiene todos los aspectos para conocer las mareas, por ejemplo, la luna, el pescado le interesa muchísima la luna, de fase lunares. Cómo esa fase lunar puede ser insertado dentro de ese aspecto. Entonces nos da información. Por ejemplo, hoy es tanto porcentaje de visibilidad, puede ser mejor o puede ser peor. Entonces da la información. Esa información es de ellos. Conocimiento ancestral traemos dentro del proyecto, cada punto si ellos quieren ir a pescar, ellos pueden saber cómo está la temperatura, cómo es la salinidad, cómo es la velocidad de viento, cómo es concentración de clorofila, cómo es la productividad primaria.</t>
  </si>
  <si>
    <t>cuando nos entregamos información, hacemos validación con ellos, ellos van y pescan, nos da información, ¿cierto? Me dice, “profe, eso no funciona hoy”. Entonces nos toca ir y revisar el modelo, qué está pasando, se tiene que ajustar, porque son datos biológicos, las cosas pueden cambiar, pueden ir cambiando. Entonces hay que estar mucho cuidado sobre esto. Además, también esta herramienta permite para que ellos pueden utilizar como bitácora. Puede decir cuánto pesqué hoy, qué pasó, cuántos no, qué cantidad vendía. Entonces puedes sacar una información mensual. Los qué hicimos, claro, un pescador no le interesa mucho de esas cosas</t>
  </si>
  <si>
    <t>nos aprobaron otro proyecto, montar un sistema para los piangüeros, para Tumaco, Francisco Pizarro, el Charco y Mosquera. Es de la Universidad Nacional, la semana pasada tocó presentar a el comité. Vamos a impactar 621 asociaciones, 27 asociaciones con 621 grupo de gente en esos cuatro municipios, con recursos de 5.000 millones. También trabajamos con embajadas, un proyecto que tenemos, el profe no está acá, el proyecto que trabajamos, Econave Pesca, también involucramos en Guapi, iniciamos a trabajar con ellos, mapeamos los sitios donde ellos pescan para que esta información pueda utilizar para otras personas. Hemos hecho muchísima capacitación a ellos, también a Chocó, Nuqui, Bahía Solano y Pizarro. Hemos montado hasta boyas. Este boyas nos da información tiempo real en cadenas de cambio de las variables ambientales, entra en el modelo, finiquita el modelo, haga proyecciones, después hace un hicasting validando y comprueba que si las variables que estamos sacando está dentro del rango de confiabilidad. Ese también es todo el trabajo que hemos hecho con ellos como tal.</t>
  </si>
  <si>
    <t>Lideramos proyectos de boca de Sankianga, ese es el tema relacionado con expedición científica, iniciamos 2019, terminamos solamente este año, todavía está esperando liquidación del proyecto con CCO, con 21 días de expedición, cinco áreas de conocimiento, 10 proyectos de investigación con diferentes entidades, trabajamos con tema de tsunami con apoyo de Jaica [Agencia de cooperación internacional del Japón], junto con todas estas entidades, está apoyando la facultad de ingeniería de Bogotá su proyecto ya casi terminamos. Trabajamos en temas de frontera, tenemos proyectos con la por ejemplo Universidad Católica de Ecuador, Esmeralda, hemos aplicado para recursos que hemos ganado, sobre pesca también y trabajamos sobre manglares, manglares también nosotros somos muy importantes en el ecosistema. Estamos trabajando sobre evaluación de servicios y costos manglares, valoración de biodiversidad, cobertura y servicios ecosistémicos. La educación es un tema, me parece algo interesante, no tenemos este proyecto, pero ya estamos en proceso de conseguir otro proyecto con USAED, con OIM, Casa de Memoria, Uni Nairño y nosotros en cuatro niveles de acción, arrancando con la nivelación, capacitación de docentes y media de secundaria y formación sociedad civil en acciones o sin daño de liderazgo y también unas becas como tal. Lideramos proyectos de ondas, por qué tantos estudiantes se presentan para Tumaco, ¿cómo logramos esto? Todo esto es proyecto donde llevamos el colegio. Programa de ondas, trabajamos más de 2.757 niños del séptimo grado hasta grado 11, involucramos diferentes proyectos con ellos y damos visibilidad a la universidad, estamos haciendo visibilidad de los programas, entre otros tenemos otro programa recientemente vamos a arrancar, tenemos proyectos sobre fortalecimiento, competencia matemática en colegios de Tumaco por medio de aprendizaje musical, cómo insertar músicos entre formación matemática estamos trabajando</t>
  </si>
  <si>
    <t>[...] Trabajamos con comunidades alrededor, cómo los de las madres de cabeza familia pueden tener un emprendimiento para que ellos puedan sostener su familia. Y trabajamos sobre co creación e innovación social para fortalecimiento de comunidades de alimentos del Tumaco, con facultad de medicina de Bogotá y cursos de cuidadores. También trabajamos con facultad de enfermería y varios talleres. Ese es otro aspecto muy importante para mencionar, Tadic, eso es algo similar de IDS de MIT, donde nos iniciamos trabajar en participación. Illinois, Waterloo, Montreal, un espacio para co creación con las comunidades. Tenía 120 participantes, diferentes niveles, con 18 días encerrados. Había de todo, había monjas, hasta la gente AETCR, ¿cierto? Entonces eso toca montar una bregada de militares alrededor para que no le metemos sin problema, [risas] ¿cierto? Pero logramos atacar 10 prototipos de bajo costo, solucionando problemas reales que tienen esas comunidades</t>
  </si>
  <si>
    <t>CONTEXTO SOCIOCULTURAL</t>
  </si>
  <si>
    <t>[…] la universidad trabaja en muchísimas zonas difíciles donde nadie más entra, en ese sentido hay que crear la confianza, hay que respetar, hay que respetar los espacios de ellos y usted tiene que mostrar, son formas de ese sistema, usted no es ajeno de ese sistema. Con eso nos hemos logrado todo ese aspecto. Por ejemplo, yo conozco en Pizarro, estamos en pleno taller, afuera está… disparos escuchando, ¿cierto? Entonces ellos salieron, me dijeron profe,” usted no salga para nada allá afuera, usted se queda aquí” ¿cierto? La persona… uno salió afuera y quedó herida, entonces son muy protectivos de uno, porque ellos creen que somos de parte del sistema, ¿cierto? Hay que crear esa confianza, esa es una cosa, no es un día, dos días, ese es con tiempo uno… uno crea esa confianza, ¿cierto? Entonces, por ejemplo, con pescadores ya voy como, 15 años trabajando, ¿cierto? Pero si, uno arranca como investigación, después madura un poco la idea con proyectos, se aplican, no gana proyectos, entonces queda estos dos años inquieto, después otra vez arranca y ahora afortunadamente si tenemos un grupo consolidado</t>
  </si>
  <si>
    <t>en los cacaoteros estamos con APP, alianza pública privada con Cacao, nos pidieron para montar un sistema de información similar con Geo Pesca, hasta tratar de meter, las enfermedades del tipo de suelos, clima, hasta queremos incluir blockchains  para hacer trazabilidad de producción hasta finalizar la cadena. Entonces estamos en esto, un proyecto junto con Usaed, junto con Redadalco, con recursos alrededor de 2.000 millones, quieren montar el sistema como tal, esperemos podemos lograr eso para que nos pueda hacer esa trazabilidad de los productos, además la identidad regional, eso es algo hay que hacer.</t>
  </si>
  <si>
    <t>[…] Hay que arrancar por allá, sin cobertura hay que aumentar, hay que aumentar. Además, hay que aumentar la empleabilidad. En Tumaco el mejor empleador es de la alcaldía. En algún momento en una reunión dije no, el próximo mejor empleado va a ser la Universidad Nacional. Me reía. No es una aspiración que uno tiene, ¿cierto?, que sea volver como el mejor empleador en el territorio. Tener unas 200 personas empleadas acá en la Universidad y es una cosa interesante. Es dar la alternativa de vida y ojala fuera gente de rurales, ¿cierto? Es a ver, entonces yo creo, yo creo que hay que aumentar cobertura. Para decir solamente un tema, en los 60 municipios sale 8.000 muchachos cada año. Esos 60 municipios salen 8.000. Yo no creo que todos tienen que entrar a Universidad Nacional. Hay muchas universidades, pueden entrar donde quieran, no importa. Pero por lo menos hay que dar esa opción a ellos. Ese gusto, ¿cierto? Ese gusto entre la universidad. Por lo menos dígale usted ya fue a la universidad. Pero claro, el tema también, yo critico mucho sobre la gratuidad de la educación en sentido matrícula, no resuelve el problema. En la Nacional, usted cuánto paga de matrícula, $200.000 semestrales o estatus que esta la gente, ¿cierto? Entonces la idea tiene que ser más trabajar sobre sostenibilidad. Hay muchísimos programas, por ejemplo, USAE tiene un programa donde, donde hablan sobre trabajo justo me dicen no profe, recíbalo unos chicos, quien tiene un título de tal cosa, han hecho cursos cortos de tres meses.</t>
  </si>
  <si>
    <t xml:space="preserve">[…] Si ya estamos, estamos como 800 algo, no siquiera llegamos a 1.000 el primer año. Esos cupos, ¿cuántos matriculados? Estamos con 300, 400 estamos ni siquiera la mitad. Entonces esa pregunta es bastante compleja, yo creo que hay que plantear esa pregunta también al mismo gobierno, ¿cuál es el objetivo? La universidad está preparada para esas transiciones que estamos hablando. Técnico por el trabajo, técnico profesional, tecnología profesional, pregrado. </t>
  </si>
  <si>
    <t>[…] en Manizales los aspirantes por semestre están cayendo en los últimos semestres, pero estamos alrededor de los 10.000, no perdón, de los 6.000, 7000 para recibir 500 más o menos, o sea se conserva la proporción del 10 %, pero, ¿qué pasa con esos aspirantes que no son admitidos?</t>
  </si>
  <si>
    <t>[…] con este proyecto siento que la universidad es capaz, incluso respetuosamente hablando, por favor, bien interpretado, es capaz de trabajar con la informalidad. Hay algo que estamos o que estoy sintiendo y es que la formalidad está en crisis, la formalidad del Sistema, es decir compre el Pin, preséntese, compre el Pin, preséntese, coja asignaturas de 6:00 a.m. a 8:00 a.m. ta ta ta, ¿cierto? En cambio, acá se genera una solución para una comunidad que no está en ese marco de la formalidad pero que está siendo transversalizado por el conocimiento. Esto a mí me parece muy bonito, o sea, este es un signo interesante que a mí me permite pensar en que puede ser una dimensión, hace un rato hablábamos de las multidimensiones, etc. Que es y cómo llegamos a la informalidad, porque no es necesario que todos tengan diplomitas, yo tengo, yo no estoy muy de acuerdo con eso de las diplomitas tampoco, pero sí en la clave, en la clave de de ayudarle a la comunidad, ¿cierto? Aquí siento que le está ayudando a la comunidad</t>
  </si>
  <si>
    <t>[…]  se está trabajando con los pescadores para la sostenibilidad del proyecto y la gobernanza propia autogestión del proyecto. Por qué lo digo. Nosotros en alguna ocasión instalamos unas antenas de telecomunicaciones en los Montes de María, un proyecto muy bonito y le metimos cabeza y tiempo y fui meterme allá y no me conocían y me seguían los de la moto y lo hicimos y funcionó, y 2 meses después en las antenas estaban colgando ropa. Entonces pienso yo que hubo un problema porque tal vez no entrenamos a la gente en la autogestión y esto del uso de la tecnología es muy chévere al principio, pero siento que en un momento dado pierde vigencia y se vuelve otra vez al estado natural. Es como tener un vaso con agua, usted llega y toca la superficie y genera unas onditas y mientras usted la está tocando hay unas onditas, pero usted lo deja de tocar y eso vuelve otra vez a un estado natural que yo creo que no lo tenemos del todo caracterizado, no sé si de pronto lo están incluyendo.</t>
  </si>
  <si>
    <t>[…] realmente no hemos hecho un análisis sobre estos muchachos, pero yo conozco varios, están aspirando a universidades privadas, cursos técnicos, ¿cierto? El tema es la universidad, el año pasado, hace año y medio bajaron, iniciar, bajar el puntaje para meter muchachos, ¿cierto? Bajamos puntajes. Semestre pasado 35 muchachos perdieron calidad de estudiantes, por lo menos solamente para matemáticas, dije quitamos esta matemática, ¿cierto? Yo le dije profe, matemática, cálculo, yo le dije venga, en la vida cuántas veces hemos utilizado cálculo, ahorita ningún momento estamos utilizando cálculo, por qué usaran tanto ¿Cierto? Hay que pensar un poco como también nosotros como tal, si necesitas cinco años para formar un ingeniero ambiental o estamos formando para el tema, ellos necesitan ahorita ya si todos tenemos un título, pero no estamos practicando en cope, grado, pregrado, básicamente todos estamos haciendo una cosa completamente diferente que estudiamos en pregrado o no, [risas] Sí, sí, pero muchas, muchas veces se vacío, pero muchos de los chicos atentan para segunda vez en la universidad, quieren entrar como sea la universidad, conozco casos, otros se meten con SENA, otros entran a universidad privada y también con Universidad de Nariño, Universidad de Nariño no tiene muchos cupos acá por ejemplo, hay alguna presión en este momento, ellos tiene para ampliar cupos acá en el territorio, Tumaco desafortunadamente no tenemos mucha universidad, mucha van para también al Cali para entrar en la universidad,</t>
  </si>
  <si>
    <t>[…] los muchachos están un poco dispersos, hasta ha ido a Utch en Chocó hay un programa por parte de un programa de policía donde ellos llaman como algo de paz, entonces ellos llevan hasta allá al chocó Utch, entonces sí hay algunas alternativas, otros siguen con sus rumbos metiendo temas no legales, etc. etc. Entonces yo siempre digo yo soy reclutando en la universidad, pero ¿usted qué va a reclutar? No en sentido de ser reclutando gente, entonces no, por ejemplo, el profe WADA con su equipo va colegio a colegio como hacen Orinoquia, tratamos de convencer a ellos para que estudien, por lo menos dar la información que se trata mecatrónica, si por lo menos entiende ese programa qué trabajo puede conseguir o qué puede ser su futuro, por lo menos ese tema nos tenemos que iniciar a trabajar. Pero yo estoy viendo es más muchachos interesados entrar a la universidad, eso es un plus, ¿cierto? Tenemos este aumento, pero no, yo siempre he dicho no tiene que entrar solamente a Universidad Nacional, sino hay otra universidad, vayan donde usted considera el mejor, vaya, no hay problema, pero para nosotros es entra en la universidad, ese es el mensaje. Profe segunda pregunta es complejo, yo realmente ahorita está manejando mucha informalidad, no conozco muchachos, yo meto a los muchachos segunda y tercera matrícula, yo le dije venga usted se va a sentar con ellos y haga las cosas así mismo los muchachos de colegio en el proyecto nos trabajamos colegio, hay un colegio de ciencia del mar, un colegio técnico, utilizamos todos esos muchachos con bregada para que vayan a cada barrio y enseñen las personas, ha funcionado muy bien ese aspecto como tal. Para Tumaco informalidades, así va a funcionar, ustedes no mueren de hambre, se va a parar allá en el muelle, usted pesca, usted come, ese día ya acabó</t>
  </si>
  <si>
    <t>[…] el tema de sostenibilidad, la ventaja que tenemos acá es cada vez cuando no hay pesca me llaman profe, no, la pesca está mal, está funcionando, ¿cierto? hay una necesidad, entonces ahorita ellos mismos consiguen recursos para mantener el sistema, yo no tengo que buscar plata, me dice “profe qué necesita usted para mantener el sistema” ¿cierto? Porque hay una necesidad, hay una necesidad de cambio climático, afecta mucho cuando hay buena pesca no le llama nadie, cuando no hay pesca inmediata llamada ya hay 100 llamadas profe, profe, profe, pero el tema también que estamos tratando, los muchachos de colegio, cómo puede poner un call center donde están las comunidades por la mañana usted no tiene celular y va, pregunta eso no te lee un GPS, se va para pescar. Entonces usted genera recursos, empleo para los muchachos. Eso también está planeado para tener un espacio con un computador, un kiosco digital donde ellos pueden, por ejemplo, tres kioscos, uno en Nuquí, Pizarro y Bahía Solano, en consejo comunitario capacitamos a ellos, todos no tienen que tener celular, entonces van allá en consejo, ellos marcan, miran y notan las ubicaciones, van para pescar, ¿cierto? Entonces sí hay que crear la necesidad o no creemos necesidad, nosotros también desaparecimos.</t>
  </si>
  <si>
    <t>[…] Yo lo escucho profe, y yo y ahora que usted habla de lo de la educación técnica y todo esto, por un lado le digo sí, pero por otro lado digo profe, pero también hay una cosa y es que mucho de esto, pero dígame usted, de pronto estoy diciendo una torpeza, profe, pero lo que yo también he sentido en Orinoquía, mucho de esto podrían ser proyectos de formación y educación de básica, de básica que podemos desarrollar en escuelas y que incluso el proceso técnico en la universidad debería ser técnico de alto nivel. Es decir, aquí necesitamos, que esos muchachos que ya vienen con todo esto, que es que a veces a mí me duele un poco, lo digo como le digo, profe, hablando es de Orinoquía, que nos feliciten porque ay, usted instaló un GPS en un computador en la región, ay, tan lindo. En serio, ¿en serio usted cree? Aquí nosotros, eso es lo de menos, eso es un recurso y un satélite. ¿Sí me hago entender? Yo necesito que un joven aquí se esté pensando, además conectado con esa conexión, porque no es lo mismo, Guapi. ¿Sí?, cada versión es y necesito que además estos jóvenes estén conectando.</t>
  </si>
  <si>
    <t>[…] el vínculo con las comunidades es muy fuerte y ha sido un vínculo de trabajo y presencia constante. Lo que usted dice es que yo no, los pescadores no me llaman porque yo estoy en la nacional. Los pescadores me llaman porque es que he estado, lleva, he hecho investigación, he acompañado procesos, he venido, voy, incluso lo que usted dice, estamos en un momento y pasó. Igual pasa, por ejemplo con el profe Oscar, que pues a ver, tiene un reconocimiento en la región y ya le creen a la universidad, pero a través de uno, es decir, a la universidad a través del profe que ha estado ahí, que ha estado pendiente de pero siento que siempre nos quedamos cortos, porque por ejemplo, si el profe se le dedica con toda la investigación, cómo conectamos docencia, si le trabajamos fuerte a extensión y nos dicen pero consiga recursos entonces que la investigación para los recursos me pide otra cosa. Entonces la idea esta de armonización de la que hablábamos, profe, es aquí hay que pensar ese entorno más, más armónico, más articulado, al mismo tiempo también más desordenado en el sentido de que tiene que flexibilizarse. Eso es aquí en Tumaco, pero es otro, o sea, la articulación docencia investigación extensión es otra palabra</t>
  </si>
  <si>
    <t>[…]  para plantear que yo creo que es necesario un encuentro, pero tipo Cuenco, o sea, no es encuentro ejecutivo de venga de informes, de cifras y váyase, no, un encuentro tipo cuenco de una semana sentados desde las sedes de presencia nacional, encontrando los mares que el sueño aquí con KBG, encontrándonos nosotros. Y como sedes de presencia nacional, uno evidenciar igual que las sedes andinas no son iguales entre ellas. Nosotros tenemos particularidades, nosotros necesitamos propuestas curriculares de investigación y extensión muy diversas, incluso dentro de la misma sede. Sí, y como que pensarnos, encontrarnos y tratar de darle forma a eso. Incluso por ejemplo en términos de la docencia, los concursos y todo esto, nosotros necesitamos pensarnos desde diferentes lugares, nuestros concursos no pueden ser concursos similares a los que se han hecho, nosotros tenemos que lo que usted ha decir profe, es que aquí la diversidad, además la riqueza en conocimientos está claro en un alto campo académico, pero a veces está en un mayor pescador, en un mayor indígena y que uno dice lo necesitamos en la universidad, ese conocimiento lo necesitamos no en la misma estructura de la universidad, sino en esa propia.</t>
  </si>
  <si>
    <t>[…] Y qué pasa cuando uno va a estas zonas alejadas y encuentra a esos pescadores que saben mucho, a las mujeres también, que saben bastante del asunto de la luna, y esos jóvenes que tienen otras perspectivas del mundo y que también son muy brillantes, pero que no quieren más estar encerrados y sentados toda una mañana, digamos, como en el mismo proceso de que me botan información. ¿Y qué con eso? Bueno, trato de darle la vuelta de forma pragmática al asunto del Sena. ¿Por qué? Porque cada vez me encuentro más jóvenes que dicen yo pa qué Universidad, en el Sena tomo un curso, hago algo, aprendo a manejar vídeo</t>
  </si>
  <si>
    <t>[…] Hay que tener un cambio, hay que hacer un revolcón, los profesores tienen que pensar yo soy matemático, a mí, yo hago eso no más, no le pongo nada. Yo he hecho varias discusiones con los profesores puros acá, del tema de ciencias puras. Siempre hago la pregunta venga, profe, la aplicabilidad, cálculo integral, por qué dictan clases, salga afuera, haga una forma diferente para que esos muchachos pueden entender el concepto de una forma diferente. No tiene que ser con un blackboard o whiteboard, no tiene que hacer eso. ¿Cómo podemos llegar a este nivel? Nosotros estamos preparados como docentes ¿no?, claro, no tenemos tiempo. Si esa generación ya cambió bastante, nosotros seguimos con unos 20 años atrás. Siempre yo soy profesor de esto, yo no hago nada más de eso. Usted no pasa ese examen y ya, venga ¿cierto? Ese es un examen necesario para hacer, para evaluar ese muchacho, ¿no?, ese es un concepto. Hay que tener un concepto completamente diferente. Los muchachos de colegio aquí en Tumaco, los colegios son multiaulas. Noveno está allá, séptimo está aquí, el otro está acá mismo. Profesor anda en tres lados. Gracias a Dios hay por lo menos un profesor. Cuando hay profesor, cuando hay profesor sí hay otros lugares. Todo el profesor nombrado, nadie parece en los colegios. Todo está recibiendo su mensualidad. No parece, ¿cierto? Cuando llegan acá es un choque. Yo le dije profe, matemáticas de física, bajamos un poco, cambiamos una forma de pensar, pongamos, para que vayan, hagan algo en el campo, pero enseñando sus ciencias no están preparados. Pero el tiempo está corriendo, ¿cierto? Entonces yo no sé, hay que tener un pensamiento más crítico sobre esos aspectos para ver a dónde vamos a llegar, cuál va a ser nuestro futuro, qué queremos formar nuestros chinos, en qué instituto de educación.</t>
  </si>
  <si>
    <t>[…] Nosotros hemos tenido una discusión en la sede Palmira, pues la sede Palmira, como conocen, es casi netamente agropecuaria. Uno de los temas es ¿quién quiere estudiar en este momento temas agropecuarios? El comienzo de este semestre. El comienzo de este semestre comenzamos la apertura por convenio del programa de Medicina Veterinaria. ¿Cuántas personas se inscribieron para ese proceso? 667 personas, de los cuales fueron 460 y algo efectivos. O sea que fueron a presentar el examen. Entonces nosotros felices, porque tenemos que escoger 60 personas de casi 500 personas. decíamos Uy, qué bien. Para el segundo semestre, ¿cuántas personas se inscribieron? Cerca de 180 personas. ¿Qué pasó? en el primer semestre no pagaron el pin. Entonces todo el mundo venga, eso gratis. Segundo semestre, de esos que se presentaron el segundo semestre, tuvieron que comprar el pin, quedaron allí</t>
  </si>
  <si>
    <t>[…] ¿Cuántos quieren estudiar ingeniería agronómica en este momento?, cada semestre en el Valle del Cauca, ¿cuántos quieren estudiar zootecnia? Y aún de los otros cinco programas, ¿cuántos quieren estudiar? Ahora sí me hago la pregunta siguiente, con el famoso PET, porque con AIOM estamos como alineados de la preocupación que tenemos con el programa, que eso no es abrir por abrir, y eso no es porque nos llegan recursos, que nos llegan profesores y el uno y las IES que hay allí es que no se ve. Pero vuelvo a retomar lo que estaba diciendo. ¿Cuántos quieren estudiar ingeniería agronómica? Que yo soy ingeniero agrónomo. Yo cuando estudia ingeniería agronómica, yo quería estudiar ingeniería. De esos 60 cupos, dos quieren estudiar ingeniería agronómica, dos, del segundo grupo, tres posiblemente iba a querer estudiar ingeniería agronómica. O sea, ya tenemos cinco. 2 que sí, y 3 que posiblemente del tercer grupo entran 40, 45 personas. Vamos a ver qué pasa con eso. Porque ellos no querían estudiar ingeniería agronómica. Y del otro grupo se completa lo que queremos completar. Entonces, uno de los problemas que yo veo, y lo pongo en mis territorios, porque en mi territorio, porque esto para nosotros es muy similar porque el estudiante en este momento no entra a estudiar lo que quiere estudiar en su gran mayoría. Y los profesores tenemos que enamorarlos para que se queden allí y mostrarle todas las habilidades, estrategias. Cuál es el profesor de buena labia y buen profesor que le diga yo soy ingeniero agrónomo, mire, y estas son las salidas que tenemos aquí, papá. Y convencer de que esa es una oportunidad de vida. Y el tema es a quién queremos formar, hacia dónde queremos</t>
  </si>
  <si>
    <t>PERMANENCIA ESTUDIANTIL</t>
  </si>
  <si>
    <t xml:space="preserve">[…] Yo estuve aquí trabajando con el profesor algunos años, trabajando en esta zona. De esos muchachos que estamos formando ahí, realmente quien quería estudiar lo que estaba, no, ser profesional en mi casa y en esta región, en este lugar, ser el primer profesional de mi familia, eso es cachaco, eso me da prestigio. Entonces, yo creo que uno de los temas que tenemos que mirar es realmente estamos mostrando y mirando que esos muchachos cumplan su sueño de vida, hacia dónde van. Y no tener ese desgaste. Porque hay un desgaste con nuestros administrativos, con nuestros profesores, intentando hacer eso. Porque ustedes miran ahí, ah, se presentaron 1.000, pero ¿cuántos fueron efectivos ¿Cuántos terminaron? ¿Cuántos terminaron? ¿Y cuántos se proyectaron? Porque cuántos ingenieros agrónomos de la sede de Palmira, no hablo de las demás porque es lo que conozco, realmente están haciendo el cambio que queremos de región. De esos, pongámosle 100, de esos 100, con quién está trabajando, con nuestros campesinos, con nuestros agricultores, con las empresas ¿Cuántos están o están en otro cuento? </t>
  </si>
  <si>
    <t>CATEGORÍAS UA02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</si>
  <si>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</si>
  <si>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principalmente a los cuestionamientos frente al exámen de admisión de la Universidad Nacional, a las falencias frente a la equidad en las oportunidades para todos los estratos sociales y personas con discapacidad, de acuerdo a la formación básica recibida o a las barreras en términos de inclusión para las personas con algún tipo de discapacidad, haciendo que algunos aspirantes se encuentran en desventaja frente a otros. Así mismo se refiere a las problemáticas que se presentan en los estudiantes que acceden a carreras que no les gustan por que  son a las que pueden ingresar por temas del puntaje en el exámen.</t>
  </si>
  <si>
    <t>En términos de la Neuropsicóloga CMOS, se refiere a una cultura que va más allá de las prácticas sociales y se convierte en los sentires que nos atraviesan permanentemente. También sera acuñado al discurso de la Sociologa MCP que a su vez referencia al sociologo Anthony Giddens frente a los elementos que componen los gurpos de acción:La consciencia práctica y la conciencia reflexiva,la conciencia práctica es saber hacer y la conciencia reflexiva es saber por qué se hace lo que se hace.</t>
  </si>
  <si>
    <t>Está relacionado con la sociedad y con la forma en que se desarrollan las expresiones culturales autóctonas de un grupo o un territorio en específico. Contempla temas de ancestralidad y metodología glocal (cruce de lo global con lo local).</t>
  </si>
  <si>
    <t>Se refiere a la visión de los egresados de la Universidad Nacional. Su perspectiva desde la educación recibida y la incursión dentro del campo laboral. Así mismo contempla como debería ser esa iterrelación de la Universidad con sus egresados.</t>
  </si>
  <si>
    <t>Se refiere a la visión y las dinámicas que se desenvuelven para los estudiantes de la Universidad Nacional que hacen parte del programa PEAMA (Programa Especial de Admisión y Movilidad Académica)</t>
  </si>
  <si>
    <t>Se refiere a las temáticas desarrolladas frente a la permanencia en las distintas carreras desde su inicio hasta su culminación por parte del estudiante de la Universidad Nacional.</t>
  </si>
  <si>
    <t>Se refiere a todas las acciones conjuntas que integren a distintos actores involucrados en la busqueda de un objetivo común.</t>
  </si>
  <si>
    <t>Se refiere a la mención de la implementación de esta técnica de investigación, asociada generalmente a las ciencias sociales, en donde se realiza un trabajo dentro de una comunidad o grupo de estudio, para observar y registrar datos para su posterior análisis, con el fin de entender y establecer los parámetros que permitan contribuir o simplemente resaltar a la comunidad donde realiza la actividad.</t>
  </si>
  <si>
    <t>4.
 KBG, WBG, AIMP, EDGL, JCM</t>
  </si>
  <si>
    <t>5.
03</t>
  </si>
  <si>
    <t>10. El encuentro con el otro mar</t>
  </si>
  <si>
    <t>Conversatorio</t>
  </si>
  <si>
    <t>El encuentro con el otro mar</t>
  </si>
  <si>
    <t>ARTES Y HUMANIDADES</t>
  </si>
  <si>
    <t>[…] cuando yo regresaba de hacer el doctorado, surgió una oportunidad de trabajar en un proyecto que tenía el Ministerio de Cultura en esa época en Providencia, que se llamaba Patrimonio Cultural Inmaterial asociado a la música, el Canto y la Danza del Pueblo Raizal de Providencia y Santa Catalina. Y era un proyecto que ya venía en curso, KBG había venido trabajando con otro investigador y bueno, por motivos de la vida terminé yo en el proyecto y pues nuestra misión era terminarlo porque ya teníamos que entregar unos productos y ahí pues en ese proceso KBG y yo empezamos a a conocernos, a ser amigas [...]</t>
  </si>
  <si>
    <t>AIMP</t>
  </si>
  <si>
    <t>[…] la gente portadora de las tradiciones, aprendí de ellas, de mi mamá, de mi tía, y he nacido también en una familia musical. Mi mamá también canta, mis tíos son músicos, pero descubrí mi talento muy tarde, porque había una prima que era muy talentosa, ¿verdad? y era muy conocida en la comunidad por cantar, yo la apreciaba y yo decía “Wow”, ¿cómo no nací con ese talento? y que tenía 13 años cuando descubrí el mío, y desde ese entonces canto. Primero empecé cantando música gospel y empecé a cantar música secular, me llamaron, me invitaron a festivales, a diferentes actividades y empecé a cantar música secular y luego me empecé a enamorar de mi música tradicional, que es el calypso, el mento, el suka, un poquito de toda esa cultura me enamoré y hoy en día soy la directora de una banda de mujeres</t>
  </si>
  <si>
    <t>KBG</t>
  </si>
  <si>
    <t>[…] Pero como decía, quisiera que KBG nos hablara un poquito del ragtime, el ragtime es una forma de teatro tradicional que existe en Providencia y Santa Catalina, que está casi virtualmente desaparecido, pero precisamente del cual, pues ella es una de las últimas representantes, de las últimas practicantes, lo cual pues por lo demás nos da algo de esperanza porque pues todavía ya tiene mucho tiempo por delante para poder transmitir ese conocimiento que tiene sobre el ragtime. Entonces, si nos contaras un poquito KBG, sobre lo que es el ragtime y tu experiencia con el ragtime</t>
  </si>
  <si>
    <t>[…] Y ragtime era como un periódico de la comunidad, lo que pasaba en la semana, el fin de semana, ragtime lo actuaba y también le ponía su picante y lo exageraba, así que era como un periódico, llegaban todos a reunirse y el grupo ragtime presentaba lo que pasó en la comunidad en la semana, que la esposa pegó al esposo y se pelean y lo exageramos y hacemos comedia, también una característica de ragtime es que los hombres actúan como mujeres, las mujeres como hombres. Es un espacio donde se reúne la comunidad a saber lo que ocurrió y lo que pasó. El ragtime nació de lo social, porque trabajamos para la iglesia y para alguien si se enfermaba alguien, esa era la forma de recaudar dinero. Así que se anunciaba un ragtime en la comunidad y todo el mundo salía a apoyar a esa familia que tenía al enfermo o a la iglesia para construir. Así que ragtime nació de lo social, de ayudar a las familias y a la iglesia. Lamentablemente ragtime no está existiendo, la mayoría de jóvenes tuvieron que salir a trabajar porque ragtime no nos daba dinero, sino que nosotros ayudábamos y la mayoría salió a trabajar a cruceros y nos esparcimos, pero empezamos poco a poco a tratar de salvar el ragtime, ahora estaba Bel y Kenneth en casa</t>
  </si>
  <si>
    <t xml:space="preserve">[...] creo que de pronto LMRV, que es tumaqueña, ha escuchado en el Pacífico de Ananse o de la araña Ananse.¿Has escuchado? ¿No? Ananse, Ananse, Anansi. Bueno, la araña Ananse es parte de la tradición oral de origen akan, que vino, que cruzó el África, que cruzó del África a América en los barcos que trajeron a los esclavizados africanos, que trajeron a los esclavizados africanos que como sabemos, vinieron sin nada en sus manos, pero trajeron consigo su memoria y sus conocimientos y una de las cosas que vino con los akan, que fue un grupo uno de los grupos que vino y que sabemos que está en muchos lugares, precisamente porque la araña también está presente en muchos lugares, fue precisamente esta tradición oral que se parece un poco al tío conejo, ¿cierto? Que son estos personajes que llamamos tricksters, ¿cierto? Son personajes que de alguna manera representan al débil que es capaz de utilizar su inteligencia para vencer al fuerte </t>
  </si>
  <si>
    <t xml:space="preserve">[…] es una metáfora de los africanos esclavizados que obviamente nunca se o más bien siempre se resistieron a esa condición y que obviamente lucharon por lograr su libertad, ¿cierto? no fueron entes pasivos, sino que de alguna manera pelearon hasta conseguir y bueno, y continúan resistiendo los afrodescendientes frente, digamos, a todo el tema del racismo estructural y todo esto que sigue persistiendo, estas herencias del colonialismo que siguen vivas en nuestra sociedad. </t>
  </si>
  <si>
    <t>[…] Entonces, la araña Ananse está viva ¿cierto? en las tradiciones orales de muchos pueblos afrodescendientes de América, por eso le preguntó a LMRV, porque yo sé que en el Pacífico está la araña, ¿cierto? de hecho, en algunas partes en el Pacífico se hace lo que se llama los ombligados de Anansi, ¿cierto? En todas las poblaciones afrodescendientes hay prácticas asociadas con los ombligos ¿cierto?,   cuando los bebés nacen, la gente entierra los ombligos y las placentas, con diferentes sentidos, cambian de comunidad en comunidad, pero sé que existe en el Pacífico existe entre la población raizal, la gente entierra los ombligos y las placentas. En el caso de, por ejemplo, del Pacífico, en algunas comunidades se hacen los ombligados, que es hacerle como un tratamiento al ombligo de los bebés, de pronto LMRV sabe más que yo ¿cierto?, con polvos que se extraen o sustancias que se extraen de los animales y de las plantas y que la idea es que le otorgan al niño o a la niña características de ese animal. Y uno de los ombligados que se hace en el Pacífico es el de la araña Ananse, que es una arañita, una arañita tanto aquí como en el Caribe, que se reconoce como la araña Ananse, que se supone que le otorga pues esa capacidad al niño o a la niña de ser de ser ¿cuál es la palabra? avispado ¿no?, como de ser capaz, como dije hace un momento, ¿cierto? de usar, digamos la astucia, es la palabra, de ser astuto, ¿cierto? y de ser capaz de incluso vencer a los fuertes, no con la fuerza sino con la astucia. Entonces de ahí es que está hablando KBG, ¿cierto? porque, aunque también son tradiciones que se han perdido, son conocimientos y prácticas que se han perdido, la narración oral se ha debilitado muchísimo, obviamente como ha pasado en todas las comunidades con la llegada de la radio, del televisor, etc., pues sigue existiendo, sigue existiendo pues en la memoria de las personas más ancianas de la comunidad y pues de alguna manera pues algunas personas como KBG, eso no lo dije, KBG también es narradora de cuentos, pues sigue pasando hacia digamos las nuevas generaciones, aunque sabemos que está muy debilitado y esto también hace parte de eso que se cuenta en el ragtime, en esta forma de teatro de la cual pues KBG también participa.</t>
  </si>
  <si>
    <t>[...] antes de El otro mar yo solo hacía ragtime, AIMP me llamó, me dijo hay un proyecto, quiero que participes, es de teatro y yo acepté, se demoró un rato en salir y luego me llamaron otra vez, pero este es un tipo de teatro que yo no hacía, teatro investigativo, donde cada personaje investiga lo que su parte y empezamos a unir las partes y hablamos de El otro mar, que se hacía en los mares y mi mamá es pescadora y yo yo protagonicé a mi mamá en El otro mar, era Betty Lou, porque mi mamá es pescadora, hemos tenido muchas lindas experiencias con ellá en la pesca, porque nos llevaba a pescar de noche y yo acepté ser Betty Lou, porque sentí a mi mamá representada ahí. Fue una experiencia muy linda porque primera vez que hacía teatro en Colombia, solo hacía teatro una vez fuimos a hacer teatro esa vez que hubo el fallo de la Haya y querían recompensarnos</t>
  </si>
  <si>
    <t>[…] Nosotros los isleños tenemos contacto muy temprano con nuestro mar, desde los nueve meses nuestra mamá nos lleva al mar, el mar es curativo para nosotros. Uno se cuál la gripa, a uno le da gripa y hay que ir al mar para sacar esas flemas, todo. Uno bautiza en el mar, la gente cuando se convierte, nosotros bautizamos en el mar y aquí en el otro mar no se hacen esas cosas. Desde los nueve meses las mamás llevan a los niños al mar, luego cuando se enferman van al mar, bautizamos en el mar nuestros hombres como siempre he dicho, el mar nos da pero también nos quita. Hemos tenido muchas malas experiencias con pescadores que se han ido y no han regresado o que han regresado muertos y hay diferentes dinámicas en el mar, en los otros mares, pero yo en ese tiempo solo conocía mi mar, así que escuchar las experiencias de los otros mares era espectacular</t>
  </si>
  <si>
    <t xml:space="preserve">[…] El otro mar es una fue un proyecto liderado por un profesor de la Universidad Javeriana de Cali que se llamaba Manuel Sevilla, que es antropólogo, comunicador, músico también, que precisamente durante la pandemia en donde yo también estaba en Providencia, me llamó un día y me dijo que nos presentáramos a una convocatoria del Ministerio de Ciencia que se llama Investigarte, apropiación social del conocimiento a través del arte. Y la propuesta era presentarnos con esta idea en ese momento era una idea que de primero hacer como una recopilación digamos de todos estos saberes y prácticas existentes en torno al mar, ¿cierto? teniendo en cuenta pues un poco el trabajo que yo personalmente venía realizando, sobre todo con estos saberes y prácticas en el contexto del pueblo raizal de San Andrés y Providencia y a partir de ahí como generar una obra de teatro que de alguna manera pues hablara, hablara sobre estos temas ¿no? que en ese momento no sabíamos bien que íbamos a contar, cuál era la idea, etc., y bueno, yo dije que sí, en ese momento dije que sí. Y una de las cosas que a mí me gustaba de la propuesta era precisamente que se hablaba de vincular actores locales al proceso, en ese momento todavía no había salido el proyecto, pero yo desde ese momento pensé bueno, eso sería una oportunidad para vincular a KBG </t>
  </si>
  <si>
    <t>[...] Apostamos mucho en recuperar tradiciones que se han perdido, como el “fear and dance” or “free and dance” esta es mi aliada, yo digo ella ahí, ella trabaja con los hombres de mar, con los barcos tradicionales, los catbots y los catbots, mejor dicho, nosotros somos, mejor dicho, tratamos recuperar esos momentos, esos espacios donde la gente se reunía como un fear and dance. La dinámica de un fear and dance es muy lindo porque en ese entonces, en un fear and dance había música tradicional y había comida, y las mamás llevaban a sus hijas y bailaban, yo me imagino que ellos sabían el talento de las hijas bailando y se las llevaba al fear and dance y el hombre las invitaba a bailar y bailaban tres canciones y luego el hombre el hombre invita a la chica a la mesa y que cogiera y comiera lo que estaba en la mesa. Así que tratamos de recrear esos espacios porque eran espacios de encuentros donde la comunidad se encontraba alrededor de la música y la danza</t>
  </si>
  <si>
    <t xml:space="preserve">[…] en este caso las artes escénicas aportan a la construcción y al vínculo emocional con el proceso investigativo, aportan en el vínculo emocional, simbólico al tejido de las relaciones que se que se conectan en el proceso, que ustedes sean amigas, compañeras, es decir, cuando las artes se vinculan a procesos en cualquier ámbito y en cualquier sector, logran generar estos, digamos, estas dinámicas que humanizan, es una estética que humaniza un proceso de investigación y que lo profundiza y que le encuentra sentido y que conecta con las comunidades. </t>
  </si>
  <si>
    <t>WBG</t>
  </si>
  <si>
    <t>PROBLEMÁTICA AMBIENTAL</t>
  </si>
  <si>
    <t>[…] mi experiencia, como lo vivía y ahí aportar yo escuchando al profesor AFOA, uno piensa que el cambio climático está ya lejos de San Andrés, Providencia de Santa Calina, pero lo estamos viviendo con tanta basura en el mar, con tanta contaminación, y entendí más en ese proceso, porque nosotros solo pensamos que es basura y ya, en cierto tiempo, cuando hay brisa, todo lo que se bota por aquí llega a San Andrés, Providencia de Santa Catalina, y es muy difícil porque aparte de que tenemos turismo, nosotros disfrutamos nuestro mar y cuando nuestros niños llegan al mar hay que explicarles también todo eso de no tirar basura, de cómo comportarse en las playas y todo eso, en esa parte fue espectacular porque aprendí, aprendí mucho</t>
  </si>
  <si>
    <t>[...] Pues escuchar a KBG me hace reflexionar muchas cosas de lo que vivimos nosotros como universidad, es el aprendizaje. en el día de hoy les comenté a ustedes algo de mi sede, de mi sede que pues suroccidente colombiano y así como en esa sede, pues sucede en otras sedes, porque somos, somos eso, somos el fruto de un grupo de estudiantes que quieren aprender, pero ¿de dónde son? yo les hablaba a ustedes que la mayoría de nuestros estudiantes vienen del Putumayo, vienen de Nariño, vienen del Cauca y del Valle del Cauca, de Quindío y por lo menos un estudiante de cada departamento de Colombia. Y cuando enfrentamos a estos estudiantes es ¿quién eres tú? ¿qué comes tú? ¿qué sabes tú? comenzamos a hacer ese ejercicio de ese conocimiento, como decía KBG, que hay en el otro mar y que hay en el mío y que puedo compartir. Entonces desde universidad, desde sede palmira lo que hacemos es encuentro, encuentros de regiones, entonces tenemos un encuentro que nos gusta a todos, por lo menos a mí que me gusta comer [risas] la comida y si tú miras la comida de Nariño, aun estando el Cauca que está muy cerca, son diferentes y cuando llegas al Valle es diferente, entonces si miramos Putumayo, la comida del Putumayo es diferente y aquí está LFM que me dice en Mocoa, qué platillo preparan en Mocoa que sea rico, entonces los estudiantes tienen una semana o unos días, dos, tres días donde hacen un encuentro gastronómico y la comida nos acerca tanto agropecuariamente y nos hace conocer nuestra región, que comemos en nuestra región y que aprendemos de cada región por la comida, entonces cuando KBG hablaba del otro mar, miren lo que está sucediendo al frente, miren que la marea bajó allá en el otro mar no sucede eso. [...] Entonces en ese sentido, cuando ponemos el ejercicio de El otro mar, miremos nuestras sedes con nuestros estudiantes, cada uno de ellos cuenta su historia, ¿cómo se visten?, ¿cómo hablan?, ¿cómo comen?, ¿qué es lo que hacen?, ¿cuáles sus actividades?, entonces ese enfrentamiento de El otro mar con la universidad, yo lo he venido repensando todo desde que escuché la historia, dije pues esto es lo que somos, somos el otro mar y cada estudiante es un mar y cada estudiante con su otro mar teje su historia.</t>
  </si>
  <si>
    <t>[...] gracias KBG por acercarnos desde tu mirada artística, pero también nuestra mirada académica está muy relacionada en mí que hacer como profesor de ciencias agropecuarias, uno es eso, pero también nos une las artes, ¿cómo bailamos?, ¿cuál es nuestra parte?, ¿cuál es nuestra parte cultural que queremos mostrar?, si nos vamos al Valle del Cauca tenemos a la salsa, pero si voy una horita y media más allá, está el currulao, está acá, y si me bajo acá al Cauca, tengo el bambuco, no el bambuco que escuchamos de la acá, sino el bambuco pacífico y si bajamos a Nariño, tienen otros ritmos y otra música que nos enseña, entonces, desde ese punto, pues yo lo estoy asociando cada uno con su mar, y cada uno tiene su propio mar y que nos une, ¿no? que nos une cuando tratamos de hacer una reunión como la que tenemos aquí, mostrando de quiénes somos, cómo somos y qué es lo que tenemos</t>
  </si>
  <si>
    <t>[…] son conceptos que nos invitan un poco a descentrar esas cosas que hemos naturalizado, ¿no? como hemos, digamos, precisamente la idea de que la tierra es el territorio, de que los espacios de vida son terrestres y de que el mar es un espacio vacío socialmente ¿no?, que no lo es y eso lo saben los tumaqueños, ¿cierto? y lo saben los providéncianos y los sanandresanos, y probablemente lo sepan casi todas las sociedades que viven al lado del mar, algunas más y otras menos, pero no necesariamente las personas que no tienen ese vínculo ¿no? entonces, son conceptos que nos invitan a cuestionarnos esas ideas que, como muchas otras, pues naturalizamos y asumimos que son así y el problema no es sólo que las asumamos, sino que eso tiene efecto sobre la vida de las personas,</t>
  </si>
  <si>
    <t>PROBLEMÁTICA SOCIOECONÓMICA</t>
  </si>
  <si>
    <t>[…] en la política pública, por ejemplo, el hecho, por ejemplo, de que la política pública piense sea el mar como un baldío de la nación, perdón que me toca pararme, porque pues de alguna manera implica que para la gente que vive del mar, pues, por ejemplo, en un país donde de a poquito se le han reconocido algunos derechos a los grupos étnicos sobre el territorio, pues eso no ocurre con el mar ¿no? entonces, por ejemplo, a pesar de que mucha gente vive del mar, depende del mar, pues a la hora de construir una base naval o un gran megaproyecto, un puerto, una exploración petrolera en el mar, pues a nadie se le pregunta,</t>
  </si>
  <si>
    <t>[...] Tuvimos que volver a cocinar de la forma antigua, en leña, porque no había nada y eso nos unió mucho y la comunidad ha tenido un proceso de recuperación, pero los niños, los adultos, los adultos mayores, todos tienen eso todavía, AIMP vieron ahorita y la mayoría de comodidad cuando uno pregunta por el huracán, esa es la razón, porque fue una experiencia muy fuerte. Ver a tu abuelo y no poder hacer nada, en mi situación, mi mamá en silla de ruedas, mi hermana menor y mis dos hijos, a uno se le pasa todo por la cabeza porque mi hijo estaba calmadísimo, no decía nada, ni una palabra, estaba calmadísimo. La niña que era hiperactiva también estaba en su puestecito, yo pensé que lo iba a pasar más fuerte porque no podía controlarnos, pero todo el mundo estaba calmado, antes de que entraran las brisas fuertes, oramos, pedimos a Dios que nos guardara y las familias se acostaron en unos colchones y como después de 1 hora empezó a entrarnos agua y toda la noche nos entró agua., pero me asombró esa unión que teníamos, ese cuidado del otro y la próxima mañana la mayoría de gente no tenía ropa, la que salvaba traía para ella y para el otro. póngase esto, póngase esto. El avión empezó a llegar a las islas y empezamos a preparar a los adultos mayores para ir a San Andrés, eso fue fuerte.</t>
  </si>
  <si>
    <t>[...] Bueno, creo que KBG lo ha dicho, ha dicho casi todo, yo solo diría que los desastres no son naturales, son humanos y el desastre de Providencia fue, como digo yo, el huracán Duque fue peor que el huracán Iota</t>
  </si>
  <si>
    <t>[…] la reconstrucción de Providencia fue una sistemática vulneración de derechos humanos y colectivos que hoy ha sido reconocido por la Corte Constitucional, el pueblo raizal ganó una demanda hace ya dos años en la Corte Constitucional por las vulneraciones a los derechos humanos y colectivos en el marco de la reconstrucción del gobierno de Duque, pero pues eso es solo un reconocimiento de lo que pasó, que infelizmente pues hay muchas cosas que no se pueden revertir, pero quizás sirvan de aprendizaje para para otros momentos, para otros lugares, porque al final de cuentas Colombia es el país de los desastres</t>
  </si>
  <si>
    <t>INCERTIDUMBRE</t>
  </si>
  <si>
    <t>[...] Pero el Huracán estaba advertido, es decir, nosotros sabíamos, mucha gente sabía, porque igual los pescadores precisamente siguen, siguen precisamente a los sistemas norteamericanos, ¿cierto? Entonces ya había, y además la gente conoce el tiempo, ya había, digamos, una noción de que venía el huracán, pero no fue el gobierno el que la alerta gubernamental vino el 15 de noviembre, cuando el huracán iba a entrar en la noche, Pero bueno, el cuento es que teníamos un radiecito, que se supone que es una de las cosas que uno debe tener cuando viene un huracán, además de agua para 15 días, etc., etc., y en ese radiecito que prendimos en la mañana, en la madrugada, después de que pasó claro en onda corta, que estaba cogiendo noticias lejanas, la noticia, recuerdo que decía bueno, no sabemos nada de providencia nosotros, porque además los periodistas creo que no saben que claro, ellos no saben nada, pero nosotros sí lo estamos escuchando, entonces la idea es que nos manden información ¿no?, pero después de eso y pasando otras noticias, entonces no sé cuántos damnificados en el Chocó</t>
  </si>
  <si>
    <t>[...] con KBG también participa en un ejercicio que llevamos adelante con otras personas en Providencia y en San Andrés, que es el Festival de Navegación del Caribe insular, que la universidad lo ha apoyado también en algún momento y en el 2021, después del huracán, pudimos volver a hacerlo en medio de la reconstrucción y en el 2022 el nombre del festival fue la cultura es lo que el huracán no se pudo llevar y un poco la no fue no lo fue inscrito en el 2021 porque ya había estado inscrito el nombre pues en el proyecto cuando nos lo aprobaron, pero se lo pusimos así en el 2022, porque realmente pues a pesar de todo, pues digamos, lo que sí muestra un proceso como esto, hasta qué punto la cultura de la gente es capaz de soportar y no solamente es soportar en el sentido de aguantar, sino en el sentido de servir de soporte para la gente enfrentar, digamos, todas estas situaciones y yo creo que la Cultura del Pueblo Raizal pues demostró, digamos, la resiliencia de las personas para vivir a esto que no ha pasado, como digo, y que no sabemos cuándo va a pasar</t>
  </si>
  <si>
    <t>[...]quisiera como plantear dos cositas, una de ese asunto del cuerpo, arte y territorio, que creo que es un asunto supremamente potente, porque no hay que olvidar que el primer territorio es el cuerpo, el cuerpo es nuestro primer territorio y por consiguiente, este tipo de vínculos entre ciencia y arte que reflexiona sobre los territorios es algo que realmente es importante y potente y necesario incluso en parte por esa idea que tenemos de separar las cosas, que en realidad no están separadas, sino están unidas</t>
  </si>
  <si>
    <t>[…] que inevitablemente lo que comentan en torno al huracán, pues me hace pensar mucho, porque no sé si lo están planteando claramente en San Andrés, pero lamentablemente los modelos de cambio climático sugieren que la frecuencia y la magnitud de los huracanes en el Caribe, en todo el Caribe va a aumentar y todo indica pues que hay que estar muy preparadas y preparados para este tipo de cuestiones, es decir, el reto continúa, el reto ahí no para y de ahí salto aquí a Tumaco, porque desde hace ya varias décadas se han hecho estudios sobre amenazas aquí en Tumaco y la amenaza más fuerte en Tumaco es el tsunami y hay hay indagaciones bastante serias en torno a probabilidades y afectación y no se le está prestando atención. Esta es una zona muy susceptible por la pendiente, por el tipo de sedimentos, en realidad, se sugeriría que acá no debería haber gente, pero lamentablemente se desfase entre el conocimiento, el manejo del territorio y lo que hacemos como humanos, el sistema económico genera unas situaciones bastante complicadas, y en ocasiones uno encuentra las pistas del asunto en los asentamientos ancestrales, los asentamientos aborígenes, de quienes ya no están por acá o que están resignificados.</t>
  </si>
  <si>
    <t>[...] Donde estuvimos esta mañana, en la sede de la universidad, hay vestigios arqueológicos de asentamientos humanos y ahí la pregunta es ¿por qué estaban allá y no estaban acá? ¿por qué estaban tan lejos del borde del mar teniendo estas posibilidades? precisamente porque en su relación con el entorno de miles de años, lograron inferir dónde existen las zonas más seguras</t>
  </si>
  <si>
    <t>[...] lo que pasó en Providencia, pues uno no se sorprende de que los desastres no solamente sigan siendo iguales, sino peores ¿no?, es decir, si tú me preguntas, yo diría que si hoy nos golpeara un huracán como el Iota en Providencia, no solamente no estamos listos, como no lo estuvimos, aunque claramente uno nunca va a estar listo para un viento de 300 km/h que tumba el cemento, ¿cierto? ¿pero estamos peor, porque todos los procesos de corrupción, ¿cierto? digamos, en un proceso en el que, por ejemplo, se hubiera podido garantizar que las casas estén más preparadas, por ejemplo, para recibir un huracán, pues eso no es una garantía, por eso digo, un viento de 300 km/h es una cosa brutal, pues lo que se hizo, pues, obviamente en el país del Sagrado Corazón, pues fue robarse la plata y eso es así, así de crudo como suena, ¿cierto? entonces, las casas que hoy tenemos en Providencia, que son las casas que se reconstruyeron después del huracán, son casas que están en peores condiciones que las que estaban antes del huracán, y de las cuales sabemos que 1000 se cayeron, las otras 1000 aguantaron a medias, pero quedaron en malas condiciones y muchas de esas casas que se cayeron eran casas que estaban en buen estado, que estaban bien hechas y que conste que la gente en las islas pues tiene conocimiento sobre cómo enfrentar los huracanes</t>
  </si>
  <si>
    <t>CATEGORÍAS UA03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</si>
  <si>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</si>
  <si>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las intervenciones que se enfocan en la enseñanza de las artes y las humanidades y su incidencia en la vida y las construcciones sociales.</t>
  </si>
  <si>
    <t xml:space="preserve">Se refiere al momento que se vive actualmente, en el cual se han perdido muchas certezas. Principalmente enfocado hacia la educación y a como se desenvuelven las organizaciones. Es un planteamiento que cuestiona los canones mas establecidos frente a la percepción del mundo, que en este momento se han desdibujado frente a nuevas realidades que han aparecido dentro de la era digital, la pandemia, las guerras y demás fenómenos que han cuestionado la vigencia del Status Quo </t>
  </si>
  <si>
    <t>Se refiere a las temáticas que se desarrollan alrededor de la crisis climática global. Contempla el cuestionamiento a las practicas extractivistas, de deforestación, consumismo y en general todas las acciones negativas por parte de la humanidad, que contribuyen a la incrementación de la crisis ambiental.</t>
  </si>
  <si>
    <t>Se refiere a las temáticas que se desarrollan con base en las problemáticas sociales y económicas, que afectan las distintas esferas del proyecto ( la universidad, el país y el mundo)  como la desigualdad social,  el conflicto armado, gentrificación, el trabajo informal, la pobreza extrema, las tensiones políticas, las guerras, consumo de estupefacientes etc.</t>
  </si>
  <si>
    <t>4.
 KBG,
 Luis Alberto Narváez</t>
  </si>
  <si>
    <t>5.
04</t>
  </si>
  <si>
    <t>9. Intervención musical</t>
  </si>
  <si>
    <t>10. Caribbean evening</t>
  </si>
  <si>
    <t xml:space="preserve">La unidad de análisis 04 no se categorizo, debido a que fue una noche cultura de la tradición insular caribeña, donde se conto con la presentación artística y musical de un actor del territorio de la Sede Caribe. En la  presentación interpretó canciones tradicionales de la Isla de Providencia, transmitidas por sus abuelas y ancestros </t>
  </si>
  <si>
    <t>CATEGORÍAS UA04 8 ENCUENTRO INTERSEDES</t>
  </si>
  <si>
    <r>
      <rPr>
        <rFont val="Ancizar Sans"/>
        <b/>
        <color theme="0"/>
        <sz val="11.0"/>
      </rPr>
      <t>N</t>
    </r>
    <r>
      <rPr>
        <rFont val="Calibri"/>
        <b/>
        <color theme="0"/>
        <sz val="11.0"/>
      </rPr>
      <t>°</t>
    </r>
    <r>
      <rPr>
        <rFont val="Ancizar Sans"/>
        <b/>
        <color theme="0"/>
        <sz val="11.0"/>
      </rPr>
      <t xml:space="preserve"> DE VECES QUE SE IDENTIFICÓ EN EL TEXTO</t>
    </r>
  </si>
  <si>
    <t>1.
2024/19/06</t>
  </si>
  <si>
    <t>4.
 MAHS, JCM, AIOM, NGG, CMOS, FABZ</t>
  </si>
  <si>
    <t>5.
05</t>
  </si>
  <si>
    <t>10. Arte y academia, la búsqueda de un lenguaje posible</t>
  </si>
  <si>
    <t>Grupo focal</t>
  </si>
  <si>
    <t>Arte y academia, la búsqueda de un lenguaje posible</t>
  </si>
  <si>
    <t xml:space="preserve">[…] traje este libro para mostrarles. Esto se publicó hace muy poco, se lanzó en la Feria del Libro, y es el libro que resulta de la investigación más grande que he hecho respecto a los temas que voy a presentar. Fue mi tesis doctoral. El libro se llama finalmente arte, academia y legitimidad. La Escuela Nacional de Bellas Artes de Colombia y su fusión con la Universidad Nacional de Colombia. La tesis original está en el repositorio y es un texto bastante largo, y es un texto fundamentalmente político [...] en términos generales, yo estudié artes plásticas, me pareció descubrir que mi naturaleza era la de ser dibujante, pero mientras terminaba la carrera me empecé a interesar mucho por el tema de la pedagogía y decidí ser profesor. Decidí intentar que mi trabajo como profesor fuera mi mejor obra como artista. Es decir, intentar pensar la pedagogía como una obra de arte. Eso suena bonito. Digamos que llevo un poco más de 30 años en esa búsqueda. Claro, los términos cambian, los planteamientos que uno hace van evolucionando, pero creo que me sigo manteniendo en ese lugar original, solo que con el tiempo entendí que lo que estaba intentando hacer era un problema fundamentalmente político. </t>
  </si>
  <si>
    <t>[…] Por eso ayer dije algo que no voy a repetir, me parece que como dirían los psicoanalistas, el problema no está en el futuro, lo que podamos llegar a hacer, lo que queremos llegar a hacer, sino está en el pasado. Hay una cantidad de preguntas, de cuestiones que tenemos que asumir, que resolver. Como decía, voy a ir muy rápido y estos trabajos, perdón, me llevaron a plantearme muy seriamente algo que podría llamar como una crítica a la academia como institución de poder. Y a partir de ahí es que empiezo a hablar, también muy rápidamente he dicho las artes, pero muy seguramente no solamente las artes, las humanidades en general encuentran un lugar muy incómodo en la academia</t>
  </si>
  <si>
    <t>[…] Ayer mencionaba esta relación entre la Universidad Nacional y la Escuela Normal Superior. En la Escuela Normal superior surgieron como disciplinas las ciencias humanas, pero eso fue un proceso que se truncó en los años 50, de manera que cuando las artes y las humanidades volvieron a la Universidad Nacional en 1964-1965 con la reforma Patiño, encontraron un lugar que ya estaba muy acotado por las nociones de ciencia, de tecnología, había algo de humanidades, pero de todas maneras es un proceso largo en el cual nuestras disciplinas han tenido que lucharse un espacio, incluso los espacios físicos y todavía la universidad no es un buen lugar para las artes. Me parece, digamos que el arte en la universidad ocupa un lugar marginal, pero eso le da una perspectiva que es muy interesante</t>
  </si>
  <si>
    <t>ANTECEDENTES PROYECTO INSTITUTO NACIONAL</t>
  </si>
  <si>
    <t>[...] que es muy importante en relación con las artes y en relación con este o con lo que he entendido del planteamiento del Instituto Cuenco, me parece que es muy importante esta mirada desde las márgenes.  Y un elemento que muestra muy claramente esto es que nosotros nos formamos en las universidades, digamos, desde el siglo XIX, las artes en el mundo empiezan un movimiento progresivo, progresivo digo, cada vez mayor para situarse en los ámbitos universitarios. En principio empieza en el ámbito anglosajón, empiezan a abrirse en el siglo XIX, en la segunda mitad, departamentos de historia, humanidades, donde se plantean temas del arte. Pero un fenómeno muy característico del siglo XX es que la enseñanza superior de las artes empieza a trasladarse a las universidades. Ese fenómeno es fuerte, es complejo y es un movimiento político muy importante</t>
  </si>
  <si>
    <t xml:space="preserve">[…] Yo estudié mi pregrado, maestría, doctorado. Los profesores que yo tuve, algunos de ellos no tenían título de pregrado y a nadie le pareció que fuera necesario. Pero hoy en día es absolutamente imposible que un artista pueda ser profesor universitario si no tiene posgrados. Y sin embargo, para ejercer el arte no se necesita en absoluto un título. Si ustedes van a una exposición de arte, el trabajo lo miran, les interesa o no, les gusta o no, lo compran o no, y no preguntan, yo creo, si el artista tiene título universitario o no. Yo no querría ir al consultorio de un odontólogo que no tenga título universitario. Pero anoche escuchábamos a KBG, a su acompañante, creo que nadie le preguntó al acompañante qué trayectoria académica tiene, si funcionas puedes hacer asumir este reto y lo aplaudimos y nadie dijo pero el señor no tenía maestría, me pareció. Entonces las artes tienen este lugar paradójico dentro de la universidad, dentro de la academia en general, que nos muestra. ]. Nos muestra una esta condición paradójica que deja ver como las fisuras, como los problemas de la academia como institución de poder, porque no necesitamos estar ahí y es claramente que ahí hay una relación política que tenemos que entender muy claramente y cómo eso afecta nuestros pensamientos, nuestras cotidianidades, nuestras culturas. </t>
  </si>
  <si>
    <t>[...] lo que yo encontré es que Academia en general la escribo con mayúscula inicial porque academia es un nombre propio. Un primer error que cometemos, me parece, es que tenemos una visión muy genérica de la Academia como un poco la institución en abstracto del conocimiento. Pero la academia es la institución moderna del conocimiento. Moderna, hay que decirlo, eurocéntrica. Y bueno, me tengo un momento ahí. En Europa, hasta lo que se llama la Edad Media, las artes estaban definidas a través de una lógica estamental. La palabra artista no existía o existía para otros fines. La noción de arte era una noción mucho más general. Lo que hoy llamamos arte era para ellos artesanía. Igual que como hay todo un movimiento político de instituciones que se se levantan contra el sistema medieval, en arte sucedió que el sistema medieval de los maestros, de los gremios se había vuelto un sistema de poder intolerable y había que reaccionar contra él. Entonces surge la academia que tiene algunas características. La academia es como una gran máquina modernizadora, la academia moderniza todo lo que toca. Modernizar quiere decir poner en una lógica cientifista, poner una lógica que escinde y normatiza. ¿Recuerdan el lema de la Academia de la lengua limpia, fija y da esplendor? La academia tiene que normatizar todo lo que toca y eso es una cosa que es muy importante tener en cuenta. Hacia el siglo XIX se estabilizan muchas de las formas que hoy tenemos para definir arte, para definir cultura</t>
  </si>
  <si>
    <t>[...] En Colombia es claro, la Universidad Nacional, el Museo Nacional, todas las instituciones culturales fueron creadas en el siglo XIX y en gran medida sigue manteniendo la lógica del Siglo XIX, como decía ayer el ámbito de la constitución de 1886 y ocupan entonces un lugar muy importante en la guerra que estamos viviendo actualmente entre las dos constituciones. Todavía tenemos, digamos, todavía tenemos como tarea quitarnos de encima el fantasma del siglo XIX</t>
  </si>
  <si>
    <t>RELACIÓN TEORÍA Y PRÁCTICA</t>
  </si>
  <si>
    <t xml:space="preserve">[…] . Hoy en día cuando una persona dice es que yo sé dibujar o no sé dibujar, es que yo no puedo con la perspectiva, como si fuera una fórmula que los pintores, que los dibujantes conocen, como si fuera algo que tienen en la cabeza que uno tiene que hacer un aprendizaje muy complejo. Pero en realidad, en principio la pregunta es cómo vemos el mundo y vemos el mundo en perspectiva. Pero Brunelleschi hace su experimento para demostrar que sí es posible representar las cosas como las vemos. Hace lo que se llama el experimento de Brunelleschi, que es algo muy sencillo de hacer, pero más bien difícil de de explicar. Entonces, me perdonarán, lo digo muy rápidamente, como atropelladamente, pero en Florencia existe la catedral y existe al frente el baptisterio. Él se para en la puerta de la catedral, el baptisterio está allá al frente. Entonces pone acá un caballete. Hay varias versiones de cómo se hizo. En el caballete pone una tabla para pintar. Incluso se dice que parte de esa tabla estaba tratada como era como un metal muy bruñido, actuaba como un espejo. Entonces, al poner un espejo acá, se refleja el edificio que está al frente. El edificio, como casi toda obra humana, es simétrico. Entonces, da igual que se el escojo, lo inviertan, tengo acá reflejado el baptisterio, ahí está la pintura.  [...] Ahí está reflejado, solo tengo que calcarla. Entonces él calca la forma de el baptisterio. La tabla está puesta a la altura de los ojos  y abre un hueco a la altura de los ojos promedio de una persona. De manera que si yo me paro detrás de la tabla en donde está pintado el baptisterio, el baptisterio está al frente, y miro por este hueco, se pone un espejo. El espejo está reflejando parte del edificio, el edificio está allá al fondo, pero al mirar acá se obtiene una sola imagen. Es continuo. Entonces se pone el vidrio, veo el espejo, veo algo, se quita y sigo viendo lo mismo, más o menos. Incluso él hizo un truco un poco de feria, era como espectacular. La parte de arriba la dejó como espejo, no la pintó. Entonces se ve las nubes, se ve mover. </t>
  </si>
  <si>
    <t xml:space="preserve">[…] Y de aquí surge todo el Renacimiento, toda la pintura clásica y la mayoría de las nociones que todavía tenemos sobre el arte. La cosa es muy, muy interesante, pero tiene unas consecuencias culturales que todavía estamos pagando un precio político. Primero, está basado en que él está demostrando la validez de su teoría como un acto científico. De hecho, es uno de los posiblemente uno de los primeros casos de experimento científico moderno, no sé si el primero. Él está diciendo que el arte se legitima por ser una ciencia. Y si ustedes leen, por ejemplo, el tratado de la pintura de Da Vinci, él nunca habla del arte de la pintura, él habla de la ciencia de la pintura. Entonces, el arte se legitima por razones científicas. Pero miren lo que significa esto el mundo adquiere sentido cuando yo lo pongo en un marco cuando fijo mi mirada, imaginarán, si yo me muevo un poco, ya no veo nada. </t>
  </si>
  <si>
    <t>[...] El artesano normalmente vive donde trabaja, y eso todavía lo hacen los mecánicos, los carpinteros. En el ámbito moderno, en el arte, ahí están los talleres y está la escuela. La vivienda se separa del taller. Pero en el estudio entonces empieza a hablarse de teoría y de práctica, me parece. Es impensable que en la sociedad medieval o en nuestras culturas precolombinas o afros, un aprendiz dijera de su maestro bueno, técnicamente está bien, pero en lo conceptual, en la historia, no es tan fuerte. No, no existe esa división. El maestro medieval, el maestro estamental, es artista y es profesor en una sola cosa. No hay diferencia. Por eso se le llama maestro. Y por eso todavía, por un rasgo de coquetería, nosotros cuando estudiamos todavía nos dicen maestro, pero esto es un rezago. Lo cierto es que en la modernidad el maestro se extiende en artista y profesor. Y miren, eso pasa en todas las las disciplinas. Pero el profesor entonces es cinde su objeto de estudio. Teoría y práctica en géneros. Este es el taller de escultura, este es el taller de pintura. ¿Qué es pintura? Retrato, paisaje, naturaleza muerta</t>
  </si>
  <si>
    <t>INTERDISCIPLINARIDAD</t>
  </si>
  <si>
    <t xml:space="preserve">[...] Una de nuestras grandes tragedias hoy es que nos cuesta mucho trabajo, miren cómo se ha hablado interdisciplinariedad acá. Nos cuesta un trabajo enorme hablar entre nosotros y cada vez estamos más distantes y cada vez hablamos más de interdisciplinaridad, transdisciplinariedad y todo eso. Pero es que tenemos una herencia que nos ha dicho que la legibilidad del mundo depende de separarlo cada vez más en pequeñas áreas de especialización y aquí voy preparando hacia dónde voy a aterrizar. </t>
  </si>
  <si>
    <t xml:space="preserve">[...] Si esta modernidad que todavía nos agobia, por qué hablamos de la Edad media en Europa si nosotros estamos en Colombia? Porque evidentemente fuimos un territorio colonizado y porque la academia hay algunos autores que he estado leyendo recientemente, historiadores que mencionan un tema muy, muy importante. Cuando uno habla de la conquista, por ejemplo, la primera avanzada de la conquista no era estos los soldados a caballo. En general la primera línea de la conquista eran los misioneros. Ellos llegaban a los lugares y empezaban a preparar el terreno para todo lo que iba a venir después. [...] Resulta que dicen los teólogos, esa noción de amor no cabe dentro de la manera como se está pensando el amor en la época, en la época y hay un texto del Papa Ratzinger, muy reaccionario y todo lo que quieran, pero dicen que era un gran teólogo, dice existía el amor pasional, Eros y el amor universal, el que uno puede sentir por todo, por las plantas, por los animales, por los papás, por la patria. Pero entre estas dos nociones de amor, el mandamiento de Cristo no cabía muy bien. Entonces ellos tuvieron que inventar una nueva forma de amor, una nueva definición, y esa nueva definición es la caridad. Pero caridad no es beneficencia, no es condescendencia. Todo esto implica siempre que hay alguien superior y alguien inferior, alguien que tiene y alguien que no tiene. No, la caridad en sentido puramente teológico cristiano es otra cosa. Caridad es poder ver a Dios en el otro. Pero ver a Dios en el otro es entender que él está también en mí, que el otro soy yo. </t>
  </si>
  <si>
    <t>ESPÍRITU</t>
  </si>
  <si>
    <t xml:space="preserve">[...] Cuando digo espiritualidad no quiero decir que uno tenga que creer en Dios o en una forma de divinidad o algo así. Estoy hablando de una intuición que todos tenemos de que la vida no es solamente esto que vivimos. Hay algo antes y alguien después. ¿Pero incluso si uno se declara absolutamente ateo y dice la vida es un accidente, cómo sucedió ese accidente? ¿Cómo es posible? No, el origen del universo es el big bang. ¿Y cómo se dio el big bang? ¿Y antes de eso existía algo? Preguntas que no podemos responder. </t>
  </si>
  <si>
    <t xml:space="preserve">[...] Entonces, la propuesta mía es esta y siento que lo dije muy atropelladamente, pero por lo que he entendido del Instituto Cuenco, creo que sería para mí maravilloso si pudiéramos colectivamente proponernos un proyecto de investigación desde los territorios, con las comunidades. Que sean las comunidades las que nos cuenten y que podamos recoger. Y nosotros podemos dar, proponer instrumentos metodológicos, pero también proponer nuestras dudas y nuestros temores y nuestros resentimientos. Estamos creando un club de resentidos. Se reciben admisiones [se rien]. Yo lo llamo investigación porque son los términos académicos, pero un gran proyecto de investigación sobre las comunidades desde el punto de vista de sus espiritualidades, digamos. </t>
  </si>
  <si>
    <t>[…] La academia es un sistema de poder. Una academia es una sociedad de derecho público que actúa regulando la vida social. Y la academia en el siglo   ya endureció para las artes su sistema. Y la definición de arte que da la academia es arte es el conjunto de reglas para servir una cosa. Fíjense que no tiene nada que ver con lo que uno imagina como arte. Ahí no habla de experiencia, expresión, belleza, conjunto de reglas para hacer bien una cosa. Y ese es el academicismo. Frente a ese academicismo, la insurgencia fueron las vanguardias. Entonces las vanguardias sacaron una divisa que era pues no hay reglas, el arte es libertad. El arte es superar las reglas, negarlas, todas estas cosas. Pero hay una gran paradoja siglo y medio después, no hay ninguna vanguardia que no se enseñe en la universidad. Es decir, la academia agarró su gran enemigo, las vanguardias, lo devoró, lo convirtió en un discurso edulcorado, lo normatizó, y hoy en día es obligatorio en las escuelas de arte universitarias ser vanguardista, cuando ser vanguardista es no ir a la universidad, por favor [risas]. Entonces, el asunto me parece que vista la academia como una institución de poder, perdón que yo me alargo, pero la academia está en todas partes. La academia nos ha dado el lenguaje, las categorías, la forma de pensar. La academia tiene una estructura absolutamente maravillosa, que nos ha enseñado mejor que cualquier otro sistema de pensamiento, como está hecho el mundo, pero no nos ha explicado qué sentido tiene, porque eso quedó excluido desde el principio. A la academia hay que superarla, como hay que superar la modernidad, como hay que superar el capitalismo. Pero dadas las condiciones, en mi opinión, la única forma de poder superar la academia es que del interior mismo de la academia surja un movimiento que la trascienda, como un enorme acto de autoconciencia, que transforme</t>
  </si>
  <si>
    <t>[...] Bueno, trataré de ser muy directo. Es sobre esto de la espiritualidad, creo que evidentemente es un asunto relevante. Tal vez podríamos pensarlo desde muchos ángulos. Yo diría que en gran medida podría asumirse desde los cambios en las mentalidades, porque en buena parte lo que estás planteando, hay cambios de mentalidades, incluso, por ejemplo, el surgimiento de la perspectiva tiene que ver también con cambios en torno a asumir las realidades de los números, es correlativo con cambios en técnicas de guerra. Entonces, cuando uno revisa ese paso de ese modelo cualitativo de la realidad, que algunos lo ubican más o menos en 1250, hacia 1650, donde comienza a instaurarse un modelo cuantitativo que luego revienta en la revolución industrial, pero lo que uno ve es que muchos elementos son correlativos. Lo que pasa en el arte no es aislado de otras cuestiones, y ahí están esas largas duraciones y esas cuestiones mucho más complejas. Y eso se traduce en cómo controlar los territorios, controlar las mentes, cómo producir, cómo controlar la naturaleza. Bueno, entonces creo que hay un foco supremamente importante, porque cuando uno comienza a meterse sobre todo con comunidades alternativas, encuentra que aunque no lo denominen directamente todos espiritualidad, aparece una relación diferente con el planeta y con el mundo</t>
  </si>
  <si>
    <t>[...] Y correlativamente también encuentro un asunto en torno a algo que podríamos denominar como espiritualidad planeta tierra, Gaia, todo está vivo, merece respeto. Entra el asunto de la diversidad, que es difícil, muy difícil. La universidad trata de homogeneizar en todo sentido, por edades, por desempeños. Entonces esta respuesta es de cinco, esta respuesta no tiene ni cero. Entonces yo creo que hay unas cuestiones interesantes. Pero esto de la pérdida espiritualidad, yo creo que eso también está mutando, porque es una cuestión que está está muy dentro de la gente, está cambiando. Y me da la impresión que hay una cuestión, como bien lo planteas, como interesante para trabajar desde ahí y que la academia debería decir algo en parte por eso. Ayer comenté somos prácticamente ciegos si utilizamos solo la perspectiva del espectro electromagnético, pero si amplificamos esos puntos de vista, la verdad es que conocemos muy poco</t>
  </si>
  <si>
    <t>[...] soy la primera que alabo, quiero, amo profundamente Cuenco, pero Cuenco es hijo de por eso lo que dije al principio, a mí lo que más me gusta de Cuenco es la noción de vaciarse, de algo que se vacía. Y estoy de acuerdo. Es más, trabajando con las comunidades me he dado cuenta que el lugar de lo espiritual es un lugar de resistencia profunda a la academia y a la modernidad. Y creo que esta propuesta es a mí me encanta y me parece muy buena, pero mi discusión es hay que encontrar otro camino para hacerla. ¿Si me explico? Es decir, hay que encontrar otro camino para hacerla. Es decir, no podemos pretender un cambio tan profundo sin romper con mucha fuerza las formas. Es decir, hay unas formas propias que es esta juntanza entre el taller medieval, la escuela más moderna, la ciencia, el laboratorio, y ahí nos guste o no nos guste, es decir, aunque se niegue, ahí se construye una espiritualidad [...] ahí ya hay una espiritualidad que yo he sentido, y esto lo digo más en mi trabajo, de vaciarme, andando con personas, con amigos de los mundos, comunidades, y la primera tarea que ellos han hecho conmigo es vaciarme, es arrancarme esas formas, es romper esas formas para ahí sí, ahora sí reconstruyamos. Y en ese sentido, apoyando un poco esta propuesta, tal vez esa idea, como usted lo llama, investigación, una cosa así, pues al menos yo sin nada, eso estoy haciendo. Esa es la gran tarea. Sí, esa es. ¿Entonces, en esa medida, yo creo que, no sé si sea un instituto, yo creo que ese puede ser nuestro, como nuestro currículo oculto, sí me hago entender? Como nuestro deseo intenso por allá que camina y que ya de alguna manera nos miramos con esta complicidad de por aquí vamos, pero rompiendo formas, solo eso. Pero es que son 1000 cosas, maestro, pero esa es la que me como, la que quiero expresar ahora.</t>
  </si>
  <si>
    <t>[...] En la universidad empezó a hablarse de constituyente, y justamente la constituyente, para que sea tal, debería empezar por la pregunta de qué es aquello que tenemos en común. Pero, por ejemplo, los colegas de arquitectura, creo que casi que la primera cuestión que se plantearon fue ¿debería arquitectura ser una facultad aparte de la facultad de artes? [risas] y si a mí me preguntan, yo digo la universidad debería ser un buen lugar para todos, todos y todas, para las artes y las humanidades. No se trata de que creen 1capítulo especial para las artes, 1 capítulo especial para las humanidades. Pues esa pregunta sobre lo común es y tiene razón, habría que empezar a mirar los propios riesgos de una manera muy o crítica, porque no es fácil</t>
  </si>
  <si>
    <t>[...] El primero es que Hans Kung, teólogo, en 1990 escribió un libro titulado algo así como un proyecto hacia una ética mundial. Hacia una ética mundial. Y en ese libro, que tiene muchos aportes, a mí me encantaron dos, bueno, me encantaron muchos, pero quisiera hablar ahorita de dos en particular. Uno de ellos es que, siendo teólogo de la misma escuela de Ratzinger, entendió y trató de expresar que la inefabilidad del papa y del poder asociado a la religión no existe. O sea, ataca la inefabilidad. Ataca, ataca los conceptos superiores instalados para siempre en el mundo, los ataca. Claro, al atacar la inefabilidad que en un primer momento aterrizó diciendo que el Papa no era infalible, lo sacan de la iglesia, lo excomulgan. Interesantísimo, porque las reflexiones en el marco de la espiritualidad, que es la invitación que yo entiendo usted nos hace, nos puede permitir llegar, contrario a lo que uno cree, que es que la espiritualidad y sus estructuras como las religiones, lo que hacen es privarnos de la libertad, encasillarnos en un punto de vista, etc, etc. Nos puede llevar precisamente a todo lo contrario, a entender que no existen conceptos, ideas, procesos y formas infalibles y a partir de ahí construir eso. Me encantó la inefabilidad, el ataque a la inefabilidad de Hans Kung.</t>
  </si>
  <si>
    <t xml:space="preserve">[...] en el 90 Hans Kung decía que las próximas guerras, que la siguiente guerra mundial iba a ser una guerra de las religiones y lo estamos viviendo y lo estamos viendo. Entonces a mí me sorprende mucho cuando se agarran, esto está quedando grabado, cuando se empiezan a enfrentar cuando se empiezan a enfrentar Israel y Gaza, que básicamente son judíos contra palestinos y empiezan a intervenir los gringos y se mete el Vaticano y yo dije pues este señor tenía algo que ver con eso, porque entonces la problemática ahorita no tiene que ver. Bueno, claro, tiene que ver también con las privaciones y la forma como entendemos el mundo y las ideologías, etc. Pero de pronto esta ideología o este camino de las religiones puede ser lo que finalmente pueda detonar una Guerra y un nuevo orden Mundial. </t>
  </si>
  <si>
    <t xml:space="preserve">[...] Me llama mucho la atención algo y es que la filosofía desde hace mucho rato declaró la muerte a la metafísica. O sea, esa es la como la gran y casi que es un pecado hablar de metafísica. Y cuando te escucho empiezo a ver cómo hay una reivindicación de la metafísica en la máxima expresión de su sentido, que es la vida, que es el alma, que es la muerte, que es todo esto que siempre ha sido un misterio y que la ciencia quiso decir vamos a resolverlo, pero desde la fractura, la fragmentación, la materialidad extrema, con una necesidad enorme de romper y tener que volver a hablar de metafísica se convierte en una necesidad humana, tú lo decías, porque las comunidades no están atravesadas por el discurso de la muerte a la metafísica y su vida se mueve en torno a esas grandes preguntas y se dan respuestas a esas grandes preguntas, no necesariamente en un marco teológico, religioso, estatutario, sino desde esa necesidad de humanidad que nos atraviesa a todos. Entonces yo creo que hay una reivindicación y creo que es desde la academia que hay que hacerlo.  [...] la Universidad Nacional tiene una presencia enorme en este país, define y la gran pregunta que se hace desde afuera es el problema político que se está manejando en este momento. Casi que desde afuera estaba la idea de y por qué si allá están las personas pensantes del país, no resuelven sus problemas, no nos ayudan a resolver los problemas del país, Osea, casi que está entredicho qué, una racionalidad instrumentalizada, un absoluto pensamiento instrumentalizado que no resuelve los problemas del país ni sus propios problemas. </t>
  </si>
  <si>
    <t>CMOS</t>
  </si>
  <si>
    <t>[…] . La institución, porque la razón nace con la institución o digámoslo que inversamente, la institución justificada en la razón mató algo que usted ha colocado en el punto, en el iceberg de nuestro conflicto. Yacan lo expuso en el conflicto de las facultades, cuando en la lucha entre la razón y la teología en el dominio universitario, se hizo la pregunta de cuál es el lugar nuestro ahí? Y resulta que ese lugar usted lo expone muy claramente en esa compartimentación que produjo la razón para, digámoslo, alegar una presencia distinta en el mundo universitario, que es lo que realmente el mundo moderno instaura como proyecto de ciencia universal. Me parece que como derrotero para pensar esta constituyente es un buen derrotero, porque se sale del espacio político mismo, en el sentido en que la política también fue agredida por esto que usted expone desde la perspectiva la norma.</t>
  </si>
  <si>
    <t>FABZ</t>
  </si>
  <si>
    <t>[...] Ese espacio de lo sagrado que ha sido una preocupación para entender lo que la razón abandona, lo que la razón no asume como proyecto fundamental del pensar. Y qué es lo que lo que hacen estas sociedades premodernas, ustedes, digamos, lo abre un espacio allí como para reencontrar eso que perdimos en el espacio lo sagrado. Y lo sagrado es la vida, lo sagrado es la naturaleza. Lo sagrado trasciende aquello que la razón también arrinconó en un punto, que es la idea de Dios, porque ese Dios, digámoslo, en lo sagrado es otro Dios. Ese Dios en el mundo de lo sagrado es otro Dios. No es el Dios de la razón, no es el Dios de las religiones, que también son, digamoslo de alguna forma copartícipes y cómplices de un proyecto de razón fundadora de sociedad, que es la que hoy tenemos en crisis</t>
  </si>
  <si>
    <t>CATEGORÍAS UA05 8 ENCUENTRO INTERSEDES</t>
  </si>
  <si>
    <r>
      <rPr>
        <rFont val="Ancizar Sans"/>
        <b/>
        <color theme="0"/>
        <sz val="11.0"/>
      </rPr>
      <t>N</t>
    </r>
    <r>
      <rPr>
        <rFont val="Calibri"/>
        <b/>
        <color theme="0"/>
        <sz val="11.0"/>
      </rPr>
      <t>°</t>
    </r>
    <r>
      <rPr>
        <rFont val="Ancizar Sans"/>
        <b/>
        <color theme="0"/>
        <sz val="11.0"/>
      </rPr>
      <t xml:space="preserve"> DE VECES QUE SE IDENTIFICÓ EN EL TEXTO</t>
    </r>
  </si>
  <si>
    <t>En palabras de la Neuropsicóloga CMOS. Se refiere a el gran conocimiento, ese gran acceso la verdad, que entendemos por verdad en el momento histórico.</t>
  </si>
  <si>
    <t>Se refiere a la integración de multiples disciplinas alrededor de la creación del Proyecto de Instituto Nacional de Investigación, Innovación y Política Educativa, así como para el desarrollo de iniciativas alrededor de la educación bajo grupos integrados por personas desde distintas disciplinas.</t>
  </si>
  <si>
    <t>Se refiere a la relación entre la impartición del conocimiento teórico y la aplicación práctica. Se desarrolla la importancia de ambos tipos de conocimiento, resaltando que lo que se ha teorizado puede dar las bases para realizar la parte práctica, la cual da una luz de realismo a lo que se ha teorizado. Se desarrolla frente a esa complementación.</t>
  </si>
  <si>
    <t>1. 
2024/19/06</t>
  </si>
  <si>
    <t>4.
GEBT</t>
  </si>
  <si>
    <t>5.
06</t>
  </si>
  <si>
    <t>7. 
anállisis</t>
  </si>
  <si>
    <t>9. Exposición</t>
  </si>
  <si>
    <t>10. Dinámicas de innovación académica en la UNAL</t>
  </si>
  <si>
    <t>Exposición</t>
  </si>
  <si>
    <t>Dinámicas de innovación académica en la UNAL</t>
  </si>
  <si>
    <t>[...] yo llegué a la Nacional como egresado de la Nacional, queriendo haber tomado distancia de la Nacional para el resto de la vida, porque tuve pésimos profesores y me tocaba ir a buscarlos a sus despachos particulares, y que siendo yo profesor de otra universidad privada, profesores de tiempo completo de la Nacional, me los encontraba en esas otras universidades. ¿Entonces, qué pienso de la universidad? Que se tiene que transformar desde muchas perspectivas, pero sobre todo ese sentido ético que nos ubicamos frente a esta realidad y la responsabilidad que tenemos como ciudadanos y como profesores</t>
  </si>
  <si>
    <t>GEBT</t>
  </si>
  <si>
    <t>[...] Me formé como diseñador industrial, ahorita estaban hablando de la arquitectura de las artes en la facultad de artes de la sede Bogotá, y siempre el cuento del diseño pues ha quedado un poco excluido de allí y lo ubican en cualquier lado, en la UIS está en la escuela de Físico Mecánica, en la del Valle está en Artes Integradas, en Palmira lo pusieron en ingeniería, administración, bonito. El diseño puede estar al parecer en cualquier lado, pero también ahí hay otra discusión, las facultades como, no como facultades del conocimiento, sino como unidades administrativas, administradoras de un recurso, esa es otra discusión. Por ahora decir que estudié diseño, que eso me ha traído grandes conflictos, grandes tensiones, pero también muchas satisfacciones</t>
  </si>
  <si>
    <t xml:space="preserve">[...] La experiencia como estudiante y no de cualquier universidad de la Nacional, eso fue determinante. Y por supuesto la experiencia con mis profesores, ya hablé de algunas que no fueron positivas, otras que fueron transformadoras, también los hay, por supuesto, y muchos. La experiencia profesional, el trabajo y el aprendizaje reflexivo. Un profesor de la Nacional cuando me conoció por allá en el Ministerio de Defensa, en Cotecmar, armando el sistema de innovación, me decía tranquilo, no se afane por el doctorado, termine de armar este sistema de innovación, luego vaya hace un doctorado. Me he tomado mucho tiempo, no soy doctor, no tengo título de doctor, y bueno, ahí vamos. Me he dedicado sí a los estudios de la innovación, he trabajado en una cosa que se llama diseño de procesos de innovación, o sea que los procesos de innovación sí se diseñan y sí hay un conocimiento detrás de un proceso de innovación, no es solamente cacharreo. ¿Y por supuesto, la experiencia docente, que creo que es parte, digamos, de lo rico de ser docente, pues es parte también de compartir la formación, de ser parte de un proceso de formación desde niño [...] Por supuesto, la nacional, no, la nacho. ¿Cómo? Sí. Y los proyectos. ¿Qué me gustó de la carrera? Pensar la estructura, el eje de la formación de los diseñadores en arquitectura. También los proyectos. Los proyectos. Y es que hay un enfoque pedagógico del aprendizaje basado en proyectos. Hoy lo hemos vuelto más una metodología, pero realmente es un enfoque pedagógico. Ese es otro tema, otro día hacemos un diálogo de eso. Y bueno, me encontré esto no es nuevo, yo no voy a aportar aquí cosas nuevas, simplemente cosas que en esa experiencia vital me fueron transformando. Yo me encontré esto en una cartillita que mi mamá me dio. Mi mamá era profesora, maestra de una escuela del Distrito en Bogotá. Y en 1996 la ministra de Educación, María Emma Mejía le mandó a todos los profesores de todas las escuelas una cartillita de la propuesta de educación en tecnología. Mi mamá ojeó esa cartillita y me dijo es puro diseño. Esa fue otra de mis clases de diseño </t>
  </si>
  <si>
    <t>[…] Grandes avances del siglo XX se dieron más sobre los estudios de la tecnología que sobre los estudios de la ciencia misma. De hecho son un binomio indisoluble. Se habla de ciencia y tecnología como este binomio. Y hay otros elementos que se han incorporado y eso no es nuevo, ya sabíamos desde 1934, desde aquella noción de la economía del cambio técnico, que había un elemento por aquí que parecía muy importante. Entonces también hay una noción del diseño moderna. El diseño es moderno en EE.UU. aparece en la crisis del 29, en Alemania se hace fuerte después de la guerra mundial, en Italia después de la guerra civil, igual que en España, en Japón después de la bomba atómica, en Colombia hemos tenido guerra todo el tiempo y el diseño nada que se hace importante, pero bueno, ahí vamos. Entonces él establece una distinción, más que una separación, una distinción</t>
  </si>
  <si>
    <t>TECNOLOGÍAS DIGITALES APLICADAS A LA EDUCACIÓN</t>
  </si>
  <si>
    <t>[...] Y yo comencé a trabajar un poco esto, esa relación entre diseño y tecnología y entender la tecnología como un cuerpo autónomo de conocimiento también, no como las manifestaciones de la tecnología esto es una manifestación [agarra una gorrra], esta es otra manifestación de la tecnología [agarra un celular]. Pero entender que para desarrollar tecnología hay un cuerpo de conocimiento. Bachelard en 1953 ya hacía unos aportes al respecto, nos proponía entender la tecnología como un proceso cultural, como un conjunto de conocimientos que hace posible la transformación de la naturaleza, decía Bachelard. Y que esos conocimientos, esos tienen una característica inclusive distinta a la del conocimiento que produce la ciencia, que el conocimiento que produce la tecnología se materializa de un modo distinto y es susceptible siempre de ser estudiado, comprendido y mejorado. No es un conocimiento que se invalida.</t>
  </si>
  <si>
    <t>[...] En la presentación oral que hice para en el concurso profesoral de la universidad, utilicé esta gráfica, la cita a un autor, Setskin Guzzó, en el 2016, y hace un estudio supremamente interesante en donde muestra la evolución de lo que entendemos o de la manera como comprendemos el diseño en relación con la sustentabilidad. Y dentro de esto sitúa las diferentes dinámicas de la innovación. Entonces habla, nos presenta de cómo el diseño antes de la década del 90, desde una dimensión predominantemente técnica e insular aislada, trabaja desde unos enfoques como el ecodiseño, como el diseño verde, como el diseño de la cuna, la cuna, es decir, hay unos enfoques del diseño que responden a unas ciertas relaciones entre el diseño y la sustentabilidad. Predomina también los aspectos ambientales, entonces entendemos la sustentabilidad desde lo ambiental por estos enfoques ecodiseño, diseño durable emocionalmente, diseño para el comportamiento sustentable, en fin. Estos autores entonces recorren un poco esos diferentes enfoques del diseño y hablan de que aparece otra dinámica de la innovación en esa relación entre diseño y sustentabilidad y tiene que ver con niveles ya en donde el producto no es importante solamente en sí mismo, sino que los productos comienzan a ser determinantes, digámoslo, de las funcionalidades que ofrecen, de la contribución que tienen en torno a la resolución de una necesidad humana, a los problemas de adaptabilidad humana, al mundo y siguen presentando otros niveles de la innovación en relación con esas dinámicas, esas relaciones del diseño y la sustentabilidad como el diseño en territorio, dentro de lo que está obviamente las dinámicas de la innovación social y una que hoy algunos la llaman la innovación transformativa, que tiene que ver básicamente con escenarios de transformaciones, de cambios socio técnicos</t>
  </si>
  <si>
    <t>DISEÑO</t>
  </si>
  <si>
    <t>[...] El diseño sistémico está aquí, pero desde la perspectiva que lo trabajamos en diseño, mucho más en una relación con una perspectiva técnica. De hecho hablábamos en alguna época del diseño de sistemas, productos, servicios y era un enfoque muy aplicado, digámoslo, sí, entendiendo sistemas, algunas máquinas, sistemas, algunos artefactos que tienen relación de componentes, pero por ejemplo, desde el punto de vista ya a una escala un poco mayor, un buen ejemplo de un sistema, producto o servicio son algunos de los sistemas de movilidad urbana, en donde no es importante ser el dueño de la bicicleta, sino que el diseño de la bicicleta es importante para ofrecer un servicio de movilidad. Lo importante es el diseño del servicio de movilidad y por supuesto la bicicleta también, pero como medio para la movilidad, no como fin del diseño, el diseño no se reduce allí. Entonces ahí hay unos diferentes enfoques que han puesto y le han dado al diseño una perspectiva y no hablo del diseño solamente del que hacemos los diseñadores, se habla desde una categoría un poco más transversal.</t>
  </si>
  <si>
    <t>[...] Esta mañana leía Orgullo UNal, que subimos nueve puestos dentro de las 1500 universidades del mundo y yo digo eso que, bueno, orgullo UNal, pero la pregunta es qué tipo de universidad somos dentro de esas 1500. Y esto y esto algunos lo trabajan y me ha gustado, desde los modos de creación del conocimiento. Entonces se dice que hay unas universidades, no voy a hablar aquí de las universidades modernas o universidades contemporáneas, pero hay unas universidades del modo uno, o probablemente dentro de la universidad hay enfoques del modo uno. Problemas académicos, trabajo con métodos que probablemente se explican desde la misma comprensión del método científico, aunque mucho ya se rebate esto ya, pero no va a entrar ahí. Se trabaja con grupos de expertos, personas con un conocimiento muy especializado. Y uno de los fines es la divulgación de ese conocimiento en revistas especializadas. Hay otro modo de esa creación del conocimiento, problemas que surgen de los contextos de aplicación. Se trabaja en métodos mucho más flexibles, inclusive que combinan diferentes formas del conocimiento. Métodos que inclusive permiten explorar otros modos de organización social para la creación del conocimiento. Integran investigación, extensión, innovación, docencia, todas desde una esencia formativa y por supuesto que hacen una divulgación pedagógica de sus resultados</t>
  </si>
  <si>
    <t>[…] Reconozco entonces la innovación como un proceso, como un proceso de conocimiento que a diferencia de otros procesos, a mi modo de ver, no se puede desarrollar de manera aislada o individual. Hay que establecer también distinciones entre lo novedoso y la innovación y dejar de descrestarnos a veces por las tecnologías y las manifestaciones tecnológicas y entender los procesos de conocimiento que hay detrás de esas creaciones. La innovación como un proceso que articula esas diferentes formas y capacidades de conocimiento. Para quienes hemos trabajado, por ejemplo, con comunidades, sabemos lo valioso que es ese diálogo para la creación del conocimiento. [...] es un proceso que también se basa en dialogar, en observar, en escuchar, en trabajar con ideas del otro, en darle valor a las ideas del otro y en disponer procesos para el trabajo colectivo y cooperativo. La innovación no es intrínseca a los productos, la innovación para lograr productos innovadores, y esto quiere decir que sean productos que generen contribuciones, que transformen una condición determinada, el proceso tiene que ser innovador</t>
  </si>
  <si>
    <t xml:space="preserve">[...] vamos a trabajar en la universidad permitiéndonos reconocer las distintas dinámicas de innovación, porque es que cuando yo llegué a la Dirección Nacional de Innovación Académica, y también lo digo de manera muy respetuosa, innovación es cursos en Moodle, Recursos Educativos Digitales, OVAs, y si uno mira en otras instituciones, pues la verdad no difieren mucho. ¿Cómo es posible que el discurso de la innovación se limite a una de las posibles dinámicas de la innovación? ¿Y sobre todo en la Universidad de la Nación, en una universidad con nueve sedes, cierto? Con una diversidad maravillosa, rica, con actores no humanos de los que también aprendemos. </t>
  </si>
  <si>
    <t>[...] Entonces, dentro del capital social e intelectual de la Universidad Nacional de Colombia, dentro de ese patrimonio natural, qué sé yo, dentro de esos actores no humanos que también participan de nuestros procesos, uno a veces dice no, es que la Universidad Nacional tiene 1500 doctores, yo digo 2506 monos aulladores, a lulu, que es insignia de la sede de la Orinoquía. ¿Cómo hacemos consciente el contexto también, la riqueza del contexto en el que estamos y en el que están cada una de nuestras sedes? Lo decía ayer también el profe FABZ, esa potencialidad que hay en estas sedes. ¿Entonces, desde esta perspectiva, en donde no solamente centramos la innovación hacia la resolución funcional, retos funcionales centrados en la creatividad de innovadores, autodenominados a veces innovadores, cierto? En donde su producto es como una excepcionalidad, a veces sirve por ejemplo, para el escalafón docente</t>
  </si>
  <si>
    <t>[...] Entonces cuando yo vi todos esos recursos educativos digitales, listo, pongámoslos en el repositorio institucional, entonces pasémoslo por un criterio de integridad académica y ahí están en el repositorio institucional, lo creamos con la biblioteca de la sede Medellín y son visibles para el mundo, ya los están usando en otras partes, ahí a mi modo de ver tiene sentido, hay una contribución, pero guardándolos aquí en el repositorio que teníamos en la Dirección Nacional de Innovación Académica, que se dañó con el hackeo ese de noviembre del año pasado, ¿quién lo usaba? ¿A quién le servía? ¿Cuál fue el beneficio para el aprendizaje de los estudiantes o de otros profes? No, pero sí estaba citado por los autores en varios de sus producciones. Está bien las autorías, por supuesto, pero en la innovación es muy importante y se considera innovación hasta cuando logra transformar efectivamente la situación para la cual está orientado, cómo transformamos un proceso de aprendizaje</t>
  </si>
  <si>
    <t xml:space="preserve">[…] tenemos que reconocer en la innovación esas otras dinámicas que asumen desafíos que están enfocados fundamentalmente en la Universidad Nacional de Colombia al beneficio de las comunidades que más lo requieren. […] la Universidad Minuto de Dios hace un gran trabajo, pero tiene una visión de la innovación distinta, además porque tienen un propósito distinto. La Universidad Nacional abierta a distancia también, por supuesto que el Sena también, pero no es de manera presumida que decimos pero es que no somos el Sena, no somos uniminuto, no somos la una [...] Dígame cuál es el propósito de la innovación académica en la Universidad Nacional de Colombia? Aquí uno trata de proponer algunos elementos que orienten y esto nos ha servido digamos, en estos tres años para apoyar, impulsar el trabajo, y ahí lo dice que digamos que es un trabajo de impulsar, promover la iniciativa de muchos integrantes de nuestra comunidad universitaria, principalmente los profesores. Desafíos de la innovación en una institución y especialmente pública, definir una política de innovación, pero no una política de innovación, vuelvo y digo, que contemple sólo una de las dinámicas de innovación, porque se está construyendo, tengo entendido que hay una política de innovación en curso o ya probada, no sé, pero desde qué dimensiones, desde qué enfoques corresponde esa política a los fines y naturaleza de la Universidad Nacional de Colombia? Entonces, una política de innovación que promueva trayectorias de transformación con un enfoque de crecimiento basado en creatividad colectiva y transformaciones estructurales, no solamente innovaciones que sirvan para superar problemas de funcionamiento porque a veces nos quedamos en hacer un gran esfuerzo para superar problemas de funcionamiento. </t>
  </si>
  <si>
    <t>[...] La innovación hay que evaluarla, claro, y hay que evaluar sus resultados, pero en la universidad todavía nos hace falta construir unos indicadores dinámicos para los procesos de innovación. Cuando nos evalúan en la gestión de los proyectos en el BPUN, tenemos indicadores estáticos, generalmente asociados a la ejecución financiera. ¿Cómo va avanzando Palmira? No, Palmira está muy atrasado porque solamente ha ejecutado el 5%, cuando lo cierto en términos de la ejecución del proyecto es otra cosa, porque a veces evaluamos la gestión de la innovación y de los proyectos de innovación como si fuera un proyecto de infraestructura, y pienso que necesitamos una valoración continua de los procesos, claro, pero también construir unos indicadores dinámicos que se relacionen mucho más con la innovación académica</t>
  </si>
  <si>
    <t>[…] esta es una de las formas de cómo podríamos representar el ecosistema de innovación académica, porque como decía, el ecosistema que hemos redefinido y consolidado, pues es una estructura orgánica que no es la estructura formal de la Universidad Nacional de Colombia, sino que es una estructura flexible, dinámica, que existe porque existen relaciones entre actores, no porque exista la Dirección Nacional de Innovación Académica. Es más, he dicho, se puede acabar la Dirección Nacional de Innovación académica y puede seguir funcionando el ecosistema de innovación académica, excepto que se reconozca el papel que tiene la Dirección Nacional de Innovación Académica en cuanto al impulso y la promoción [...] ], ubicar geográficamente las sedes y con lo que teníamos documentado, hemos tratado de hacer un proceso más exhaustivo, pero lo que tenemos documentado desde el 2018 a lo que llevamos del 2024, identificar y tratar de ubicar diferentes experiencias de innovación académica. Y aquí hay que decir algo importante, buena parte de las experiencias de innovación académica no han sido financiadas solamente con recursos que disponga el proyecto de inversión que administra la Dirección Nacional de Innovación Académica. Entonces, es importante ver que a veces con recursos de extensión, a veces con recursos de investigación, se promueven experiencias de innovación académica. Entonces, a veces nos equivocamos por la fuente de los recursos, pero si caracterizamos esas experiencias, digámoslo, desde la experiencia misma, más allá de si esto fue de la Vicerrectoría de Investigación o si esto fue de la Vicerrectoría Académica, estamos encontrando cosas muy interesantes, más de lo que esperábamos</t>
  </si>
  <si>
    <t xml:space="preserve">[...] Al principio teníamos identificadas y ubicadas alrededor de 115 experiencias, por supuesto, Bogotá, Medellín, Manizales, con el mayor número de experiencias, ¿cierto? Y no podríamos afirmar, pero en las sedes de Presencia Nacional encontramos experiencias, ¿no? Porque en las otras sedes no, pero la mayoría de experiencias de la sede de Presencia Nacional vinculan a toda la comunidad universitaria. Es decir, también la mayoría de las experiencias en la sede de Presencia Nacional, si bien son menos, en buena parte vinculan beneficios a las comunidades, a otras personas que sin ser propiamente integrantes de la comunidad académica, están relacionados con la universidad, reciben beneficios por actividades que la universidad desarrolla en investigación, extensión y docencia. </t>
  </si>
  <si>
    <t>[…] esto que estamos tratando de hacer es recogiendo en buena parte procesos que se han desarrollado antes y tratar de referirnos a través de ellos también a las distintas capacidades que la universidad tiene para desarrollar procesos de innovación académica. ¿Qué pasaba? Que en muchas ocasiones se decía, no, pero es que en las sedes de presencia nacional que van a hacer innovación académica, si no tienen ni red. Claro, si creemos que innovación académica está ligada al uso de computadores. Anecdóticamente va a contar que en nuestra primera visita a Tumaco no hay nadie para que me lo corrobore. Y me da pena, pero bajándonos del avión alguien nos dijo pero no entiendo a qué vienen si aquí no tenemos ni computadores. Entonces, desde esa idea que teníamos de la innovación académica, negábamos la posibilidad de reconocer prácticas pedagógicas muy ricas, distintas, que hay en las sedes de presencia nacional. Entonces nos encontramos con proyectos, con experiencias, no muchas, pero sí de un gran impacto, y eso es importante, esto lo podrían explorar más. En aras del tiempo, simplemente lo dejo ahí está el acceso público. Esto ya lo están viendo otros de Japón, Perfecto.</t>
  </si>
  <si>
    <t xml:space="preserve">[…] Todas las sedes, todas las nueve sedes de la Universidad Nacional de Colombia tienen proyectos en este momento en ejecución, experiencias de innovación académica, y los estamos acompañando, especialmente a los que más dificultades tienen en términos administrativos o capacidad, digámoslo, para su desarrollo. Proyectos tan interesantes como el del Caribe, en donde están desarrollando una estación meteorológica, , sobre la cual ya aquí varios podrían hablar. Cierto que cuando llevamos la experiencia de Caribe a la Paz, la profe ECR levantó la mano y dijo Ay, profe, qué bonito. Yo pensé que era la única preocupada por el problema de educación matemática. Y el ecosistema nos ha permitido eso, que identifiquemos que no estamos solos, que compartimos las mismas inquietudes con otros y que nos podemos apoyar. Entonces sí funciona como una estructura de colaboración por esos profes Ll mayoría de los proyectos aquí matizados por el problema del aprendizaje de las matemáticas, que no es un problema solamente de la Universidad Nacional de Colombia, es una de las mayores causas de fracaso académico y deserción en la educación superior en Colombia y en otros países, por no decir el mundo. Nos hemos unido y ahorita voy a decir entonces 14 proyectos en ejecución en todas las sedes de la Universidad Nacional de Colombia. Hicimos una distinción y nos salió muy bien. Separamos estas dinámicas de innovación académica de un proyecto que es el de estrategias, pero el desarrollo de la educación virtual e híbrida. Entonces, si le dimos el lugar claro a todo lo que tiene que ver con educación virtual, si consideramos que puede haber innovaciones académicas a través de la, obviamente, de la educación virtual, siempre y cuando transformen positivamente procesos educativos y procesos de aprendizaje, no simplemente como un gusto por el uso de las tecnologías, sino puestas en beneficio de los procesos educativos. Entonces, aquí también tenemos 14 proyectos, seis sedes participando, hay proyectos intercedes, la paz está trabajando, por ejemplo, con Bogotá en algunos proyectos de innovación académica, Palmira está trabajando con Bogotá algunos proyectos de innovación académica de la Facultad de Artes, de la Escuela de Diseño, hay un proyecto con realidad virtual. </t>
  </si>
  <si>
    <t>CATEGORÍAS UA06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</si>
  <si>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</si>
  <si>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las intervenciones que exponen las particularidades a cerca del diseño de productos y su utilizabilidad para los seres humanos. También cuestiona la enseñanza del diseño.</t>
  </si>
  <si>
    <t>4.
WBG</t>
  </si>
  <si>
    <t>5.
07</t>
  </si>
  <si>
    <t>9.  Cartografía</t>
  </si>
  <si>
    <t>10. Laboratorios de mediación artística: corporalidades, juego y educación (mapeo personal y mapeo social)</t>
  </si>
  <si>
    <t>Laboratorios de mediación artística: corporalidades, juego y educación (mapeo personal y mapeo social)</t>
  </si>
  <si>
    <t>[…] siempre cuando yo estaba ahí, los profesores, los docentes y demás directivos pues nos pedían cosas, una obra de teatro, una danza para ya. ¿Entonces yo empecé a entender que la relación que yo tenía en esa unidad, digamos el bienestar universitario, el arte, era un lugar instrumental, cierto? Digamos para adornar el evento, la exposición, para recibir a los directivos, para que puedan comer ahí, el violinista para que mientras los otros comen puedan amenizar. Y eso me generó a mí otro lugar de reflexión y de apuesta y entender que mi misión iba a ser otra distinta y que mi impulso y mi intuición me lleva a otros lugares. [...] estudiantes de arquitectura es que no entienden el concepto de proporción. ¿Cómo así? ¿Sí, porque yo les pongo la maqueta, que hagan la maqueta y me hacen el muñequito así y la puerta chiquita, entonces cómo va a entrar el muñequito por la puerta? Yo no sé qué hacer. Y yo la volteo a mirar y le es que eso es danza. ¿Y me cómo así? Eso es danza contemporánea. Nosotros nos enseñan conceptos de proporción, proxemia, proximidad a través de la danza. Me dice yo necesito un taller de danza para estos chicos. Yo claro, no es que necesites un taller de danza, co creemos entre las 2 un taller donde el ambiente de aprendizaje sea mediado por la danza, para que los estudiantes puedan aprender el concepto de proporción, no solamente, digamos, desde una teoría, sino también con el cuerpo mismo. Y así empieza, digamos, mi camino de esto que yo, o de lo que hoy nombro como mediación artística. Y está esta relación que tienen las artes en los procesos de aprendizaje y en los procesos de aprendizaje profundo, significativo, reveladores, transformadores, no instrumentales, no de adorno, no es el ejercicio de la recreación, no es el ejercicio para mostrar lo bonito, al final es un ejercicio transversal que acompaña el proceso de aprendizaje.</t>
  </si>
  <si>
    <t>[...] Y entonces lo que yo fui haciendo en la Universidad Javeriana fue acompañando a facultades, a docentes, a directivos, unos con, digamos, primero conquisté a los que tenían, digamos, esta flexibilidad de entenderme, y luego para mí fue interesante conquistar a los que se sentaban conmigo y me decían usted no tiene, el arte no tiene nada que ver conmigo. Y yo decí la cultura no tiene nada que ver conmigo. ¿Y yo decía en serio? ¿Entonces yo entendí que ahí yo tenía que hacer un ejercicio de mediación, porque si yo decí pero cómo así? Si el arte. Yo le decí venga, preguntémonos, contémonos ya. Y cuando empezamos a conversar y cuando yo empezaba a acompañar a sus estudiantes junto con la docente, empezamos a abrir ese universo. Entonces la profesora de enfermería, lo recuerdo mucho, la directora Olga, cuando me dijo usted no tiene nada que ver conmigo. Hoy hay un proyecto sobre qué es ser enfermero desde las corporalidades, qué es acompañar a un paciente en esa corporalidad y en ese ejercicio</t>
  </si>
  <si>
    <t xml:space="preserve">[...]somos seres políticos y somos también seres estéticos y aquí la bonita coincidencia de poderme haber flexibilizado para pasar a hoy. Y es que la estética es esta oportunidad de las artes de humanizarnos y de encontrar esas relaciones profundas con nuestra espiritualidad. Entonces también somos seres estéticos dentro de estos roles educativos. Así que les voy a invitar a flexibilizarnos y a poder encontrar </t>
  </si>
  <si>
    <t>[...] Durante todo su proyecto investigador ella nos invita a pensar a propósito de temas como la espiritualidad, lo desconocido, estos temas que en la academia son como no, pero claro, y hablar de las emociones en un ambiente político es como a ver, usted no tiene los pantalones puestos, como así irracional. Y ella nos invita nuevamente a volver a nuestras emociones como el lugar principal para tomar nuestras decisiones. ¿Por qué investigamos lo que investigamos? Claro, hay unos antecedentes, un contexto, un marco teórico, pero qué de mí, de esto que yo tengo en el cuerpo que me emociona, me emociona elegir ese tema como docente, cuando yo llego a clase, cuando conecto con mis estudiantes, cómo esa emoción me conecta. Claro, hay una información, un conocimiento, unos saberes para compartir, pero este cuerpo cómo se conecta con la emoción de mis estudiantes, administrativos, docentes, investigadores, estudiantes</t>
  </si>
  <si>
    <t>APRENDIZAJE SITUADO</t>
  </si>
  <si>
    <t>[…] las emociones no son fuerzas ciegas, por el contrario, tienen un objeto intencional y van dirigidas a algo y nacen de la experiencia, por eso no son un estado de ánimo, es una experiencia. ¿La emoción es una experiencia que va, digamos que nos va, que nos va marcando y que nos va conectando con ese quién soy, con eso quién somos, con esa situación en específico, ¿cierto? Están vinculadas a las creencias y por eso tienen un contenido cognitivo. La emoción, no sé, se invita a no separarse del conocimiento, ¿cierto? Porque también hace parte de mi propio conocimiento, como yo abordo eso que a mí me está pasando, como yo abordo esa práctica docente, como yo abordo ese ejercicio de investigación. Son en sí mismas juicios de valor, nacen de la experiencia y motivan a percibir de una manera u otra una situación o una persona. Se experimentan de manera particular porque ellas se configuran en la historia psicológica y la normatividad social. Por lo tanto, las emociones pueden construir o deconstruir nociones sociales. Es decir, si yo hago un mapeo o una cartografía de las emociones que hoy de cada uno de ustedes y ahorita lo vamos a hacer, podríamos entender qué ha pasado en este espacio, además de las ideas, de los conceptos, de los aprendizajes nuevos desde antes de llegar acá había unas emociones durante cada una de las experiencias de presentación empezaron a ponerse otras emociones [...] . Si yo hago una cartografía sobre las emociones, también puedo entender este colectivo, es decir, que es un insumo también para recoger información, tiene un carácter comunicativo, dialógico e intersubjetivo. pues las emociones determinan una forma de comunicación con los otros, con las otras. Las mismas palabras dichas de diferentes formas tienen efectos distintos. Entonces claro, la emoción y el sentimiento, la emoción esa respuesta inmediata, salvaje que tenemos, el sentimiento es la forma en la que nosotros gestionamos estas emociones. Y una forma en la que gestionamos estas emociones son las palabras, ¿cierto? Entonces ahí es importante reconocer que las emociones también son un lugar para la comunicación, ¿cierto? Porque se nota en nuestro cuerpo, se nota cuando estamos con nuestros estudiantes y estamos cargados de, se nota cuando estamos en una junta directiva, en un claustro y tenemos una emoción y ese es un efecto comunicativo que el cuerpo tiene para nosotros</t>
  </si>
  <si>
    <t>ALMA</t>
  </si>
  <si>
    <t xml:space="preserve">[...]Y en este mapeo personal quiero invitarles a estar presentes con ustedes mismos y con ustedes mismas para poder construir desde esa diversidad. Es importante también reconocer esa particularidad. Ubuntu soy porque somos, respiro, respiro. [momento de reflexión por 1 minuto] Y como nuestro primer territorio es nuestro cuerpo, como nuestro primer territorio es nuestro cuerpo, vamos a conectarnos con la presencia corporal. Gracias. Vamos a hacer un pequeño escaneo de cómo estoy hoy, cómo me siento hoy con mi cuerpo, cómo están mis hombros, cómo está mi cuello, mi espalda, mi cadera, mis piernas, mis rodillas, mis talones, mis pies. Y estoy presente para poder permitirme construir con el otro, para poder estar en cuerpo y en alma, en espíritu con el otro, para poder ver en el otro eso que es distinto a mí y eso también que me conecta. Traigamos la sabiduría del cuerpo que hoy la vida nos permite estar acá conectándonos en este espacio. Por eso nos trasladamos, por eso estamos acá habitando un espacio geográfico concreto. Estamos con el cuerpo presente. </t>
  </si>
  <si>
    <t>[...] Y vamos a pensar, vamos a imaginar, vamos a traer una imagen en esta pantalla que es más allá que nuestra imaginación, nuestra propia silueta. Si el cuerpo es territorio, pensémonos cómo seríamos si fuéramos una silueta. ¿Cómo sería este gran mapa, este gran croquis? Si yo les pregunto, ¿hoy cómo está su cuerpo? Y les invito a que lo dibujemos desde nuestra imaginación ahí, ancho, largo, angosto, lleno de figuras, de relieves, tal vez con la cabeza así explotada de todas estas ideas que hemos venido recogiendo, con unas piernas fortalecidas para saber hacia dónde vamos a ir caminando juntos. ¿Cómo es este mapa? ¿Cómo es este territorio? ¿Cómo es este croquis nuestro hoy en este escaneo? [silencio total] Y cuando sientan que ya lo han visto en su imaginación desde esta imagen que se proyectan hacia ustedes mismos, les voy a invitar que abran los ojos, miremos al horizonte y nos quedemos un rato ahí pensándonos a nosotros mismos. [nuevamente se hace total silencio] Y en ese ejercicio de mirarnos hacia nosotros mismos y hacia nosotras mismas, vamos a pensar, a descubrir, a conectarnos con una emoción que ustedes han sentido durante este día y medio que hemos vivido juntos. Esa emoción que les sorprendió, que llegó sin avisar por algo en particular, por algo quien dijo algo, por algo que pasó que no llegó, por un retraso, por un saludo, por una persona que vieron, por un comentario, por una ilusión de hablar con alguien y crear algo, una emoción.</t>
  </si>
  <si>
    <t xml:space="preserve">[...] En esta oportunidad que tenemos desde las artes de poder acompañar estos procesos de aprendizaje profundo de colectividad, también es importante el ejercicio de la reflexión, ¿cierto? Pasar por la experiencia del cuerpo, pasar por la experiencia de la razón y pasar por la experiencia de la reflexión. Y vamos a reflexionar dibujando. </t>
  </si>
  <si>
    <t xml:space="preserve">[...] A propósito de las metodologías de aprendizaje basadas en proyectos, cuando un ejercicio tiene un ejercicio de proyecto creativo, artístico, es un aprendizaje que es continuo, que la sensación es que ese proyecto que yo entrego es inacabado y para algunos escenarios académicos pues eso está mal evaluado. Para los escenarios de las artes es súper importante reconocernos como seres incompletos, como seres que estamos en continua transformación y dinamismo. Así que no se preocupen si sienten que todavía esa silueta y ese territorio no está acabado, porque tenemos toda la vida para podernos seguirnos construyendo y deconstruyendo, vaciándonos, recibiendo del otro. </t>
  </si>
  <si>
    <t xml:space="preserve">[…] hoy nos invita a reflexionar Cuenco y es la relación de las artes con la educación y en este caso con las prácticas pedagógicas y cómo nosotros desde nuestros quehaceres, desde nuestros roles, las artes en este caso, nos invitan a pensarnos desde ese lugar humano y ese primer lugar humano que son nuestras emociones. </t>
  </si>
  <si>
    <t xml:space="preserve">[...] Y aquí otra hermosa coincidencia con la que termino el mapeo y es que Ángela Calvo nos dice que las emociones son de carácter comunicacional, comunicación y cultura de las emociones que ponen en relieve su relación con la vulnerabilidad humana. Sentirse tristes, sentir hambre, sentir angustia, sentir tristeza, sentimientos encontrados, alegría, esperanza, incertidumbre. Nos hace parte y nos conecta con eso trascendente que somos, con eso humano que somos. Y tal vez, tal vez es una forma de poder llegar a esas otras dimensiones que nos invitas a llegar y es siempre traer con nosotros la emoción puesta en el cuerpo en estos espacios y en esos escenarios, la que sea, la ira, la rabia, el temor, la tristeza, la alegría, siempre ahí, porque con ella es una respuesta de que estamos siendo profundamente humanos y que eso que va a suceder en ese espacio, en ese proyecto, en ese territorio, con esa comunidad, con esa investigación, con ese estudiante, frente a frente, pues va a ser profundamente humano. </t>
  </si>
  <si>
    <t>[...] Y en ese encuentro con el otro, la mediación artística en este mapa social nos hace una invitación, y es una invitación a la inclusión, a reconocer los saberes, las narrativas, las experiencias, las prácticas, los territorios como experiencias diversas que deben propiciar un diálogo. Eso que para mí es misterioso, que es como el otro, y aquí traigo al profe MAHS, cómo nos relacionamos con ese otro que para mí es parece que lo conozco. Vamos a hacer un ejercicio de espejos, que es un ejercicio súper básico de las artes corporales. Nos ponemos frente a frente, y uno de ustedes va a empezar a hacer movimientos y el otro lo va a seguir. Levanta una mano, hace por acá la cabeza y el otro lo va a seguir respetando eso que el otro me está diciendo, porque a veces estamos escuchando al otro, pero estamos haciendo nuestra propia interpretación y estemos presentes para escuchar dónde puso la mano, cómo puso el pelo, cómo alzó, qué mano alzó, la izquierda, la derecha, cómo puso el dedito. Démonos el tiempo de observar al otro así con un detenimiento y darles el lugar. [...] Y las artes en estos escenarios para el aprendizaje, pues también están invitados a incomodarnos de esos lugares que son cómodos, el escritorio, la razón, la idea, el argumento. Y aquí les invito a desacomodarse sin violencia, amorosamente, con respeto. Y tal vez puedo ir diciéndole al otro con el cuerpo cosas mucho más retadoras, a ver si el otro me copia, ya no es la manito alzada, sino que tal la mano y el pie en un equilibrio, a ver si el otro como, o un gesto que yo crea, muy bien, el gesto de la cara también lindo, importante. Y cambiamos, el otro hace y yo lo imito, lo leo, lo acompaño en eso que me está diciendo presente con el cuerpo, con mi atención, eso que me tiene para decir, esa idea que me quiere contar, comunicar, ese paisaje que me brinda la comunidad, esas prácticas que son propias y que son ajenas a mí, pero yo necesito conectarme con eso que es el otro, lo otro. [risas mientras realizan la actividad] Y tal vez el movimiento no es tan importante, sino la quietud y la mirada, porque eso también me habla de los otros</t>
  </si>
  <si>
    <t xml:space="preserve">[...] Y en la mediación como oportunidad de las artes para acompañar los procesos de aprendizaje, para acompañar los proyectos socioculturales, creativos, innovadores, nos invitan siempre en este mapeo social a reconocernos diversos, a reconocer las narrativas que cada uno y cada una tiene desde sus experiencias, desde este camino de construir su propia identidad. Las preguntas que uno se hace en este mapeo y que hoy puedo hacerme en este espacio de aprendizaje que he tenido estos dos días, es que tanto las narrativas del otro permean mi propia narrativa, que tanto las identidades de los otros me permito también construir y deconstruir mi propia identidad, que tanto permitimos que nuestros estudiantes se les reconozcan sus propios saberes, sus propias prácticas, sus propias formas de habitar el mundo en estas prácticas pedagógicas que nosotros acompañamos como docentes. </t>
  </si>
  <si>
    <t>CATEGORÍAS UA07 8 ENCUENTRO INTERSEDES</t>
  </si>
  <si>
    <r>
      <rPr>
        <rFont val="Ancizar Sans"/>
        <b/>
        <color theme="0"/>
        <sz val="11.0"/>
      </rPr>
      <t>N</t>
    </r>
    <r>
      <rPr>
        <rFont val="Calibri"/>
        <b/>
        <color theme="0"/>
        <sz val="11.0"/>
      </rPr>
      <t>°</t>
    </r>
    <r>
      <rPr>
        <rFont val="Ancizar Sans"/>
        <b/>
        <color theme="0"/>
        <sz val="11.0"/>
      </rPr>
      <t xml:space="preserve"> DE VECES QUE SE IDENTIFICÓ EN EL TEXTO</t>
    </r>
  </si>
  <si>
    <t>En términos de la Neuropsicóloga CMOS, es la cultura y va ligado al concepto de evolución de conciencia. Es esa conmoción interior que se genera frente a lo que acontece. En el Instituto es ese componente que no son los saberes del conocimiento académico, ni el cuerpo de la organización, sino esa esencia del Instituto desde su concepción.</t>
  </si>
  <si>
    <t>Se refiere a cada uno de los aprendizajes y habilidades que se puedan desarrollar en referencia al contexto sociocultural de una comunidad o región que respondan también a su idiosincracia y ubicación  geografíca.</t>
  </si>
  <si>
    <t>4.
NGG</t>
  </si>
  <si>
    <t>5.
08</t>
  </si>
  <si>
    <t>7. 
análisis</t>
  </si>
  <si>
    <t xml:space="preserve">10. La crisis de la enseñanza del método científico y la formalidad  </t>
  </si>
  <si>
    <t xml:space="preserve">La crisis de la enseñanza del método científico y la formalidad  </t>
  </si>
  <si>
    <t xml:space="preserve">[…] Entonces, con mis estudiantes, básicamente lo que debo hacer es tratar de entender cómo cojo un cero, un estado, y lo meto en la luz para que la luz lo lleve a otra parte, siendo cero siempre. O como cojo un uno, que es un estado, y lo meto en la luz y hago que ese uno viaje a través de la luz o con la luz a través del espacio y llegue al otro lado siendo uno. Porque si yo mando un uno, debo recibir un uno, y si mando un cero, debo recibir un cero. Ese es un mundo fácil. O sea, yo trabajo con dos estados que después nosotros vamos haciendo que crezcan. Porque si ya cojo dos ceros o dos unos y los junto, eso ya genera otros estados. Y si cojo tres ceros o tres unos y los junto, eso genera otros estados. O sea que yo trabajo con estados separados, plenamente diferenciados, que después van creciendo. Yo trabajo con categorías, categorías que deben llegar, viajar de un punto a otro permaneciendo las mismas categorías. Ese es el mundo clásico. </t>
  </si>
  <si>
    <t>FÍSICA CUÁNTICA</t>
  </si>
  <si>
    <t>[...] Pero ahora se está complicando un poquito la cosa, porque ya estamos hablando de algo que está revolucionando el mundo y que se conoce como la cuántica. Entonces, en todas partes están hablando de las tecnologías cuánticas, y la tecnología cuántica implica una revolución gigantesca, increíble. Yo no alcanzo a visualizar esta revolución hasta dónde nos va a llevar. Porque todo el mundo habla de tecnologías cuánticas y como no se entiende mucho, se asocia a la magia. Alguien ayer hablaba de eso. Se asocia a la magia. Se asocia a la magia. [...] . En la cuántica, a diferencia de la lógica clásica, ya no transmitimos bits . En la lógica clásica, ¿cierto? En la comunicación clásica yo les decía que yo tengo que coger un cero, un uno o agrupaciones de ceros o agrupaciones de unos. O sea, yo agarro estados, categorías que deben preservarse intactas cuando viajan de un lugar a otro, esos estados, el estado celular, el más pequeñito, el fundante, se llama el bit. En lo clásico yo trabajo con bits que los monto en la luz. En la cuántica ya no se trabajan con bits, sino con qubits. Entonces se llaman de otra forma qubits. Los qubits son bits que son todos al mismo tiempo. Es decir, en la lógica cuántica yo ya no transmito ceros exclusivos, ya no transmito unos exclusivos, sino que transmito ceros y unos superpuestos y de manera simultánea. En la cuántica los estados y las categorías se superponen, coexisten, coexisten. Y cuando yo les cuento esto, mis estudiantes el mismo levantan la mano. Por supuesto, se van a unos planos más abstractos e imaginarse en la abstracción esto que les estoy contando de que ya tú vas a enviar ceros y unos al mismo tiempo y de manera simultánea. Los ingenieros colapsan porque filosóficamente Adía es súper profundo. Pero nuestro objetivo como ingenieros es tratar de que eso de alguna forma sea realizable y se convierta en una tecnología que luego nosotros vamos a usar</t>
  </si>
  <si>
    <t xml:space="preserve">[...] Voy a ponerlo en un ejemplo así tal cual hoy supongan que yo tengo una camisa roja. Yo tengo una camisa roja [en realidad tiene una camisa azul]. Yo me pongo la camisa roja y yo llamo a WBG y le digo WGB, cuando me veas con la camisa roja, quiero que sepas que estoy enamorado de ti. Ese es el código. Y entonces yo voy y le digo al profe EDGL, digo Profe, cuando yo tenga la camisa roja es porque le estoy haciendo barra a la América de Cali.  Y entonces yo le digo a KMMO, KMMO, cuando tú me veas de rojo es porque tengo hambre [risas], y yo me pongo la camisa roja y salgo a caminar. Salgo a caminar. Yo camino, me encuentro con el profe JCM y el profe JCM me ve con una camisa roja, pero me ve con una camisa roja. Para JCM es irrelevante que yo tenga una camisa roja. Pero cuando me cruce con KMMO, inmediatamente KMMO saca tres empanadas y me las da [risas]. Y sigo caminando y me cruzo con EDGL y EDGL saca la mano y la chocamos porque ganó el América de Cali y me encuentro con WBG y no les quiero contar qué quisiera que pasara [risas]. Son tres estados, son tres estados, son tres estados que están viajando conmigo, superpuestos, coexistiendo, pero cada estado, o perdón, sólo uno de esos estados se revela cuando se encuentra con el receptor y el receptor que tiene un código, un código de descifrar, </t>
  </si>
  <si>
    <t xml:space="preserve">[…] Esa en esencia es la provocación de la lógica cuántica. Fíjense que eso no es magia, porque si nosotros empezamos a revisar esto de la cuántica, la cuántica es la misma realidad que hemos estudiado toda la vida, con una capa adicional, me atrevería a decir yo, que es psicológica, que tiene que ver con la interpretación de esa realidad, de esa realidad. Y la cuántica nos está invitando a que interpretemos la misma realidad [...] La cuántica nos dice ojo, hay otra forma de interpretar la misma realidad. Qué implicaciones tiene esta cuántica, esta lógica de la cuántica, tratando de salirme de lo aburrido que son las comunicaciones ópticas cuánticas a través de la luz. Y qué tal si tratamos de interpretarlo en un plano más humano, social, antropológico, lo que sea. </t>
  </si>
  <si>
    <t>INTERRELACIÓN ESTUDIANTE -DOCENTE</t>
  </si>
  <si>
    <t xml:space="preserve">[...] Alguna vez una estudiante, representante estudiantil me dijo profe, “lo que pasa es que hay 62 géneros”, yo me pongo a hacer permutaciones [risas] cruzando con los huecos que tenemos y no me da 62, no me da 62. Pero algo que entendí en medio de las discusiones del género es que sospecho que todos nosotros somos todos esos estados y todos esos géneros al mismo tiempo. Y entonces alguna vez le decía yo a estas muchachas, a mí me da pena con ustedes, yo no entiendo muy bien eso, que la categoría esta, que si usted se enamoró de este, no sé, pero lo que yo sí sé es que yo a veces soy como una mujer, yo a veces soy como un hombre y muchas veces soy como entre hombre y mujer en un espectro muy amplio. Claro, yo tengo que hablar de espectros y no sé más. </t>
  </si>
  <si>
    <t>PSICOLOGÍA</t>
  </si>
  <si>
    <t xml:space="preserve">[...] Eso es muy complejo porque nosotros vamos evolucionando en el tiempo y cambiamos. Y uno tiene el derecho, LMRV. Uno tiene el derecho de cambiar, si quiere, segundo a segundo, y esa es usted. Entonces, si uno llega con este cuento donde los psicólogos, por ejemplo, dicen no, este man está loco. Porque entonces esa lógica de la cuántica está retando también los estándares de la psicología, porque ahí usted tiene que ser uno solo, integral y el mismo. </t>
  </si>
  <si>
    <t xml:space="preserve">[...] mucha gente piensa que para uno enseñar ciencia y STEM en las regiones apartadas, necesita plata no más. Entonces uno le dice Sabe que, si usted va para Tumaco, señora rectora. Ah, perdón, señor rector, métale $5000 millones de pesos a Tumaco. Y usted llega a Tumaco y se encuentra esto. Y entonces usted dice: ah, no, acá no podemos enseñar ciencias STEM porque no hay plata. Eso es cierto. Pero estoy casi seguro que incluso garantizando que los $5000 millones de pesos lleguen acá, vamos a tener dificultades para enseñar la ciencia y el STEM. </t>
  </si>
  <si>
    <t>MÉTODO CIENTÍFICO</t>
  </si>
  <si>
    <t xml:space="preserve">[…] O sea, usted para ser científico tiene que haber incorporado en su vida y tiene que haber sufrido un cambio ontológico con el método científico. Pero si usted es un tipo que solamente sabe manejar un celular y hacer aplicaciones, eso no lo hace científico. O sea, a usted lo hace científico el método que usted incorporó. La forma con la que usted está analizando la realidad es lo que a usted lo hace científico o no científico. Pero uno es algo, o uno empieza a hacer algo o alguien, no sé, dependiendo de la forma con la que usted analice la realidad. El método científico es la base para ser científicos. </t>
  </si>
  <si>
    <t xml:space="preserve">[...] Y entonces nosotros le enseñamos a los pelados vea, sienta el mundo, entonces utilice los cinco sentidos, ojos, la visión, la vista, el oído, el gusto, el tacto y el olfato. Vamos y captemos la realidad y toda su fenomenología a través de sus sentidos. Entonces los pelados salen desde pequeñitos, y en la universidad, en todas partes, y salen a tratar de captar la belleza de la realidad y de los fenómenos. Y luego lo que nosotros hacemos es, desde hace mucho tiempo, porque así nos lo enseñaron, es comenzar a encasillar pedacitos de esa realidad en categorías y en estados. Y el resto de la ciencia se basa en esa forma como usted categorizó esa realidad. O sea, usted cogió la realidad inmensa y la partió en pedazos, y después cada pedacito, a cada pedacito usted le pone un nombre. Usted dice bueno, esto es una variable A, esta otra es una variable B, esta otra es una variable C. Usted empieza a categorizar. Y los niños empiezan a categorizar, comenzando con criterios subjetivos, a agrupar fenómenos que medio se parecen, para que muchos fenómenos se conviertan en uno solo, muchas realidades sean una sola. Entonces el agua es el agua, o sea, si yo le digo agua, ustedes se imaginan el agua como una sola realidad. [...] Pero nosotros entrenamos a los niños desde pequeños y en la universidad lo profundizamos más, porque necesitamos trabajar con categorías fijas, estados fijos. </t>
  </si>
  <si>
    <t>[...] No sé en lo cualitativo cómo sea el asunto. En lo cuántico los ingenieros hacemos eso, suma, resta, y si a usted le dio tres veces la misma suma, entonces usted generaliza, usted dice ah, bueno, con esto, si yo manipulo la realidad de esta forma, bajo estas condiciones, con el mismo modelo, siempre me va a dar esto. Y entonces nosotros creemos que podemos predecir, porque hemos modelado bajo el criterio de que la realidad y sus fenómenos son categorías y estados que se pueden relacionar de manera permanente, fija y para siempre, para poder predecirlo. Luego de que uno hace eso usted reproduce el ambiente para probar si su teoría funciona o no. O sea, si la suma siempre le va a dar eso. Ahí es donde viene el problema de la plata, porque para eso usted necesita los laboratorios experimentales. Entonces usted tiene su teoría, se mete al laboratorio, prueba si su ecuación funciona, y para poder hacer esa prueba, que es la parte práctica de la teórica que debe ir junta. Usted necesita plata, recursos para poder reproducir ambientes controlados, para verificar si su hipótesis funciona siempre y se convierte en una tesis. Y luego, cuando usted tiene el laboratorio experimental, reproduce las condiciones controladas, valida su hipótesis, usted lo comunica. Este es el método científico</t>
  </si>
  <si>
    <t>[…] Y el método científico está empezando a tener sus dificultades, porque el método científico se basa en categorías, se basa en estados, se basa en predicciones, se basa en experimentación. Y esa forma de enseñar ciencias definitivamente ya no está encajando en este nuevo mundo. Sino preguntémonos ¿cuántos quieren estudiar ingeniería? ¿Cuántos quieren estudiar matemáticas? Va para abajo. ¿Cuántos quieren estudiar? Muy poquitos. Porque esa forma de interpretar el universo, la realidad, sus fenómenos, ya no encaja con el ser, ese ser que también está moviéndose en la lógica de la cuántica. Yo lo hablo así. Y entonces, claro, el muchacho llega a la universidad libre, siendo todos los estados al mismo tiempo, y llegamos nosotros en las ciencias exactas y naturales y las STEM y pum, les decimos, no, es que esto es así. [...] Como el método científico, como esa forma de creer que podemos controlar la naturaleza, la realidad, los fenómenos, es la generalizada, entonces las instituciones humanas se crearon para garantizar ese discurso y nos inventamos los sistemas formales. Nos inventamos los sistemas formales. Todos los sistemas formales sociales tienen la concepción de que hay categorías, estados que deben permanecer igual desde que nace el ser humano hasta que se muere. Y me estoy refiriendo al sistema formal de salud, al sistema formal de educación, a todos los sistemas formales, al sistema formal financiero, etc. etc. Por lo menos en esta parte del universo del mundo, en esta parte occidental. Pudiéramos tratar de seguir elaborando un poquito más, pero hablando específicamente de nuestro ambiente, que es el educativo, pues entonces yo ahí me atrevería a decir que el sistema formal educativo está en crisis. ¿Porque está en crisis? Porque está basado en la suposición de categorías y estados. Entonces yo soy Sisbén tres, yo soy Sisbén un y me midieron y no sé cómo, pero yo ya me categoricé. Y dependiendo de esa categoría, entonces algunos que entendieron la cuántica antes que nosotros, saben que son Sisbén 5, 4 y 3 al mismo tiempo y se aseguran para que siendo cinco, los midan siempre como uno. Entonces aparece la corrupción. Es decir, esa lógica clásica de tratar de dividir la realidad en pedacitos está generando una serie de dificultades con las que estamos combatiendo y que no hemos sido capaces de encontrar esa solución, porque me parece que el problema es de interpretación. La Universidad Nacional está bajo la misma lógica de las categorías, entonces entran con un PBM [Puntaje Básico de Matrícula], y entonces a veces me tocaba a mí también estar en el comité de PBM</t>
  </si>
  <si>
    <t xml:space="preserve">[…] Ah, contigo, KMMO, contigo. Tú estabas en el case. Claro, pero hablábamos de PBM. Y entonces el estudiante ya no tenía rostro, ni tenía nombre y apellido, sino que era un PBM, y dependiendo del PBM le apoyábamos o no. Lógica clásica. Y entonces a nosotros se nos arrugaba el corazón porque veíamos la situación del pelado y decíamos este pelado es PBM 100, pero no tiene $1, hay que ayudarle. Y entonces por allá me decían “profesor, usted está violando las normas de la universidad clásicas”. Yo les decía no importa que me demanden. Y entonces ahí hacíamos las cosas y apoyábamos a la gente sin, o sea, saltándonos la categoría. Esa es la formalidad de la universidad. </t>
  </si>
  <si>
    <t xml:space="preserve">CONCIENCIA </t>
  </si>
  <si>
    <t>[...] Entonces, ahora sí, tratando de aterrizar esto, porque ya estoy hablando mucha paja, vamos para abajo, vamos para abajo, ¿cómo lo aterrizamos? entonces si estamos en la crisis de la formalidad y no hay más estudiantes, pues a mí lo único que se me ocurre así fue, y se lo conté al consejo municipal de Manizales y a los diputados de Caldas. Y este discurso se los eché con otros tintes a los diputados y a los concejales y les dije vamos a buscar la vida en la informalidad. Y unos diputados allá honorables levantaron la mano qué pena, profesor, pero usted está apoyando la informalidad. Y le dije no, no, venga, entiéndame bien, ¿sí? Olvidémonos de las categorías. Por informalidad me estoy refiriendo a lo que no queda encajado en las categorías. Por informalidad me refiero a que vayamos a esas personas que en nuestro lenguaje natural no se lo merecen. Porque muchas veces me decía no, pero, ¿usted por qué está haciendo eso? Por ese man, ese no se lo merece. No se lo merece básicamente significa que no está dentro de la categoría que yo espero. Entonces todos los que no están en las categorías que yo espero son los que no se lo merecen. Creo que esa es una buena forma de aterrizar este cuento y es empecemos a trabajar por los que no se lo merecen.</t>
  </si>
  <si>
    <t xml:space="preserve">[...] Y entonces nosotros decimos ah, es que hacemos examen de admisión y solo recibimos los mejores, [...] Y con eso tratamos de aliviar un poco el cargo de conciencia. ¿Pero qué pasa con los que no pasaron? A mí me parece que también deberían tener identidad Universidad Nacional, pero que entren por otro lado, sin categorías. </t>
  </si>
  <si>
    <t xml:space="preserve">[...] La excelencia a mí me parece que sí está en la identidad de la Universidad Nacional, eso es lo que nos hace idénticos, pero en un sistema no formal, que no se esfuerce tanto por categorizar, entonces ah, no, yo soy un ingeniero bueno porque mi promedio fue 4.2, categorización, yo soy un ingeniero malo porque estuve 2.8, entonces me tocó pasarme otra carrera. Eso empieza a generar una serie de dificultades y la gente es valiosísima porque tiene todas las posibilidades en ella misma. </t>
  </si>
  <si>
    <t xml:space="preserve">[...] Cuenco puede esforzarse porque no sé la solución. Yo hice esto con gorro, perdón. [risas] Cuenco debe esforzarse porque el método científico para enseñar ciencia está incompleto y su incompletitud se está revelando más ahora, vean, yo a veces sospecho por qué no somos capaces de entendernos con los conocimientos ancestrales. Porque en esa cosmovisión, en esa forma de entender, no existe sujeto y objeto separado, son uno solo. Entonces, claro, ellos cómo nos van a entender si nosotros llegamos con la lógica Ah, no, mire, es que usted tiene que mirar el agua allá y él se siente agua. </t>
  </si>
  <si>
    <t>POLÍTICAS EDUCATIVAS</t>
  </si>
  <si>
    <t>[...] De pronto no es ni una estructura porque esas lógicas de organización de la nacional siguen extremadamente formales. Es un sistema formal de categorías. Y qué tal si todos nosotros simplemente no estamos acá juntos y ya. Claro, eso colapsaría todo, porque entonces cuál es el jefe. O sea, no sé, pero si vamos a empezar a hacer reformas políticas, educativas, del estatuto general, del estatuto de estudiantes, de investigación, tenemos que salirnos de esa lógica clásica. Esto no es simplemente para que una sola visión domine la universidad. Y estamos dominados por una sola visión desde hace rato.</t>
  </si>
  <si>
    <t>CATEGORÍAS UA08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</si>
  <si>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</si>
  <si>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las intervenciones a cerca de esta rama de la ciencia.</t>
  </si>
  <si>
    <t>Se refiere a la relación entre los estudiantes y docentes de la Universidad Nacional de Colombia y las visiones desde cada uno de estos frentes hacia el otro.</t>
  </si>
  <si>
    <t>Se refiere a la visión de la postura desde el pensamiento científico y de la aplicacion del método cientifico en el aprendizaje.</t>
  </si>
  <si>
    <t>Se refiere a las póliticas frente a la educación que se puedan implementar como parte de las potencialidades de un Instituto de Investigación, Innovación y Política Educativa. Así mismo se refiere a las políticas de educación actuales, su análisis y planteamientos de participación por parte de la Universidad Nacional en el Sistema Universitario Estatal.</t>
  </si>
  <si>
    <t>Se refiere a la visión de esta disciplina, no como una ciencia exacta, sino como una forma de comprender la complejidad humana, desde el permanente movimiento del pensamiento. Plantea conceptos como la inteligencia emocional, que puede impartirse incluso desde otro tipo de consejeros que no tienen formación en esta profesión.</t>
  </si>
  <si>
    <t>4.
JCM, NGG</t>
  </si>
  <si>
    <t>5.
09</t>
  </si>
  <si>
    <t xml:space="preserve">10. Contracción o comprensión del espacio tiempo. Medio técnico, científico e informacional </t>
  </si>
  <si>
    <t xml:space="preserve">Contracción o comprensión del espacio tiempo. Medio técnico, científico e informacional </t>
  </si>
  <si>
    <t>[...] entre otras me dediqué a leer a dos autores que me interesaban mucho desde el pregrado, pero que los profes los pasaban como volando o no les interesaba, en algunos casos como que no les parecía, etc. Entonces es la oportunidad para aplicar la autoformación, de lo cual tengo bastante conciencia desde muy pequeñito, entonces tomé a David Harvey , es uno de los geógrafos más reconocidos en este momento, quien por allá en el 89 propuso un concepto que denominó la Contracción del Espacio Tiempo desde el punto de vista de la geografía. El asunto consistía principalmente en cómo los medios de comunicación y transporte están generando una compresión o contracción muy fuerte que había que entender desde la geografía. [...] cuando dije esto que planteaba David Harvey es completamente cierto, porque la información va y viene de una forma casi automática y algo está pasando. Y esto es geográfico, porque nuestra obsesión la geografía es el espacio, el territorio, el paisaje, la relación de la gente con la naturaleza.</t>
  </si>
  <si>
    <t>[…] Primer asunto índice de desarrollo humano, pues entonces, a escala planetaria, un mundo muy desigual, por más que uno desconfíe estas cifras, es un mundo muy desigual. Aquí a estos mapas, los que tengan esta estética son de elaboración propia. [señala la diapositiva] Entonces aquí está el asunto de suscriptores a telefonía celular en ese momento, también muy desigual. Esto ha ido cambiando, pero si uno revisa, por ejemplo, tecnología 5g Vs lo que tenemos en Colombia, también se mantienen unas diferencias muy fuertes. Usuarios de Internet por cada 1000 habitantes también ha ido cambiando, pero la calidad del Internet y otros elementos detrás están muy concentrados. Hay que encontramos, América del Norte, Europa occidental, separa Europa occidental de la otra Europa, porque esa Europa se parece mucho a América Latina, es otra Europa, y una parte de Asia. Estamos entrando en otras cartografías más ortodoxas, pero creo que también aportan. Y aquí dos casos de una empresa que llama TeleGeography, que yo la estaba escudriñando y que yo sepa, hasta ahora es la única en el mundo que puede obtener los datos a escala planetaria de la interconexión a través de tecnologías digitales. [...] América del Norte hiperconectada con Europa occidental, América del Norte hiperconectada en una escala menor, pero hiperconectada con buena parte de Asia y el resto un poco por fuera. Este es un mapa más reciente, el año 2012, también hecho por la empresa TeleGeography, que es bien interesante porque el centro es el polo Norte.</t>
  </si>
  <si>
    <t>[…] Y ahí lo que vemos es un asunto que en geopolítica se plantea como un mundo multilateral donde hay tres polos, y esos polos son América del Norte, Europa occidental y ahora Asia, un poco más difuso, pero ahí se están moviendo las cosas [señala la diapositiva] y el resto está como estamos como medio relegados. Aquí un ejemplo de esa representación que es curiosa, fíjense América Latina que está Colombia y aquí que tenemos Miami. Hay una situación bien curiosa con Miami. Yo recuerdo que en algún momento encontré un texto de geografía que decía la capital de América Latina es Miami. Dije bueno, se están exagerando demasiado. Pero luego comencé a hilar no me gusta lo que hace Shakira, pero algún día me enteré que Shakira se fue a vivir a Miami. No me gusta Juanes, pues por las estéticas y tal, pero se fue a vivir a Miami. Y uno comienza a encontrar que efectivamente Miami mueve muchas cosas de acá. Y cuando uno comienza también a encontrar que el sector inmobiliario ya está ofreciendo apartamentos allá y lamentablemente encuentro también colegas que dicen oiga que chévere, tiene un apartamento en Miami [...] Pero resulta que si en términos de los flujos de información que rompen las fronteras, Miami es la capital de América Latina y se puede soportar desde múltiples formas</t>
  </si>
  <si>
    <t>[…] que aquí emerge algo muy interesante, que son estas liniesitas [señala la diapositiva], que son los cables submarinos, por donde pasa aproximadamente el 95 % de las telecomunicaciones de todo el planeta. Mucha gente tiene el imaginario que esto ya es un mundo de satélites. Todavía no, todavía eso es embrionario, está cada vez tomando más fuerza, pero eso es embrionario. La mayor proporción del flujo de datos se da por porciones terrestres y por cables submarinos. Y eso genera una geopolítica, unos lugares que hay que controlar, donde hay que estar, donde hay ejércitos. Entonces no sólo un asunto de recursos naturales, de minería, sino es un asunto de dónde están esos lugares para que exista la hiperconectividad que termina definiendo los vectores para explotar la minería, el petróleo, etc. O sea, todo esto está integrado, es una geopolítica diferente a escala planetaria. Y un asunto interesante porque pues echando para atrás, me encontré este mapa del año 1865, La red telegráfica del momento, la telegrafía usando la energía eléctrica arranca en serio más o menos 1830 luego encontré otro mapa, 1901, donde ya sus flujos, fíjense aquí [señala la diapositiva], los primeros cables, curiosamente los lugares que hoy están más hiperconectados, 50 años después, el flujo fue cada vez más fuerte. Luego 2007, pues uno ve que eso ya está consolidado. Pero me encontré esta figura de 1866, muy interesante, porque aparecen ahí dos ciudades difusas, que son Londres y Nueva York, conectadas por un cable, que es este [señala la diapositiva]. Y la imagen es la octava maravilla del mundo del cable del Atlántico. Lo curioso es que simbólicamente en Londres aparece el águila y en Nueva York aparece el león.</t>
  </si>
  <si>
    <t xml:space="preserve">[…] Y aquí saltamos al año 2010, no he encontrado un mapa más reciente, es un mapa de Facebook, hecho por Facebook usando inteligencia artificial del momento. […] . Y el asunto es para representar el espacio usamos puntos, líneas y áreas. Puntos, líneas, polígonos. Ahora se le está incorporando el tiempo, entonces eso implica otras cosas más dinámicas, pero acá sólo aparecen puntos y uniones entre puntos, no hay en realidad áreas. Todo está dibujado a partir de estelas de comunicación. Es un mapa, repito, muy extraño en el mundo de la cartografía, en el mundo de la geografía, porque sólo son puntos interconectados. Cuando uno lo revisa con detenimiento, uno dice aquí está pasando algo. Primero, ¿dónde están los países? Se diluyen. Luego, ¿qué zonas están interconectadas? Principalmente ciudades. ¿Qué ciudades? Pero también hay unas ausencias, hay unos huecos [...] Entonces, lo que uno va viendo es que ese mapa va revelando zonas biogeográficas, porque todo esto está interrelacionado, el mundo natural y el mundo tecnológico, que desde cierto punto de vista filosófico, que esto está como hasta ahora, volviéndose a escarbar, porque parece que fue abandonado hace más de 2000 años. Esa distinción entre natural y artificial es absurda. </t>
  </si>
  <si>
    <t>[...] Aunque hace poco ocurrió algo rarísimo y es que Nueva York denunció a Facebook porque Facebook tenía datos a partir de investigaciones serias que demostraban el gran daño que le hace su red social a los niños y a los jóvenes. Daños gravísimos en su forma de concebir el mundo, comportamiento, bullying, ciberbullying, un montonón de cosas, problemas de imagen, unas cuestiones realmente graves, que, si uno lo revisa con detenimiento en otro tipo de contextos, por ejemplo, uno reciente que me enteré que tenemos contacto con muchos profes que trabajan en escuelas rurales, eso fue cerca a Bogotá, creo que fue en Vianí [municipio colombiano del departamento de Cundinamarca], una niña de siete años trató de suicidarse. ¿Por qué? Porque como los padres están soltando celulares sin reflexión mínima, supuestamente para saber que los niños están bien, ese es el principal argumento que esgrima de un celular para saber que está bien, para comunicarme. Pero los niños y niñas que los usan de otras formas, resulta que las compañeritas de la escuela primaria le estaban haciendo bullying a la niña porque la niña era gordita y le decían que era la gordita y la feíta del curso y la fregaron tanto que la niña intentó suicidarse a esa edad. ¿Dónde están los padres de familia? ¿dónde están los docentes? ¿qué pasa? Entonces, ojo, porque hay un problema realmente serio detrás</t>
  </si>
  <si>
    <t>[...] Lo interesante de pensar estas redes sociales es que podrían ser utilizadas para la educación. Esa idea que le venden a uno de que la televisión solo entretiene, es pura mentira. Cualquier acto comunicativo deja algo acá. Y desde ese punto de vista podría asumirse como un aprendizaje. No lo catalogamos si bueno o malo, no sé, eso depende de otros referentes, pero algo queda. Y si algo queda, ahí afecta el comportamiento se metió con la educación y por eso hay que pensarlo de otra forma y de manera multiescalar</t>
  </si>
  <si>
    <t xml:space="preserve">[...] Sobre el asunto de la nube. Entonces, puede sonar obvio, pero la gente dice no, es que está en la nube. Qué pena, pero en la nube eso es una forma de decirlo y distraer. Toda la información está en lugares donde hay supercomputadores que están localizados en lugares específicos en el planeta. Ahí está la información. Si uno revisa la historia de Internet con Arpanet,  Fidonet , etc. Hay todo un asunto que arranca incluso desde la lógica militar, donde las universidades ayudaron mucho para descentralizar la información. Pero eso está en lugares concretos. El sistema bancario, por ejemplo, fuerte en este momento, utiliza lugares que están blindados para bombas electromagnéticas. ¿Por qué? Porque si hay una bombita electromagnética por ahí y se borra la información, qué pena, pero tal vez se revelaría que ese asunto del dinero regido por ceros y unos es lo más mentiroso que hoy existe. Y los bancos son los vampiros que se chupan a los vampiros, que chupan a los demás vampiros. </t>
  </si>
  <si>
    <t xml:space="preserve">[...] Dicho de otra forma, el sistema económico planetario no podría funcionar sin estos sistemas. Y detrás hay una geopolítica que en el fondo tiene que ver con las universidades y que tiene que ver con el conocimiento. Podríamos pensar en sistemas educativos completamente diferentes, incluso de escala global. Ya está pasando. Grandes universidades del mundo ofreciendo programas, algunos gratuitos, otros de pago. Desde que alguien tenga posibilidad de conexión a la red, eso nos tiene que hacer pensar, porque de lo contrario estaremos trabajando de forma anacrónica. Mapa más reciente, muy difuso, porque ahora están cobrando todo. Bueno, cada vez se hace más difícil la cuestión. </t>
  </si>
  <si>
    <t xml:space="preserve">[...] Lo que normalmente nos plantean desde una perspectiva ortodoxa es sector primario, secundario, terciario. Yo me opongo radicalmente. Entonces, bueno, luego podría explicar el asunto, pero desde mi punto de vista, como mínimo deberíamos pensar en cinco. Uno, sector primario, o sea, rocas, agua, minerales, petróleo. Secundario; industria, transformación. Terciarios; servicios. Yo ubico en el sector cuatro a la educación y a la salud, además, porque no creo que deban asumirse como un servicio. Eso es un grave error. En un servicio, si no, págale corto día, creo que eso es grave. Y en el quinto, la innovación tecnológica y la generación de conocimiento de punta. Y ya voy a explicar eso. ¿Qué hay en este mapa? [señala la diapositiva] Zonas productoras y consumidoras de petróleo. Solo voy a centrarme en estas dos áreas. Oriente próximo produce mucho petróleo. Europa occidental consume más de lo que produce, con excepción de algunos segmentos en el mar del Norte y tal, no produce. Dicho de otra forma, si a Europa no les llega hidrocarburos, no les llega gas, se muere. </t>
  </si>
  <si>
    <t xml:space="preserve">[…] Pero fíjense lo que tenemos, por ejemplo, en Europa occidental. Japón utiliza el área que tiene para producir usando tecnología. Si uno piensa hoy en día lo que pasa con las formas de control de los tractores, usando GPS y tal, eso nos lleva, digamos, a un nivel distinto. Todo esto se conecta con esas tecnologías digitales. Luego, exportación de productos de alta tecnología. Que pena, pero estamos mal. Aquí no existe la alta tecnología. Pero además vemos unas fábricas chiquiticas en Europa occidental y unas grandes en el eje del Magreb. ¿Cuál es el asunto? Algunas de esas industrias contaminan, entonces las mandan a otro lugar. Piensen en el caso de Asia, China, EE.UU. tiene, pero no tanto como uno se esperaría. ¿Por qué? Porque ha deslocalizado la producción industrial por el asunto contaminante y por el valor de la mano de obra. Exportación de servicios de computadores y servicios de información. </t>
  </si>
  <si>
    <t>[…] Entonces, yo hablaba con algunos profes de ciencias, sobre todo de la sede de Bogotá, y a la mayoría les digo directamente, profe, ¿usted le gustaría que tuviéramos un acelerador de partículas?, un sincrotrón [tipo de acelerador de partícula]. Uy, sí, claro. ¿Y dónde está? ¿Dónde está el acelerador de partículas? ¿Dónde están las ligas grandes de los sincrotrones? que son los que están definiendo por dónde van muchas cosas. [...] vemos que en toda América en este momento había 18 aceleradores de partículas. Uno en Canadá, 16 en EE.UU. y uno solo en Brasil, que yo sepa, no hay otro nuevo. Estas cifras han cambiado muy poquito. Crear un acelerador de partículas es una cosa, no es cualquier vaina. Asia tiene 25, China 3, Japón 14. Ojo con Japón, lo vamos a ver más adelante. Australia, Europa 25, pero repartido en varios países. Y Alemania tiene 7</t>
  </si>
  <si>
    <t xml:space="preserve">[...] ¿Qué pasó en la crisis económica del 2008? Alemania dijo le meto a las universidades. Y en muchos lugares. ¿Cómo así que hay crisis y le meto a las universidades? Pues qué pena decirlo, pero y a mí me parece que aquí no está claro en este país. Las universidades son el motor de la economía. No necesariamente por tener que abrir empresas paralelas, sino porque lo que hacemos acá afecta al sector primario, al sector secundario, al terciario, a todo lo afecta. </t>
  </si>
  <si>
    <t>[...] Eso sirve para poder estudiar los principios básicos de la energía. O sea, cómo hacemos para generar energía, por ejemplo. A partir de ahí, de ese tipo de experimentación, fue que la humanidad entendió cómo producir, por ejemplo, la energía nuclear por fusión o por fisión nuclear. Entonces puede ser para tener fuentes de energía. Alemania, que tiene siete también conozco dos alemanes, pues es un país que era potencia de energía nuclear, que cerraron las plantas nucleares, teniendo en cuenta lo que pasó en Chernóbil, pero ahora están pensando nuevamente en volverlas a abrir, porque es la forma más eficiente que tenemos de producir energía a los humanos, a partir de la división de los átomos o de la unión de los átomos. De ahí se pudo entender, por ejemplo, lo del bosón de Higgins . Lo del bosón de Higgins, que es muy reciente, es básicamente la primera prueba experimental de cómo usted puede aplicar a la inversa la ecuación de Einstein. Entonces Einstein dice energía es igual a masa por velocidad de la luz al cuadrado. Entonces, energía en un lado, energía, usted no lo toca, pero es energía. Y al otro lado del igual, o sea, es igual, es equivalente, está la masa, la materia. Entonces uno dice ah, claro, yo tengo materia, si la someto a velocidades muy altas, por decirlo así, genero energía, porque la masa y la energía son lo mismo. Esa es la dirección que normalmente se usa. Pero el bosón de Higgins demuestra lo contrario. Yo tengo mucha energía, como la condenso, para crear materia. Por eso decían que era la partícula de Dios. Y eso se hace con los sincrotrones</t>
  </si>
  <si>
    <t xml:space="preserve">[...] Un agujero negro es una entidad física altamente densa, muy densa. O sea, es un cuerpo físico que tiene mucha, mucha materia condensada. […] los cuerpos, agujeros negros son en volumen muy pequeñitos, pero que tienen mucha, mucha materia concentrada. Entonces la ley de la gravitación, la ley de la gravedad, la ley de la gravedad es inversamente proporcional a la masa. No, mejor dicho, mientras más masa, más gravedad tiene, o sea, más atrae. Entonces, si usted tiene un planeta así de chiquitico, pero que tiene la misma masa de la tierra concentrada en este espacio, pues entonces la gravedad de eso así chiquitico va a ser muy grande y empieza a atraer. Estos son los agujeros negros. </t>
  </si>
  <si>
    <t>INVESTIGACIÓN</t>
  </si>
  <si>
    <t xml:space="preserve">[...] importancia además tiene que ver con lo siguiente, si los sincrotrones trabajan con partículas subatómicas. Eso tiene aplicaciones muy potentes para la ingeniería genética. Y eso se viene. Muchos quieren meterles mano a los humanos. Ya se lo están metiendo a las plantas y animales. Ya un asunto ético. Y hay una discusión fuerte por meter la ingeniería genética a los humanos. Ya se han hecho experimentos con ratones, entre otras cosas, para crear ratones cinco veces más grandes. Y como somos hermanos de los ratones, somos mamíferos, todo indica que podrían crear en este momento humanos de unos 6, 7 metros de altura. Y si los crían sin madre, in vitro, podrían generar unas cosas que ni nos imaginamos. Pero este tipo de tecnologías son tan potentes y esta es solo una pequeña aplicación del asunto que la verdad, la cuestión hay que tenerla en cuenta porque el futuro tiene que ver con estas cosas. No están jugando, no están metiendo plata en vano. Si hasta ahora el control es fuerte, lo que se viene es mucho más fuerte y tal vez ni siquiera lo imaginamos. Obviamente habrá resistencias, acción reacción, todo este tipo de cosas están ahí detrás. </t>
  </si>
  <si>
    <t xml:space="preserve">[...] Colombia es consumidora de alta tecnología de Israel, por ejemplo. Uno va entendiendo otras cosas. Bueno, ¿acá que tenemos? Japón. Científicos dedicados a investigación y desarrollo por cada millón de habitantes. Estamos graves, mejor dicho. Se necesitan universidades. Yo digo sí, claro. Sí, no lo dudo para nada. ¿De qué forma? ¿en qué condiciones? No sé. Eso es lo que hay que pensar. Este es de los que más me gusta. Patentes registradas por cada millón de habitantes. No me gusta por la patente, sino por lo que reflejan la geopolítica del conocimiento en el mundo. EE.UU. está como intermedia, Europa occidental, excepto algunos países nórdicos, tampoco. Japón. Japón, aparece doble cúbito, porque como tienen islas no pude filtrar todos los pedazos pequeños porque estas bases de datos son referenciadas y entonces lo que aparece es Japón. </t>
  </si>
  <si>
    <t>[...] cuando, digamos, en un perfil se encuentra carbón y eso corresponde a una época, ta ta ta, millones de años. Todo lo que estamos haciendo los humanos lo podrán leer no sé qué tipo de seres en el futuro. Porque además los registros estratigráficos tienen algo interesante y es que en ellos aparece en la historia geológica de la tierra, seis grandes extinciones y esta es la actual, digamos. Es decir, todas las formas de vida algún día tienen que desaparecer, para los que no se, que tal, qué pena, pero algún día les llegará a nuestra especie. Entonces, pues por eso mismo hay que disfrutar y apreciar la vida, porque todo esto es efímero. Desde esas otras escalas, cuando se comienzan a correlacionar los sistemas, las tendencias de los sistemas naturales con las tendencias de los sistemas socioeconómicos, todos van en la misma línea. Dicho de otra forma, la aceleración hipertecnológica del conocimiento genera efectos ambientales y todo va correlativo. Es decir, el planeta está cambiando a una escala que no nos cabe en la cabeza, porque estamos acostumbrados a esas formas acelerativas de ver esas modificaciones, pero esto desde la revolución industrial, solo 200 añitos casi que para destrozar el planeta. Eso es una cosa, repito, que no nos cabe en la cabeza, pero los datos lo permiten plantear.</t>
  </si>
  <si>
    <t xml:space="preserve">[...] Este es el proyecto Globaix, es uno de los proyectos más interesantes para pensar el asunto. Fíjense que vuelve a aparecer la cuenca del Amazonas, el Pacífico está por acá, [señala la diapositiva] nosotros estamos por este ladito. Es una de las pocas zonas del planeta donde todavía el nivel de explotación no es fuerte y por eso hay que cuidar estas zonas. Aquí [presenta una nueva imagen] tenemos una integración de rutas aéreas, rutas marinas, de barcos, rutas terrestres, ciudades, carreteras, los flujos principales incluso de telecomunicaciones, que son estos azulitos. Y lo que vemos es esos parches, Sahara, aquí Amazonía, toda la parte de Groenlandia, bueno, esas zonas ya alejadas del ártico y estas zonas ya están siendo disputadas geopolíticamente. La otra pregunta, vuelvo a hacerla, ¿dónde están las divisiones de países? ¿Dónde están los límites político administrativos? Todo indica que son límites para controlar gente, pero no para controlar el resto. </t>
  </si>
  <si>
    <t>INTELIGENCIA ARTIFICIAL</t>
  </si>
  <si>
    <t>[...] Aquí utilicé ya inteligencia artificial para decir bueno, ¿cómo van estos datos? Entonces la penetración de Internet, África no llega a la mitad, Asia estamos un poquito mejor, pero si uno revisa por país, pues la cosa es complicada. EE.UU. no es 100 % y Oceanía, bueno, está como casi al borde del 70. Pero haciendo algunos ejercicios, porque pues la idea es como ir contrastando. Aquí le introduje a la IA un artículo que escribí que titulé Telarañas digitales, cyborgs, espacio público, bueno, unas cosas ahí para entender cómo el espacio público está hiper privatizado a partir de Internet. Utilizo un ejemplo en nuestra universidad, que es el del lanzamiento de Pokémon Go , que cuando uno los revisa es como si fueran espectros de otras dimensiones y entonces la gente los persigue, los papás van con los niños y a cazar monstruos. Unas cosas que parecen como absurdas, pero que conectan en tiempo real satélites y grandes bases de datos. Le pasé ese artículo y esta fue la imagen que me votó. [presenta la imagen en la diapositiva] No sé, habría que analizarla, pero lo que hizo aquí IA fue coger un artículo científico y traducirlo en una imagen. Entonces esto es telarañas digitales.</t>
  </si>
  <si>
    <t xml:space="preserve">[...] Nvidia supera a Microsoft y se convierte en la empresa pública más valiosa del mundo hoy, por el valor en la bolsa, Nvidia supera a Microsoft y es la empresa más cara del mundo. Porque esta noticia es importante. Todas las empresas de tecnología en los últimos años, que han sido las más costosas, son las que orientan el futuro del mundo. Entonces, Microsoft llegó con la computación y tal, Apple llegó con todo esto, Facebook en su momento, redes sociales. Cada empresa, cada empresa significa una tendencia, y una tendencia que uno podría pensar es una evolución, que para mí es una involución desde el punto de vista de lo humano. </t>
  </si>
  <si>
    <t xml:space="preserve">[…] A diferencia de Facebook, Nvidia es la empresa que vende, o sea, ahora van a popularizar aparaticos con alta capacidad de procesamiento. ¿Eso qué significa? Significa que, en estos momentos, por ejemplo, yo les digo bueno, ustedes saben que hay Inteligencia Artificial. ¿Sí, cierto? Sí, sí, yo sé. Listo. ¿Y usted cómo se imagina la inteligencia artificial? Entonces todos sacan el celular, muestran una foto y mire, yo con la con el celular y la foto, yo puedo quitarle la montaña a la foto, así es como uno de alguna manera trae a la cotidianidad lo que es la inteligencia artificial. Yo llamo a Chatgpt. La siguiente pregunta es y ¿dónde está Chatgpt? ¿Dónde realmente está la inteligencia artificial? Yo no la veo. Está programada. Nosotros no tenemos acceso a la parte física. [...] La inteligencia artificial es el alma y estos aparatos son el cuerpo. Van a empezar a vender todos van a poder comprar procesadores de alta capacidad. O sea que usted ahora sí le va a poder dar cuerpo a la inteligencia artificial. Es decir, es decir, esto significa que cada ser humano ahora va a poder relacionarse de una manera distinta con eso de la inteligencia artificial, haciéndola realidad. Nvidia eso es lo que comercializa ahora. </t>
  </si>
  <si>
    <t xml:space="preserve">[…] por eso planteé el ejemplo de China y de Rusia, que están por fuera de Facebook. Hay una geopolítica de las redes, hay una geopolítica de los contenidos. Ahorita se está discutiendo mucho, esto es un brochazo de 20 años de investigación. Entonces hay un asunto fuerte que es la geopolítica de Internet, la gobernanza de Internet, que eso ya son ligas mayores. Hace un par de años me encontré una enciclopedia de esas al estilo a lo viejo de los grandes temas del mundo y el primer tema era Internet y su relación con el resto, con la guerra, con todo, porque como he mostrado, esto tiene efectos en todo. Entonces hay unas formas de segregación digital planetaria y eso es lo que trato de mostrar. Tuve que crear una metodología para medianamente entender el asunto, porque si no, no da como, me tardó dos años. </t>
  </si>
  <si>
    <t>CATEGORÍAS UA09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</si>
  <si>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</si>
  <si>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 mención de tecnologías relacionadas con plataformas o sistemas que pueden aprender y actuar de una manera que normalmente requeriría inteligencia humana o que involucra datos cuya escala excede lo que los humanos pueden analizar. Estas menciones pueden relacionar las IA o no con la educación. Así mismo con las dudas que se generan frente al reemplazo de ciertas labores humanas, por Inteligencias Artificiales.</t>
  </si>
  <si>
    <t>Se refiere a las iniciativas o investigaciones ya realizadas, expuestas por los participantes de los encuentros intesedes, pueden aparecer posturas desde los semilleros de investigación.</t>
  </si>
  <si>
    <t>1.
2024/20/06</t>
  </si>
  <si>
    <t>4.
AIMP, JCM, NGG</t>
  </si>
  <si>
    <t>5.
10</t>
  </si>
  <si>
    <t xml:space="preserve">10. Del mar al maritorio: pensar los espacios marino-costeros en diálogo con los pueblos afrocaribeños desde las humanidades </t>
  </si>
  <si>
    <t xml:space="preserve">Del mar al maritorio: pensar los espacios marino-costeros en diálogo con los pueblos afrocaribeños desde las humanidades </t>
  </si>
  <si>
    <t>[...] Entonces, para empezar a hablar de ese tema del Maritorio, pues tenemos que empezar a pensar en esas relaciones sociales, o más bien en esas relaciones de la sociedad y de los seres humanos con el mar, que son sociedades, son relaciones muy antiguas en la historia, aunque no tan antiguas como las terrestres, por así decirlo. He aquí algunos datos que me parecen importantes. El registro arqueológico muestra prácticas de pesca al menos hace 40000 años, ¿cierto? En la historia de la humanidad y una parte de eso es precisamente en arrecifes de coral, que son los ecosistemas en los que yo personalmente más he trabajado. Actualmente el 40 % de la población mundial vive cerca del mar</t>
  </si>
  <si>
    <t>MARITORIO</t>
  </si>
  <si>
    <t>[...] Y esa manera de pensar el mar parece que fuera natural, es decir, el mar es esto y no hay otras maneras de pensar el mar. Pero en realidad lo que yo voy a tratar de mostrar es que hay otras maneras de entender el mar y que de esa manera como nosotros vemos el mar y cuando digo nosotros podemos pensar en sociedades occidentalizadas, ¿cierto? Vemos el mar, pues está marcada por procesos históricos, sociales y culturales, es decir, no es una cosa natural, es decir, no es que el mar es eso simplemente porque es así, sino porque en realidad a partir de un proceso histórico hemos aprendido a pensar de esa manera el mar. Y precisamente lo que nos muestra eso es que, es que hay otras formas de pensar ese mar</t>
  </si>
  <si>
    <t>[…] para el reconocimiento, por ejemplo, de los territorios colectivos afrodescendientes y de los resguardos indígenas, una de las cosas que se hizo fue cuestionar esa visión de baldío. Es decir, en un país como Colombia había, o hubo durante mucho tiempo, un montón de tierras y territorios que fueron considerados baldíos de la nación, ¿cierto? Lo cual quería decir, entre comillas, que ahí no vivía nadie, ¿cierto? pero sabemos que ahí sí vivía gente, ¿cierto? gente que de alguna manera tenía otra manera de entender el espacio, otra manera de relacionarse con él, otra manera de relacionarse con la naturaleza [...] se logra en la Constitución de 1991, gracias a las luchas indígenas y a las luchas afrodescendientes, es el reconocimiento de que, pues las tierras baldías no son baldías, ¿cierto? De que hay formas, hay gente que vive y que además esa gente tiene formas particulares de habitar el territorio, ¿cierto? Y de relacionarse con él</t>
  </si>
  <si>
    <t xml:space="preserve">[…] Es decir, el mar sigue siendo visto hoy en día como un baldío, es decir, como un lugar donde no habita la gente, donde no hay relaciones sociales y por lo tanto donde los estados nacionales y la comunidad internacional puede hacer lo que quiera, ¿cierto? eso, por ejemplo, está consignado en la Convención del Derecho del Mar, la unclos que es de 1982, Colombia es signataria pero no la ratifica, entre otras por su conflicto con Nicaragua, que establece el mar básicamente como una gran parte del mar, como una propiedad pública estatal, ¿cierto? Por lo menos las 200 millas náuticas, pero que, al mismo tiempo, al decir que es público, reafirma el concepto de baldío, es decir, es un baldío de la nación, por ponerlo de esa manera. </t>
  </si>
  <si>
    <t xml:space="preserve">[...] Colombia es el país, por ejemplo, que tiene más territorios afrodescendientes titulados en América, y, sin embargo, pues es solo una pequeña parte de lo que serían los territorios afrodescendientes y además, gran parte de esos territorios pues siguen estando en el papel y no en la práctica. </t>
  </si>
  <si>
    <t xml:space="preserve">[…] Entonces, precisamente ahí viene la idea de que los espacios acuáticos también son espacios de vida, ¿cierto? Si entendemos los territorios como espacios de vida, ¿cierto? Pues los espacios acuáticos también son espacios de vida y en ese sentido uno podría decir que son territorios, ¿sí? hay formas diversas de habitar, entender y relacionarse con esos espacios, ¿cierto? Y para la gente que habita en zonas marino costeras, pero también en las zonas de las aguas interiores, ¿cierto? En los ríos, en las ciénagas de agua dulce, pues resulta que esos lugares también son lugares donde se teje la vida, donde se teje la identidad, donde se teje la memoria, donde hay un conocimiento detallado que permite la reproducción social, cultural de estas personas.  [...] En ese sentido, pues uno podría decir que entonces el mar es un territorio ¿sí? Tendríamos que pensar el mar como territorio en el sentido de espacio de vida, ¿cierto? Donde se insertan procesos sociales, culturales, políticos, etc. etc. Sin embargo, la palabra territorio, digamos, de primera mano nos lleva digamos a esa forma particular de entender el espacio habitado socialmente como terrestre. ¿cierto? La palabra territorio es precisamente en sí misma una naturalización de esa idea ¿cierto?  que como digo, es construida social y culturalmente, históricamente, ¿cierto? Es decir, esta idea es una idea que se construyó en Europa, esta idea que tenemos del mar como público, baldío, etc. Es una idea que se construyó en Europa en unos contextos particulares, porque en Europa también había otras formas de entender el mar, ¿cierto? Y que se impuso en los últimos 500 años la historia de la expansión europea y de la colonización y de la esclavización sobre el resto del mundo [...] la idea del concepto de Maritorio, como dije hace dos días, es empezar, es digamos, es buscar un concepto que de alguna manera descentre esa noción de que los espacios de vida son terrestres, y que nos lleve a pensar que, en las aguas, en los mares, en las costas, en los manglares, ¿cierto? En todos esos espacios que siguen siendo considerados públicos y baldíos, vive la gente. [...] el concepto busca acuñar, busca digamos visibilizar esas dimensiones sociales y culturales del mar. Entonces, el Maritorio es un concepto que no surge, no es colombiano, pero sí es suramericano. Digamos que quienes primero lo plantean son los chilenos, y no es casualmente que lo planteen los chilenos porque los chilenos tienen una población indígena marino costera muy importante, ¿cierto? diferentes pueblos indígenas en Chile [...] acuérdense que el pensamiento occidental se basa mucho en esta idea de las dicotomías, ¿cierto? Tierra mar, ¿sí? naturaleza, cultura, ¿sí? ciencia, no ciencia, conocimiento tradicional, conocimiento científico, ¿sí?. Entonces, de alguna manera esta idea de Maritorio lo que busca es también romper esa dicotomía de la tierra mar, ¿sí? que es la que digamos, maneja el pensamiento hegemónico occidental ¿sí? para mostrar que precisamente para la gente que vive en el mar, la gente que vive en las zonas marino costeras, que vive en las aguas, en los ríos, pues resulta que esa dicotomía no existe. </t>
  </si>
  <si>
    <t xml:space="preserve">[…] lo que busca el concepto de Maritorio, visibilizar que para las comunidades que viven y dependen del mar, pues estos espacios, ¿cierto? No son separados, sino que son complementarios y que tenemos que pensarlos así porque no pueden existir el uno sin el otro, ¿cierto? Las comunidades que viven entre la tierra y el mar, pues no pueden vivir sin lo uno y sin lo otro, no pueden pensarse a sí mismas sin lo uno y sin lo otro, es decir, no son solamente marítimas, no son solamente terrestres, son las dos cosas al mismo tiempo. [...] Pues precisamente porque la invisibilidad de los Maritorios tiene consecuencias reales en la vida de las personas, es decir, para la gente que vive y depende del mar, el hecho de que, por ejemplo, la política pública desconozca esas relaciones, pues tiene unas implicaciones directas. </t>
  </si>
  <si>
    <t>[…] de pronto hace 10 años empezaba a hablar de Maritorio, pero todavía hablaba de territorios marítimos. Y es bonito, porque de alguna manera ese concepto, digamos, hay un diálogo de ida y vuelta permanente, porque hoy en día también es un concepto que se está empezando a usar, por ejemplo, en San Andrés y Providencia, ¿cierto? Incluso en el marco de todos estos conflictos geopolíticos con Nicaragua, que seguramente han escuchado, pues empieza a aparecer, no siempre, no, porque es difícil romper nuestros marcos mentales, que es un poco también la invitación de un concepto como este. Pero de a poquito, ¿cierto? en ese diálogo entre academia y comunidad, ¿cierto? y otros actores que entran en ese escenario, pues es posible empezar a cuestionar y yo creo que hoy en día, al menos en el archipiélago, en el marco de otras luchas, no sólo el conflicto geopolítico con Nicaragua, sino también las luchas que han surgido, por ejemplo, en el marco de la reconstrucción de Providencia, donde los pescadores han sido la, digamos, la primera línea de la lucha, son quienes lograron, entre otras cosas, ganar una demanda contra el Estado por la vulneración de derechos humanos y colectivos, en el marco de la reconstrucción por el gobierno Duque, digamos que estos temas, digamos, sobre la importancia de estos espacios para la vida de las comunidades, pues se hacen cada vez más presentes</t>
  </si>
  <si>
    <t xml:space="preserve">[…] Como el Otro mar, que también tiene una faceta de eso, es, digamos, es ver la gestión cultural como una acción política, es decir, como una forma de promover reflexiones, de promover nuevos vínculos, ¿cierto? Nuevas formas de pensar y entender, en este caso, ese mar que ha sido como el centro de los procesos, ¿cierto? Y el festival, que se llama el Festival de Navegación Tradicional del Caribe Insular, es una iniciativa que surge en el 2018, es cuando por primera vez presentamos un proyecto en ese sentido, con una organización de base local de San Andrés y Providencia, en donde yo participo desde antes de mi vinculación a la Universidad Nacional. Y básicamente un poco la idea del festival es un poco recoger todo ese proceso, digamos de aprendizaje de los sabedores y sabedoras de la pesca artesanal, del mar, de la navegación, de las cocinas, etc. Y ponerlo, digamos, en un dispositivo que permita, digamos, devolver eso en la manera de un evento que contribuya a la salvaguarda de la cultura marítima del pueblo raizal. Y básicamente, pues el festival es eso, ¿cierto? Es una de crear un espacio anual de visibilización, de salvaguarda, de fortalecimiento de las prácticas y los conocimientos del pueblo raizal asociados al mar, en donde entran muchas cosas, entran unas manifestaciones muy particulares de navegación [...] los Kia Boats, que son unas carreras de veleros tradicionales que se hacen, pues, que tienen toda una historia de fondo [...] la pesca artesanal, que también hace parte, se llama de navegación, pero pues porque había que darle un nombre rimbombante, pero no es sólo navegación.  [...] las carreras de caballos en las playas, ¿cierto? Que es una tradición muy marítima, porque los caballos son caballitos de mar, ¿cierto? Son caballos que son criados desde niños en el mar, porque es la única manera que corran. Ustedes saben que los animales saben nadar, pero le tienen aprehensión al agua por un instinto de supervivencia, entonces para que ellos corran en una playa tienen que ser criados en el mar desde chiquitos, ¿cierto? Entonces los caballos todos los días, desde que nacen son llevados al mar hasta que son caballos corredores. </t>
  </si>
  <si>
    <t xml:space="preserve">[…] Tumaco ha venido creando fundaciones, asociaciones y grupos colectivos que están tratando de apuntarle a lo que tiene el territorio, desde los recursos y las potencialidades. Una de esas asociaciones, asociación de concheros y concheras, donde una persona, una persona comenzó a movilizar a jóvenes, ancianos, a sabedores y a sabedoras para comenzar a ver la concha y la piangua, no como lo exquisito, lo que se come, sino como ese medio de conexión con el territorio. Están trabajando con los manglares, protegiendo todas las zonas donde se produce la piangua, pero desde una psicoeducación muy central en cómo esto es nuestro, debemos protegerlo y potencializarlo también al tiempo. Entonces ellos toman a los grupos de niños y niñas de los diferentes barrios, venga, conozca el manglar, usted sabe de dónde está saliendo lo que usted está comiendo. Venga, conozca el manglar, vengo, lo llevo, póngase unas botas, una gorra, un bucito, y vamos al manglar. Esto es una concha, se saca así, se producen en estas zonas y esta es la ventaja que nosotros tenemos como territorio. </t>
  </si>
  <si>
    <t>TRABAJO COLABORATIVO</t>
  </si>
  <si>
    <t xml:space="preserve">[…] siento que la universidad también debe apuntarle a eso, a reconocer el trabajo que ha hecho la comunidad. No desde venga, yo soy la universidad y yo sé cómo usted se puede organizar, venga le digo. Sino más bien usted instrúyame a mí, usted enséñeme a mí cómo yo puedo visibilizar el trabajo que usted ha venido realizando desde su libertad, desde su trabajo, y cómo nosotros nos podemos articular. Aquí en la sede lo hemos realizado fuertemente, pero con las asociaciones de pescadores, pero falta todavía trabajo por hacer. Ha sido magnífico el trabajo que se ha realizado con Geopesca, pero también nos falta están las asociaciones de Concheros y de Concheras. ¿Qué está pasando también desde ese lado? Y creo yo que la universidad debe reflexionar frente a la forma en la que está llegando a los territorios y lo que le está permitiendo hacer a las personas dentro de ese territorio [...] . En agroecología hablamos de encuentros de saberes, habíamos empezado con esa palabra de saberes, entonces, lo que tú sabes y lo que yo sé cómo universidad, compartámoslo, seamos puentes. Ya quitamos esa palabra de encuentro de saberes, entramos a la palabra encuentro de haceres. Cuando hacemos es porque sabemos, sabes tú, sé yo, nos unimos y fortalecemos esta parte. Entonces tenemos una asociación de redes de mercado en el Valle del Cauca, trabajamos con el campesino, y ellos vienen y hacen el mercado. Afortunadamente ya llevamos 18 años trabajando con un mercado pequeño, muy pequeño dentro de la universidad, que se hace cada mes, y vienen agricultores a vendernos sus productos allí. </t>
  </si>
  <si>
    <t xml:space="preserve">[…] . Lo otro es que tú planteaste lo de 40 % de personas ubicadas en zonas costeras en el mundo. Yo recuerdo algún dato, no lo sé con precisión, digamos ahorita aterrizar, pero creo que, si uno mide más o menos 200 kilómetros,  […] es decir, la mayor proporción de gente en el planeta viva, vive muy cerca a las zonas costeras. Lo raro es el caso por ejemplo de Bogotá, de gente por allá rara que vive en la mitad de las montañas, eso es raro, la mayoría viven en zonas costeras y esa relación es otro asunto, yo creo que hay en parte está el problema que tenemos. </t>
  </si>
  <si>
    <t>[…] eso en torno a esos futuros posibles de explotación de los océanos y del mar, evidentemente la cuestión es para mí grave, si analizamos estos, entradas del Antropoceno, Capitaloceno, Chuchuceno, pero además si tenemos los datos de acidificación del océano, de Micro, partículas de plástico que ya han llegado a los peces y crustáceos y que ya están incluso se han identificado en el torrente sanguíneo humano, pues la cuestión es realmente complicada, porque lamentablemente los océanos y los mares se han vuelto la cloaca de las actividades industriales de las grandes ciudades y eso hay que prestarle atención y hay que decirlo de frente, porque de lo contrario puede haber problemas. Por ejemplo, yo estuve por ahí medio averiguando y bañarse ahí frente donde estamos no es muy bueno, porque los niveles de contaminación del mar son altos, en este caso por los asentamientos humanos. Entonces se lo digo con mucho cariño sobre el mar, porque además se trabaja un poquito sobre el mar, sobre San Andrés, quedé muy decepcionado porque pues a la gobernación no le interesó nada de ese ese estudio que hicimos hace ya más de 20 años sobre ascenso del nivel del mar. Y aparte eso, cuando fuimos con Cuenco, lo que hicimos un recorrido, CMOS recuerdo que tuvo que sufrir el asunto de pare, revise, tome foto y la verdad el asunto está cada vez más grave en torno a los problemas de erosión costera. Entonces eso muy interesante y creo que, que hay que seguir trabajando estas cuestiones porque el reto es tremendo.</t>
  </si>
  <si>
    <t>[…] vamos a comenzar con mi grupo de trabajo una investigación sobre comunicaciones ópticas submarinas. Y ese proyecto lo vamos a hacer con la Armada de los EE.UU. […] . Y es muy interesante ver cómo la luz, la misma luz que uso y les contaba ayer para transmitir información, en el mar se comporta distinto. Es decir, el mar tiene la fuerza de frenar la luz, porque en el mar los fenómenos de atenuación, reflexivos y refractivos se comportan, son diferentes a cuando la luz viaja, por ejemplo, por el aire. O sea que el mar y el aire, son fuerzas tan poderosas como la luz. Engordan, iba a decirlo en cucuteño, o enflacan el haz de luz. Y ahí radica la investigación, porque el mar, en términos de ingeniería, la mía, en la que yo trabajo, el mar es un canal dinámico, altamente cambiante e impredecible. [...] Entonces, claro, estamos pensando en cómo nos vamos a comunicar a través de la luz debajo del mar. Y ya existe todo un ecosistema, eso no es un ecosistema, ya existe toda una dinámica en el fondo del mar. Lo que quiero comentar con esto es algo que no alcancé a decirle a KBG, porque creo que no fue el momento, es que el mar tiene su propia pedagogía, porque es un gran dios, independiente de los otros dioses. Y esa pedagogía del mar, que yo no sé si la trabajan [...] , yo empiezo a pensar en la pedagogía del mar y me parece me parece maravilloso, nos enseña desde la física también, ¿no? Entonces, el primer comentario tiene que ver con ese mar como pedagogía, los ritmos del mar. Tú misma me lo contabas, que allá en Providencia el ritmo lo pone el mar, permitiendo o no que llegue el barco con la comida. Entonces hay una pedagogía. Eso es lo primero. Lo segundo es que asocio el mar también con el desierto. Y entonces aquí anotaba básicamente algunas cositas, y es que, por ejemplo, ese mar, ese Maritorio como tú lo presentas, que básicamente entiendo también que es una difusión de las fronteras, es el espacio de las fuerzas incontrolables de la naturaleza. El mar es incontrolable, igual que en el desierto. Es un espacio perfecto para los dioses, es un espacio que es difícil de habitar para los hombres.</t>
  </si>
  <si>
    <t xml:space="preserve">[…] yo creo que el concepto de acuatorio ha sido acuñado en Colombia, no sé si ustedes saben que la pesca Artesanal del Río Magdalena fue declarada Patrimonio Cultural de la Nación el año antepasado y ahora se hizo este año la postulación para que sea declarado Patrimonio Mundial de la Humanidad, Patrimonio Cultural de la Humanidad, ante la UNESCO, que son procesos de patrimonialización, que bueno, yo tengo muchos cuestionamientos, pero que de alguna manera pues lo bonito es que reconocen que esas prácticas, esos conocimientos, en este caso de los Pescadores del Río Magdalena, pues son mucho más que una actividad económica [...] o sea, es mucho más que una actividad económica, es una forma de vida, es una forma de memoria, es una forma de identidad y por eso precisamente para la gente que vive en las zonas del mar y del agua, pues actividades como la pesca pues son tan importantes y por eso el mar y los ríos y las ciénagas, etc. etc. Pues son tan importantes para para estas comunidades. </t>
  </si>
  <si>
    <t xml:space="preserve">[…] . En la sede Caribe en San Andrés hicimos un evento que se llamó un mar compartido, y en ese evento precisamente un poco lo que tratamos de reflexionar fue sobre los Maritorios compartidos, que además nuevamente cuestionan otra noción. El Maritorio cuestiona la noción del territorio, pero también cuestiona la noción de la frontera, porque al final de cuentas ese mar que está en una disputa con Nicaragua, ¿cierto? Y que entonces se nos mete el nacionalismo por dentro, entonces decimos es que Nicaragua nos quitó el mar y ta, ta, ta. Pues en realidad ha sido históricamente un mar compartido, donde la gente se ha movido de un lado a otro. Es decir, los pescadores sanandresanos siempre pescaron en Nicaragua y nadie les dijo nada hasta el fallo. Y no fue ni siquiera Nicaragua, fue Colombia. Colombia es quien les ha impedido ir más allá del 82, después del fallo de la Haya, porque allá siempre pescaron, siempre pescaron la plataforma nicaragüense y nunca nadie les dijo nada. Bueno, de vez en cuando había un alguien que los paraba y les ponía problemas, pero históricamente lo hicieron ¿sí?  y ellos nunca pensaron nuevamente aquí es el límite, ¿cierto? Este es el mar compartido, además porque es un mar compartido, porque la gente de un lado y del otro es la misma, y eso pasa en todas las fronteras. </t>
  </si>
  <si>
    <t>CATEGORÍAS UA010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</si>
  <si>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</si>
  <si>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todas las temáticas que se desarrollen alrededor de la visión del mar como territorio habitable.</t>
  </si>
  <si>
    <t>4.
OEO</t>
  </si>
  <si>
    <t>5.
11</t>
  </si>
  <si>
    <t>Categorización</t>
  </si>
  <si>
    <t xml:space="preserve">9. Exposición </t>
  </si>
  <si>
    <t>10. El caso de la Escuela Interdisciplinar de Posgrado: origen y andadura, una experiencia personal</t>
  </si>
  <si>
    <t>El caso de la Escuela Interdisciplinar de Posgrado: origen y andadura, una experiencia personal</t>
  </si>
  <si>
    <t xml:space="preserve">[...] mi padre termina su bachillerato y el abuelo quiere que su hijo sea arquitecto. Y lo manda a la Universidad Nacional. Para ir a la Universidad Nacional hay que ir hasta Bogotá a presentar exámenes. El abuelo como era maestro de obra, matriculado, entre otras, y sacó pecho por eso, año 40. Y trabajaba con grandes arquitectos de Barranquilla. Luego dice, yo tengo dinero, váyase hasta allá. Se presentan, les tocó ir hasta Bogotá a presentar exámenes. No entró en la primera y logró entrar en la segunda, quedó en lista de espera y entró. Esto lo digo porque todo esto me toca, me toca la Universidad Nacional. [...] Y entonces él, efectivamente logró entrar y en un mes le supieron que en lista de espera podía entrar. Hizo un año de arquitectura, sin ningún problema. </t>
  </si>
  <si>
    <t>OEO</t>
  </si>
  <si>
    <t>[...] Yo he hecho en la Universidad Nacional, entré y me costó mucho, cuatro veces me presenté, fui becado y me di cuenta que no era una beca, sino era una deuda préstamo. Yo soy parte de esas personas que el Icetex a través de la universidad sometió y después regresé a pagar. Y después quería pagar a la universidad, pero de otra forma. Quería devolverle el favor, porque quiero mi universidad, es mi orgullo. Ese cuento, orgullo, el orgullo somos nosotros. No, el orgullo es estar en esa institución y la idea es mantenerla como tal.  Entonces, en esa tarea entré a hacer, hice docencia, he hecho docencia, investigación y extensión por convicción y por coacción he hecho administración. He sido batidor emergente en varias, eso lo he contado así suelto, en varias decanaturas.</t>
  </si>
  <si>
    <t>PERTINENCIA INSTITUTO NACIONAL</t>
  </si>
  <si>
    <t>[...] Eso lo digo porque siento que la universidad está faltando, faltando esa intención. Saber, a que llegamos a la universidad. Desafortunadamente, o no, pienso que no, yo a este evento llegué con mucha ilusión y sigo con mucha ilusión, sigo con mucha esperanza. Eso lo coloqué ayer, para mí era esperanza. Mi corazón era el verde, verde esperanza y un corazón abierto, ¿sí? porque eso siento. Y creo, y creo, como creí en mis profesores, creo en mis profesores jóvenes, ahora creo en ustedes, en los profesores viejos, ahora creo en mis profesores viejos, ¿sí? Creí en los viejos, perdón, y ahora creo en los profesores jóvenes, porque ustedes son el relevo. Tengo esperanza de que esto cambie, cambie. Pero he escuchado cosas que me, que me, que un poco me, me, todavía entro en esas, en esas, en esas, en ese vaivén, sí o no, en dónde estoy.</t>
  </si>
  <si>
    <t>INTERRELACIÓN ESTUDIANTE - DOCENTE</t>
  </si>
  <si>
    <t>[...] En este trasegar por la universidad y en lo que he hecho, uno hace esto, hace lo otro, y después empiezan a conectar. Yo estoy tratando de conectar todo eso. Ya estoy de salida. Yo no pienso esperar. Cumplo mis 50, 51 años en la universidad y yo me voy. Ya, creo que es hora de dejar que el relevo funcione. Pero sí quisiéramos dejar esto en cuenta. Yo esta conversación la hago con mis estudiantes de primer semestre. Y les digo, mi mayor orgullo, la mayor alegría de mi vida es haberme visto la vista de la Universidad Nacional. Yo no tenía otra oportunidad, la pensaba. O era allí o me escapaba al Brasil y yo quería hacer arquitectura en el Brasil, allá yo, no sé cómo lo iba a hacer. Pero no había más opción. [...] Entonces, eso es lo que le transmito a un estudiante. Usted es orgulloso, usted recibe esta institución en un prestigio y tiene que mantenerla</t>
  </si>
  <si>
    <t xml:space="preserve">[...] unos creen que ustedes, los estudiantes, no saben nada y así ha pasado en el conocimiento. En la educación no ha pasado así.
A los pobres no hay que enseñarles porque esa gente no tiene capacidad. Esos que van a aprender a leer y a escribir. ¿Sí? Y eso se ha transmitido continuamente. ¿Sí? Bueno, sabemos la primaria, hay como por resolver el asunto. Pero como se han dado cuenta que, entre más ignorante, entre menos gente piensa, pues es mucho mejor. Los votos se dan, coagiran todas… Para eso sirven los territorios. ¿Sí? Para los votos. Ahora la gente empieza a tener más conciencia. Quiero aclarar, como Gandhi , yo no creo en los sismos, ni el capitalismo, ni el comunismo, ni el socialismo. Él dice, creo en mí mismo. [...] En este movimiento que empezó, como yo les digo, en primer semestre esto, y tengo después en tercero, y después más arriba, a raíz de esto, les digo, ojo lo que está pasando. Ustedes empezaron esto y ustedes lo terminan. Cuando ustedes quieran clase, yo hago clases. Aquí no es el puente que cuando... No. Entonces, este es una ocasión para esa reflexión. Yo podría, como dicen, extenderme sobre todo esto. Y lo estoy dejando allí porque yo quiero seguir escribiendo sobre esto. </t>
  </si>
  <si>
    <t xml:space="preserve">[...] Ocasión para decir un momento de conmoción. Me parece interesante. Yo he aprendido mucho y también he confirmado muchas cosas. Escucho y me duele lo que pasa con la universidad. Yo estoy convencido que la universidad se cree el gran elefante que se mira al ombligo y creen que el resto son iguales. Y lo peor es que cuando salimos al exterior, yo he salido al exterior, tengo la fortuna de, por ser profesor de la Universidad Nacional, saco pecho, ¿sí? no por OEO, sino por ser profesor, he ido, he participado de redes temáticas a nivel internacional. Y he conocido lo que se da en otras cosas. He conocido cómo me tratan en otras partes y cómo tratamos nosotros a la gente, a los visitantes cuando llegan. Y esa fue una experiencia que traté de aplicar en la escuela. Es una excusa para el diálogo en medio de esta coyuntura. Intentamos, intentamos hacer eso. </t>
  </si>
  <si>
    <t xml:space="preserve">HISTORIA POLÍTICA UNAL </t>
  </si>
  <si>
    <t xml:space="preserve">[…] entonces, ahora usted es, fíjense, yo se lo decía ayer a un profesor, les duele mucho que uno diga vulgaridad. Esto es vulgar, esto es ofensivo. Entonces, ustedes son los, la base y ustedes son los jefes. Y entonces, ahora no. Y ponían un problema para resolver y  yo fui crítico desde el comienzo. Dije, ¿a qué estamos jugando? No, ahora usted es el jefe y él es el subordinado. Dije, ¿qué pasa aquí? Si la Universidad Nacional tiene la posibilidad de tener ¿dónde están los secretarios?, ¿dónde está el decano? Aquí debería estar él, jugando el juego. Que nos están haciendo jugar y que nunca entendieron. El señor en dos años, baja. A lo máximo en cuatro años. Y después nadie lo va a querer saludar y después dicen, ¿pero por qué? ¿Por qué? Porque usted machacó, lastimó a mucha gente. Esa es la oportunidad del diálogo. [...] . Al mal llamado componente gráfico de la prueba de la Nacional. Y nos mandaban como premio, si quiere ir usted fuera de Bogotá, no pedía exámenes en Bogotá, sino pedía afuera. Yo pedía siempre. Yo quiero ver qué es lo que está haciendo. Estoy inquieto por lo que hace la universidad. Quiero mi universidad y quiero saber qué es lo que está haciendo. ¿Y cómo lo está haciendo? ¿Sí? ¿Y con qué lo está haciendo? Entonces, en eso, en el 2008, en el 2015, llegué aquí con toda la ilusión porque se estaba haciendo esto. Y vi esto. ¡Ah, conteiner! Apenas había unos containers. Y yo, no, perfecto, porque esto es provisional. Nueve años después, me duele esto. Es una desilusión.
Arquitectos con premio de Bienal. Perdónenme, esto lo hizo un arquitecto con premio de Bienal, el único arquitecto que tenemos de Bienal con un edificio de Bienal, enfermería. Un edificio que además yo visité y evaluamos. Costó un ojo en la cara. Un ojo en la cara porque no fue concebido realmente teniendo en cuenta las condiciones. No, esa es la diva. Miércoles, ya se acabó esto [se refiere al tiempo]. Y lo que veo, me duele. Cada día que yo llego acá, ¿sí? me duele que este señor llegue. Caramba, ni siquiera una vía de acceso decente entre que el profesor se baja a abrir la puerta. Ese es, pero eso. Ayer hablaba con los maestros. ¿Qué están haciendo aquí? No, vamos a hacer tal cosa. ¿Y dónde está el arquitecto? No, el arquitecto. ¿Quién es el arquitecto?
No quise entrar en más. [...] Yo soy producto del container también. Yo sufrí el container, porque fui desplazado en mí misma universidad, fui desplazado al Can porque la facultad se cayó, la tumbaron y por negligencia. </t>
  </si>
  <si>
    <t>CURRÍCULO</t>
  </si>
  <si>
    <t xml:space="preserve">[...] 2002, se crea la escuela de posgrado. Esa se crea. Y miren la estructura académica que se plantea. Se plantea, la copié, la copié. Y la copié, hice artículo 11. Programas, curriculares, administrado por las escuelas, las escuelas de la Facultad de Arquitectura administran los siguientes programas. La Escuela de Arquitectura administra la suya, su posgrado. ¿Cuál es? La maestría en construcción, las que había. La Escuela de Artes Plásticas administra la suya. Y ustedes, la Escuela Internacional de Posgrado va a administrar estos programas, Hábitat, Pa pa pa pa. Eso fue en 2002. La consolidación me tocó a mí. </t>
  </si>
  <si>
    <t>LIDERAZGO</t>
  </si>
  <si>
    <t>[...] A mí me piden, con engaño, por eso digo que por coacción, el señor Fernando Montenegro, en su segunda decanatura, porque es que hay que tener memoria y transmitirla, me dice, OEO te quiero nombrar como el primer vice, fíjese cómo la pinta, tú eres el único doctor, más o menos. Entonces, te quiero nombrar vicedecano de investigación y extensión. La reforma va. Y yo, pero tengo que… Que me ayudes, tenemos siete programas. Entre el 2005, 2005-2, y 2006-1, que fue cuando yo abandoné, en este periodo, armé un equipo. Digo, listo, yo le acepto el reto, pero usted me respalda en todo lo que necesite. Necesito que la gente que está trabajando conmigo, que son ODS, no le esté pagando la miserableza que les está pagando. Empiezo por arreglarle el sueldo.
Yo he sido un convencido de las condiciones mínimas. Para abrir un campus, para exigirle a su subalterno, para exigirle a su estudiante, debe tener las condiciones mínimas.</t>
  </si>
  <si>
    <t xml:space="preserve">[...] Los programas además tienen formulación, aprobación, aprobación, apertura y continúa, apertura, suspensión. Esto tiene un ciclo de vida. La gente cree que es eterno. Hay programas que llevan ahí y se están agotando y se están muriendo. Dicen, no, es que la gente no se escribe. Oiga, analice por qué no se está escribiendo, es que ya se murió, ya no hay esa opción. A mí me montaron aquí. Como yo fui el que lo saqué, hablábamos allá, cada profesor que tiene una iniciativa, eso es mío. Yo soy el dueño del posgrado, yo soy el dueño del pupitre, yo soy el dueño del espacio, yo soy, yo soy, yo soy, yo soy mío. Pero eso son recursos públicos. Ah, pero yo lo conseguí. Pero ¿por qué lo conseguí? Porque era profesor de la Nacional. Eso, eso lo sacamos adelante. Hicimos un acompañamiento académico y administrativo. Había una profesora que me colaboraba en la parte administrativa para hacer los cálculos, porque el paquete académico no ha funcionado. Había unos profesores muy pilos, otros no tan pilos, que había que acompañar para diligenciar, para, para, para llevarlos. Eso no fue tarea de OEO, ni del equipo. Fue tarea de los profesores. Profesores que llevaban 10 años tratando de sacar un programa, 5 años. Que no, que quite aquí, que ponga acá. Dije, no, crear confianza. Cuando me nombraron, yo me fui, [hace gesto de tocar la puerta] profe, profe, profe. Yo era chiquito. “¿y usted quién es?” OEO, si yo te tuve como. Déjeme, yo quiero ayudar. No, llevo 10 años tratando de sacar esto. No, no, no, no, no. Por favor, déjese ayudar. Si no, ya. Y sacamos 25, dicen. Para mí son 27 programas. ¿Cuántos dejamos? Dejamos 4 especializaciones, 19 maestrías y el primer doctorado. </t>
  </si>
  <si>
    <t xml:space="preserve">[...] 2008, la Reforma. Entonces miren la reforma. Vicedecano de programas curriculares. La primera había solo decano, vicedecano y secretario. Y aquí empezó a crecer la burocracia, se suponía que era para suprimirla. Vicedecano de investigación y extensión, que es algo que les tengo hasta el final. 
Desaparece la IP y reemplaza por áreas. Cinco áreas, cinco directores y empezaron a moverse entre ellos porque los profesores trataban de ver por dónde se metían. ¿sí? ¿Y quién iba a ser el director? Porque si eran programas, yo quería ser el director, no va a dejar que el otro sea el director del programa. Ahí empieza el tema de… ese crear confianza. El principio de la universidad es... Yo desconfió de ti. Y yo digo, el que las hace las imagina. Porque no puede ser otra y miren esto, 2008. ¿Sí? 27 posgrados. Ahí se quedaron. Y sacamos un posgrado en el instituto, ayudamos a sacar un programa de instituto de comunicación. El IECO. Ahí nos lo contaron. Porque desapareció, no tiene memoria. El IECO aprobó con nosotros, con la idea...Los programas se aprobaron, se aprobaron, se aprobaron, con la promesa de los profesores de tratar de consolidar su equipo de trabajo. ¿Sí? Y además de empezar a articular las áreas que... Cuando yo dejó la escuela, cuando dejamos... Tú seguiste ahí. [se refiere a MAHS]
Cuando dejamos la escuela, ¿sí? Todas estas personas seguían trabajando. Y no trabajaban dependiendo de la escuela de arquitectura ni de la escuela de Bellas Artes. No, ya eran parte de la escuela común. Estaba la materia propicia para empezar a dialogar y organizar, no, cada uno por su lado. Hicimos intención de articular con... Oiga, Medellín, Manizales. Nosotros teníamos maestría en construcción. Pide Medellín, queremos maestría en construcción. Y el profesor que estaba, no quiero nombrarlo, que es otra persona, yo era el director. No, no, es que con Medellín no... He profesor, pero sí es el mismo programa. Ellos quieren sacarlo, ¿por qué no lo sacamos? Y hagamos el capítulo Manizales. No, no, no, y no dejó. 
</t>
  </si>
  <si>
    <t>[...] La investigación y la divulgación. Hicieron clasificaciones. Los personajes que venían de todos los países traían temas de política y legislación. Entonces sabía qué se estaba haciendo en el Perú, qué se estaba haciendo en Bolivia, y los teníamos allí. Esa era la condición. Y se hacían temas de investigación, aspectos económicos y aspectos sociales. Se hicieron todas las escalas de arquitectura. Pero miren lo interesante. Estas fueron las publicaciones. Pese a la organización esto está como series. Pero lo interesante de todo este ejercicio, esto fue lo que dejé como lecciones aprendidas. No las voy a leer. Y mis sugerencias. Dentro de las sugerencias es que no tenemos memoria y no nos importa. Y lo que hay queda allí y cada vez que llega una nueva administración va inventando. Las perspectivas es que hay que asociar esto. Y qué interesante, no lo mencioné. Fue un trabajo de Inter facultades, los dos primeros trabajaron en la parte técnica. Ya a partir del tercer y cuarto y quinto, director que fue colombiano, entra Orlando Falsborda. Entra toda la gente de Humanidades, entra trabajadores sociales, entra un verdadero equipo interdisciplinario y  trabajaron a las diferentes escalas. Primero era la máquina. No, era la vivienda que se replicaba en todas partes, pero con la aquiescencia de la gente y la participación de la gente y esa era crear confianza. La gente decía, hoy otra vez vienen aquí a tomar datos, a pendejear y, y ,y, vamos a hacer, mire, con esto vamos a hacer una vivienda. Y iban sacando, era una manera pedagógica de abordar, de generar confianza, de crear confianza. Esto, después de todo esto, mire lo que está pasando a nivel estructural. En la facultad no crearon y en el nivel central viene así. Miré, yo trabajé en la facultad cuando estuve en la escuela de posgrados y el profesor del centro de extensión se dormía mientras se discutían los temas académicos</t>
  </si>
  <si>
    <t xml:space="preserve">[...] Cuando uno habla de escuela interdisciplinar de posgrados y ustedes ven que esta escuela tenía relación… finalmente eran 27 creo posgrados, en este ambiente en el que nos fragmentamos hasta el infinito con las especialidades, se entendía y puede sonar una cosa demasiado obvia, pero no la ponemos en marcha, ¿qué tenían en común esos 27 posgrados?, pues que eran posgrados y yo noto una cosa, para mí la Reforma en la Universidad Nacional de 1993, la Reforma Mocos Páramo, para mí tuvo muchos valores, tenía defectos que se han señalado, me parece que se parece al tema de la Ley 115 de Educación, que ahora se está tratando de reformar. Tiene, en mi opinión, aspectos sí cuestionables que deben ser reformados, pero abrieron unos espacios de los cuales se habla poco y tienen que ver con lo pedagógico, entonces voy directo al tema, al menos hablo de lo que yo conocí en el Programa de Artes Plásticas, del que fui coordinador, estudié mucho ese programa y me daba cuenta de que un elemento sustancial del Plan de Estudios, es que estaba construido sobre la noción de ciclo, un ciclo es una categoría temporal, entonces se hablaba, el ciclo básico que si uno lo lleva un poco a la discusión, a la reflexión, se puede relacionar con maneras como por ejemplo, Lyotard menciona el concepto de infancia, que no es un tema de ver al infante como alguien menor ni esas cosas, se trata de un momento de la experiencia del estudiante en que está iniciando un trayecto, después del ciclo básico venía un ciclo intermedio y después el ciclo profesional, que era el de presentar su trabajo de grado, su tesis y eso implica que el Plan de Estudios se estructura sobre momentos de la experiencia. </t>
  </si>
  <si>
    <t>CATEGORÍAS UA011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</si>
  <si>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</si>
  <si>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los planteamientos frente a las mallas curriculares, su relación con el campo laboral, su armonización intersedes, su actualización frente a los cambios sociales. Se plantean críticas frente al sistema de créditos.</t>
  </si>
  <si>
    <t>Se refiere a todo lo referente al liderazgo, desde las distinas esferas: Actores involucrados en el proyecto de Instituto Nacional de Investigación, Innovación y Política Educativa, así como la postura de liderazgo de la Universidad frente a la Educación Estatal en Colombia.</t>
  </si>
  <si>
    <t>Se refiere a todas las razones o cuestionamientos frente a la viabilidad, relevancia y utilidad de la creación de un Instituto Nacional de Investigación, Innovación y Políticas Educativas.</t>
  </si>
  <si>
    <t>4.
JCMO, MAHS, JCM, EDGL</t>
  </si>
  <si>
    <t>5.
12</t>
  </si>
  <si>
    <t xml:space="preserve">10. Huerta comunitaria Naksí espacio de vida. Educación popular ambiental para el florecimiento de vida </t>
  </si>
  <si>
    <t xml:space="preserve">Huerta comunitaria Naksí espacio de vida. Educación popular ambiental para el florecimiento de vida </t>
  </si>
  <si>
    <t>HUERTA NAKSÍ</t>
  </si>
  <si>
    <t>[…] . La huerta naksí son estos carteles que vienen de varios procesos, de varios colectivos. Esa es nuestra pedagogía, nuestra pedagogía no está en una biblioteca, no está guardada, no está empolvándose, no está por allá en un archivo, en la nube, en unos cables enterrados. Nuestras pedagogías están aquí, en la voz, en la memoria viva que camina. [...] la huerta naksí es eso, no es un espacio físico, es una identidad, es una intención. Para aterrizar un poco, aquí vemos tres escalas espaciales diferentes. En esta primera no vemos el eje cafetero, estamos viendo el bioterritorio Kumanday. El bioterritorio Kumanday está comprendido por caldas, Quindío, Risaralda, el norte del Valle del Cauca, el sur del Tolima. Y esa es la escala macro con la cual empezamos a aterrizar. En este lugar, en el bioterritorio Kumanday, habitaron unas familias extensísimas. Los conocimos como quimbayas, pero ellos no se reconocían como quimbayas. Así les pusieron como los historiadores, los antropólogos, no sé quién puso eso, quién dijo los quimbayas fueron esas personas. Quim-ba-ya significa territorio, significa calendario sagrado de las nueve lunas. Un montón de personas, un montón de comunidades que tenían en común un calendario lunar. Y ese calendario lunar regía las festividades y la siembra, principalmente. En la mitad, ah, bueno, algo importante. Esa franja morada [señala la diapositiva] es la reserva forestal de los Andes, de la cordillera central. Yo vengo de Manizales y, bueno, Manizales en su territorio rural también está abarcado por esta reserva. Esta manchita, aquí hay una manchita morada más clarita que se ve ahí, es la reserva de Río Blanco. Esa reserva de Río Blanco se conecta con esta escala meso, intermedia. La huerta naksí son todos esos puntos que están regados en Manizales. Cada uno de esos puntos es una huerta que tiene unas características diferentes. Este mapa lo estoy elaborando todavía, hace parte de mi trabajo de grado y cada color representa una característica diferente, un espacio diferente, pero la misma intención. Cuidar, salvaguardar y proteger la vida.</t>
  </si>
  <si>
    <t>JCMO</t>
  </si>
  <si>
    <t>APREDIZAJE SITUADO</t>
  </si>
  <si>
    <t>[…] el barrio donde vivo, y donde estoy realizando la investigación. Entonces, es curioso porque las personas que tengo que entrevistar son mis amigos, son mis hermanos, es mi madre. Porque el espacio que tengo que investigar es mi casa, donde cultivo las semillas, donde las germino, donde cuido las plántulas. Y es muy curioso eso, porque cuando uno se pone como en ese papel del investigador, pues uno está observando como una realidad desde afuera, pero realmente esa es mi realidad interior, mi vida. ¿Cierto? Aquí ya en esta sección, pues pasamos como de mirar aquí la cuenca del Valle del Cauca, aquí nos aterrizamos en Manizales, que está en la cuenca del río Chinchiná y aquí en el barrio nos encontramos algo que le denomino la micro cuenca de la Quebrada Vizcaya. Ahí es donde está la huerta. La huerta no es solo este lugar acá, la huerta no es solo este puntico, la huerta es la relación que tenemos con todo el espacio que habitamos. ¿Sí? Cuando el proceso inició, nosotros sacamos una licencia de ocupación del espacio público a través de la Secretaría de Planeación, esa licencia ya se va a vencer. Y aquí tenemos unos problemas serios con la municipalidad, porque a ellos no les interesan estos procesos. Porque no generan recursos, porque las huertas no son productivas económicamente, ¿cierto? No son rentables. ¿Pero qué pasa? Nuestro propósito es cuidar, defender, salvaguardar la vida. No sacarle plata a la tierra.</t>
  </si>
  <si>
    <t>[...] Cuando empezamos el proceso, a través de la Secretaría de Planeación nos enlazamos con Secretaría de Agricultura y en su programa de huertas urbanas, ellos dijeron, listo, vea, vamos a mandar unos estudiantes, unos practicantes de ingeniería agronómica a que les ayuden. Hicimos un diseño participativo, nosotros queríamos trabajar curvas de nivel, que las curvas de nivel se asemejan a las terrazas de cultivo que vemos en Machu Picchu, ¿cierto? Pero como ellos tenían que entregar un trabajo en tres semanas y ya solo les quedaban dos, pues, saquemos eso rápido, sacamos unas camas rápido, empezamos a tener serios problemas de humedad, de unas cosas, pues, como que se vieron marcadas por esa presión temporal de esa entidad interna que estaba por encima de nosotros. Desde el primer día, desde la primera vez que un palín tocó la tierra, que un azadón levantó la capa orgánica, encendimos el fuego. ¿Y qué es el fuego? Es un símbolo. Es una memoria viva que camina</t>
  </si>
  <si>
    <t xml:space="preserve">[...] En el primer mes ya estábamos cosechando alimentos, ya estábamos produciendo nuestros propios abonos orgánicos, ya estábamos trayendo piedras de la Quebrada Vizcaya para generar estructuras que tengan también otros símbolos y otros contenidos. Como vemos acá, no es una cama de cultivo cuadrada como la que vimos que nos impusieron, sino que es una cama de cultivo en forma de espiral donde cultivamos plantas aromáticas y medicinales. En el primer año fue una relación muy difícil porque siempre estuvimos en relación con practicantes y prepracticantes de la Universidad de Caldas, de la Universidad Nacional, de Programa de Desarrollo Familiar, de Trabajo Social, de Ingeniería Agronómica. Y siempre era esa visión paternalista y asistencialista de que, tenga, yo le ayudo, tenga, vea, yo le colaboro.
Empezamos a participar del mercado agroecológico de la Universidad de Caldas, que es el único mercado agroecológico en Caldas, formal. Y, bueno, empezaron a llegar pedagogías de otros territorios. Esto es un juego que se diseñó en la Universidad Tecnológica de Pereira [lo enseña en las diapositivas], que fue también producto de una investigación académica, en el cual a través de un bingo podíamos conversar sobre diferentes temáticas, como, por ejemplo, los sabores ancestrales, las semillas nativas, el maíz, las familias campesinas, la certificación, que acá tiene un símbolo de peligro. Cuidado con la certificación. En el segundo año, empezamos con nuestro propio mercado huertero.
</t>
  </si>
  <si>
    <t xml:space="preserve">[...] la huerta no es solo un espacio físico, es una intención que se moviliza por un territorio más amplio. Empezamos a hacer un espacio para que residencias artísticas fueran y realizaran su trabajo. Empezamos a hacer un lugar, una casa madre para otros procesos mucho más amplios, que realmente iban en una sintonía más armoniosa, en una frecuencia más armoniosa con nuestra intención y nuestra visión.
En el tercer año, en este momento, empezamos a hacer poco de otras actividades. Siguieron llegando las residencias artísticas, empezamos a generar contenidos de este tipo. La huerta se empezó a ir a las calles, a los andenes. Empezamos a hacer algo, esto es la actividad más reciente que me gusta muchísimo, les llamamos Caminatas de Reconocimiento Biocultural. ¿Y qué hacemos? Nos vamos a cualquier parte de la ciudad a caminar, pero son caminatas sensoriales donde no es solo caminar por caminar y estar en la montaña, sino que tenemos unas actividades de sonoroterapia donde, por ejemplo, en esta actividad fue una hija con su madre, en un momento un encuentro emocional muy fuerte, ambas lloramos, lloraron, casi todos lloramos. Sucede algo muy mágico y varias personas nos empezaron a decir, ey, pensémonos la siguiente caminata para ir con las madres, yo quiero llevarla, quiero que se viva esto. Entonces, ahí empezamos a ver cómo esas semillitas que están aquí guardadas, pues no llegaron de la nada, no se teletransportaron. Hubo alguien que fue y las llevó y compartió un mensaje. Eso es la huerta naksí, semillas vivas que caminan. 
</t>
  </si>
  <si>
    <t xml:space="preserve">[...] dentro de las prácticas o acciones que realizamos como un poco más en sintonía, eso que acabamos de ver fue como un contexto para ir entendiendo un poquito como, todavía no sé qué pasa ahí, pero estoy tratando de entender. Ya esta parte vamos a ver qué acciones hemos visto como más enfocadas en esto que nos convoca, la educación, en la pedagogía.
Entonces, vamos desde talleres lúdico creativos, que principalmente vienen siendo acciones gestadas desde nuestra organización interna, conversatorios, simposios, foros, diplomados, proyectos ciudadanos de educación ambiental, proyectos escolares de educación ambiental, mercados agroecológicos, redes colaborativas y reportajes. Dentro de esos talleres lúdico creativos, voy a hacer énfasis en el primero, jornadas culturales de cuidado y mantenimiento. Esa es la clase que tenemos todos los sábados, donde cualquier persona va y aprende a relacionarse con el otro, consigo mismo y con la vida.  Ahí no hay currículo, ahí no hay materias, ahí no hay notas, ahí no hay, todos aprendemos, todos enseñamos. A ver, esta imagen que se ve [en las diapositivas] es una cromatografía. La cromatografía es un análisis cualitativo, que hasta donde tengo conocimiento, nace en la biología para hacer análisis de sangre.
</t>
  </si>
  <si>
    <t>RELACIÓN TEORÍA PRÁCTICA</t>
  </si>
  <si>
    <t xml:space="preserve">[...] En un momento esto se trae a la agricultura, la agroecología principalmente la trae con mucha fuerza y esto es un análisis de suelo cualitativo, ¿cierto? Donde yo no estoy pagándole a una empresa porque me diga cuál es el pH del suelo, porque a mí me van a sacar 30 muestras y me van a decir, el promedio es este y usted tiene el suelo así de ácido, tiene tanto fósforo ¿y yo qué hago con eso?. Si mi terreno es desigual, si ese porcentaje, esa sumatoria pues no corresponde, porque es que es diferente la parte alta, la parte baja, la parte media, la parte sombreada.
Entonces este análisis que se hace puntual, que es cualitativo, me está mostrando relaciones entre tres componentes, materia orgánica, minerales y microorganismos. La materia orgánica es todo lo que se cae de las hojas, todo lo vivo que no se muere, se transforma y se empieza a descomponer. Los microorganismos son esos seres diminutos que se empiezan a comer esa materia orgánica para disponerlos como minerales y que queden aptos para que las plantas puedan alimentarse. Entonces en este análisis de suelo lo que estamos viendo es relaciones que nos permiten hacer una interpretación que va en armonía con esas relaciones. 
</t>
  </si>
  <si>
    <t xml:space="preserve">[…] el primer conversatorio que realizamos también por motivación propia en el año 2022 se llamó la ciudad que sembramos. Ese conversatorio fue trascendental porque allí nos encontramos personas de varias huertas que tenían procesos también en diferentes lugares de la ciudad y manifestamos la necesidad de articularnos en un colectivo específico que se enfocara en este tema de la agricultura urbana, de la agricultura orgánica, de la agroecología, de la permacultura, de formas alternativas de producir alimentos. Y allí nació un colectivo que se llama Semilla Quimbaya. Entonces aquí hay un montón de paraguas sobre paraguas, aquí hay un montón de tejidos, de tejidos, pero somos una wiphala que está tejida. Somos un montón de colores que están armonizados en una lógica puntual. [...] También colaboramos en un PRAE. Se llamó Programa de Gestión Integral de Residuos Sólidos para la Institución Educativa de Gimnasio Campesino de la Consolata. Es un colegio en Manizales que queda en el borde del área urbana y queda justo en la zona industrial. Ellos allá ya habían iniciado un proceso de huerta y querían implementar un programa de gestión de residuos sólidos, pero no sabían cómo hacerlo. Entonces, allí nos contactaron y lo que hicimos fue diseñar todo un programa a través del cual lo que sembrábamos en la huerta iba directamente al restaurante y los residuos sólidos que daban iban directamente al sistema de compostaje. Diseñamos lombricultivo, diseñamos diferentes sistemas para transformar estos residuos, que no es basura, son residuos que nosotros no creamos, no producimos basura. Nosotros la generamos, está en nuestras manos hacerlo o no hacerlo. Y, bueno, pues, por cosas de la vida, ese programa de ellos, este proyecto lo pensaban ejecutar con un programa también que venía como con una financiación estatal. Esa financiación nunca llegó, nunca pudimos construir las instalaciones. El programa, el proyecto no quedó ni a medias, quedó por ahí en un tercio. Construimos las, hicimos curvas de nivel, una cosa grandísima, hermosa, preciosa. Terminó el proyecto, nos fuimos tres meses más adelante, no, pues, los señores jardineros, ellos están acostumbrados a no tener las curvas de nivel, sino tenerlas paralelas con la pendiente. O sea, que toda el agua pase, que se lleve todo, que no se retenga humedad. Esa huerta se desapareció.  [...] Dentro de las redes colaborativas hay un montón, entonces aquí voy a pasar muy rápido. Participamos en la formulación de la política pública de agricultura urbana, pero como cosa rara eso quedó por allá archivado, no pasó nada. 
Hicimos un voluntariado para construir una cocina ecológica en el Festival Ecovida. Y ustedes, si ustedes siembran, ¿ustedes por qué están construyendo? Pues no sé, de pronto porque estoy estudiando arquitectura y me gusta manejar la guagua y esas cosas, pero, casualidad o causalidad, quién sabe. 
Empezamos a hacer festivales huerteros, empezamos a hacer encuentros de residencias. [...] Una huerta urbana no es importante solo porque ahí cultivamos alimentos y comemos de ahí, sino también porque estamos trayendo semillas de otras partes, porque estamos escuchando mayoras, porque esas mayoras están escuchando niños, porque hay intercambios generacionales, porque hay recuperación de tradiciones, porque hay florecimiento de la vida. 
</t>
  </si>
  <si>
    <t xml:space="preserve">[…] Entonces, bueno, diseño de huertas urbanas a través de estrategias participativas. ¿Cuál es el objetivo general de esta investigación? Formular estrategias a través del diseño participativo para el mejoramiento de la huerta comunitaria naksí como unidad integrada de paisaje, orientadas a fortalecer procesos comunitarios de apropiación funcional y resignificación simbólica. [...] ¿Cuáles son los objetivos específicos? El primero es categorizar las huertas urbanas en Manizales surgidas entre el año 2018 y 2024 para reconocer las diferentes vocaciones de estos espacios.
¿Por qué entre el 2018 y el 2024? Porque en el 2018 instalamos una huerta en nuestra terraza. Este proceso inició como un proceso familiar, una intención de recuperar esas historias que escuchábamos de los abuelos, de los tíos, de las tías. Y hay una necesidad de categorizar porque es que no todas las huertas son iguales, ¿cierto? El segundo objetivo específico es describir las estrategias de diseño participativo aplicadas durante el proyecto formación vinculante. Gracias, Universidad Nacional, ya les voy a contar de qué trata este proyecto.
El tercer objetivo es diseñar el mejoramiento de la huerta comunitaria en naksí Espacio de Vida. Pues me voy a graduar de arquitectura y me dijeron que tenía que hacer un diseño que porque o si no, pues, o era un trabajo de antropología o de sociología o yo no sé qué. Pero en eso que están viendo ahí ya hay diseño, participativo.
Bueno, no tenemos una metodología, tenemos más bien como una ruta metodológica. Esta ruta metodológica es serpenteante, es abierta, es flexible, no es cerrada.
</t>
  </si>
  <si>
    <t xml:space="preserve">[...] el resumen de ese primer objetivo, que es la categorización de huertas. Entonces, ¿qué encontramos ahí? En ese centro, una huerta urbana, entendida como un espacio de vida, entendida como una unidad integrada de paisaje, la distinguimos en tres aspectos, en una huerta comunitaria, una huerta institucional y una huerta familiar. Esto se debe básicamente a esas dinámicas de apropiación funcional.
¿Quién está ahí cuidando, sosteniendo ese espacio? ¿Es una entidad, una institución pública, privada? ¿Es un espacio público?, ¿es un lugar de la comunidad? ¿es un lugar de todos los ciudadanos? O ¿es un espacio familiar? ¿es una terraza? ¿es un patio? A fin de cuentas, esas tres categorías diferentes son lo mismo, son una huerta urbana, son una unidad integrada de paisaje, son un espacio de vida. Encontramos unas relaciones, unas tendencias marcadas en que las huertas comunitarias presentes en el espacio público tienen una relación también con las huertas institucionales, que se enfocan hacia caracteres productivos y demostrativos.
Entre las huertas comunitarias y las huertas familiares, nos dimos cuenta que tenían una relación mucho más cultural, pedagógica, de diversión, de ocio. El ocio es importante, entonces vemos como desde la institucionalidad nos dicen que ustedes no pueden tener huertas porque no son productivas, porque no son negocio. ¿Y dónde queda el ocio? ¿Dónde queda la cultura? ¿Dónde queda el disfrute y el gozo de la vida? 
</t>
  </si>
  <si>
    <t>[...] proyecto Formación Vinculante. Este proyecto de formación vinculante que desarrollamos en el marco del programa de gestión de proyectos de bienestar universitario, lo desarrollamos con varias organizaciones. Dos fundaciones enfocadas en la arquitectura social y participativa, la Fundación IDEAMOS, Conciencia Participativa, la Fundación Hábitat Sin Fronteras. Ambas fundaciones son creadas por egresados de la Universidad Nacional de Colombia, la huerta comunitaria naksí, la agrupación de música tradicional Yarikba, porque como dice el mayor Tukumama Kontaustakak, desde la comunidad Kumbakimbaya, “sonidos sagrados que transportan todo de mí”.
Este proyecto se enfocó en realizar un diálogo de realidades opuestas, donde tratamos de integrar lo que es la academia formal, la educación formal y la educación popular</t>
  </si>
  <si>
    <t>FORMACIÓN EN ARQUITECTURA</t>
  </si>
  <si>
    <t xml:space="preserve">[...] Otro componente bien interesante, es el componente perceptivo sensorial. Es un poder inmaterial y está enmarcado por aspectos de composición y de percepción. Estos aspectos de composición los podemos entender desde el espacio, desde la forma, desde las fugas visuales, desde las ventanas visuales. Y esos aspectos de percepción los dividimos en tres categorías, visible, no visible y emocional. Entonces tenemos dentro de lo visible, la textura, el color, la escala, otras dimensiones que integramos desde las ciencias del paisaje. En lo no visible tenemos el olor, el sonido, que, mucho que nos cuesta también integrarlo en los diseños. Y algo muy importante, lo emocional. ¿Qué nos hace sentir un sentido de aprecio y de valoración por los edificios? ¿Qué nos hace emocionarnos cuando los caminamos? ¿Qué nos hace dar ganas de ir allá? Solo por estar allá. </t>
  </si>
  <si>
    <t xml:space="preserve">[...] Bueno, este taller de diseño participativo no fue una invitación abierta, este taller lo realizamos con personas de otros procesos agroecológicos, con educadores populares. Pudimos generar un espacio para aprender entre personas que enseñan en la informalidad. Y realizamos cuatro actividades.
El taller duró dos días. El primer día realizamos una cartografía del cuerpo-territorio y un taller de creación de instrumentos que le llamamos canto al territorio. El segundo día realizamos un ejercicio de fotonarrativas sensoriales y un ejercicio de proyección del espacio. Claro, porque tengo que responderle a la arquitectura. Esto que están viendo por ahí es el principal insumo que utilizamos para recopilar toda esa información. </t>
  </si>
  <si>
    <t xml:space="preserve">[...] Y llegan otras posturas y empiezan a hablar del espacio disoñado, que es una mezcla más o menos de todo eso, en la cual se están materializando y se están concretando cosas en este plano físico, pero desde esa dimensión simbólica e inmaterial donde la gente dice, mi sueño es este, mi intención es esta, mi proyección es esta. En ese primer ejercicio de cartografía cuerpo-territorio, lo que hicimos fue irnos a caminar por el bosque, a ver cómo me suena, cómo me huele, cómo se siente.
Luego retornamos a la huerta y lo que hicimos fue, en una silueta de un cuerpo humano, situar y mapear todas esas experiencias, todas esas sensaciones, todas esas emociones, todos esos sueños. Qué bonito, ahí está el Tama, el Padre Blanco, el Kumanday, la gran vasija sagrada de vida [muestra una imagen en la presentación].
En el segundo momento realizamos un taller de creación de instrumentos, un canto al territorio. Aquí estamos haciendo un ejercicio de respiración para conectarnos primero con nuestro cuerpo. </t>
  </si>
  <si>
    <t xml:space="preserve">[…] Entonces, también la intención de este ejercicio fue, ¿qué tiene que ver creación de instrumentos con diseño del espacio? Pues es que les enseñamos que esto es una caña, que es familiar de la guagua, que es que se coge así, que se corta así, que se trata con cariño, que te permite hacer esto o aquello. Y bueno, pues empezamos a disfrutar también de esas sonoridades tan bonitas que nos regala ese ser vivo. Porque las cañas, la guagua, que es un bambú, el bambú que es una gramínea, o sea, un pasto, cuando yo lo corto, él no se muere, sigue vivo. Por sus fibras siguen subiendo y bajando ciertas sustancias, por eso la guagua se inmuniza desde adentro, porque ahí entran bichitos a comerse eso tan delicioso que está adentro, que está vivo. Entonces, ese taller de creación de instrumentos nos permitió, en una escala pequeña, sobre las manos, acercarnos a esa transformación física a través de estos materiales. </t>
  </si>
  <si>
    <t>[...] como somos una organización de base, como no recibimos financiación de ningún tipo, como hacemos las cosas con nuestras propias manos, empezamos a construir eso que disoñamos. Ya tenemos un nuevo cerco, ya recuperamos un espacio donde la gente botaba basuras. Ya empezamos a construir un mosaico vivo que nos va a permitir llevarlo y generar residencias y exposiciones en otros lugares. Ya construimos un meliponario donde estamos teniendo una pedagogía viva sobre las abejas. Este meliponario, aquí vemos la colmena, esa colmena está al frente de mi casa. Son abejas meliponas, abejas sin aguijón, abejas nativas.
¿Por qué las llevamos a la huerta? La huerta se llama naksí. Naksí es una palabra kumbakimbaya que significa abeja, minga, trabajo colectivo, trabajo colaborativo, miel.
Entonces, tener allá unas abejitas nos está permitiendo tener una pedagogía viva que nos permite generar un montón de analogías y metáforas a través del trabajo comunitario, de la colmena, de las estructuras que se unen y se armonizan.</t>
  </si>
  <si>
    <t>[...] Nosotros en Bogotá, en Ciencias Humanas, hemos trabajado estas cuestiones hace rato y todavía hay resistencia, todavía se ve mal que los estudiantes armen una huerta en el campus y la cosa ha sido realmente fuerte. Entonces, dentro de lo que hemos hecho desde el instituto, frente a este tipo de iniciativas, cuatro congresos internacionales sobre educación sin escuela, educación en familia, homeschooling, onschooling, autoaprendizaje colaborativo en red y todo lo raro en torno a la educación y allá aparecen las huertas. Las huertas son espacios de aprendizaje supremamente potente, no es un asunto de simplemente tener unas florecitas y tal y unos cultivitos, no es un asunto realmente potente porque conecta con la vida, con la tierra, con el agua, incluso con algo que todavía no se entiende muy bien desde esas lógicas occidentales absurdas y es la intención.
Y en las comunidades ancestrales aparece la intención y con qué intención meto las manos a la tierra, meto las manos a la tierra para qué, para simplemente obtener beneficios económicos o para sobrevivir o qué.</t>
  </si>
  <si>
    <t xml:space="preserve">JCM </t>
  </si>
  <si>
    <t>[...] aunque no nos gusten los cables y todo eso parte de lo que ustedes trabajan y esos mapeos pasan por los cables lo digo por lo siguiente, en ciertos momentos me he cruzado con organizaciones que son bastante alternativas y comienzan a ser incómodas porque lo hemos notado y resulta que hay que saber cómo funcionan esas tecnologías porque lo contrario les puedes estar botando toda la información a agentes del estado o de otros estados que ven en esto una amenaza para el sistema. Hay que ser conscientes de esas macroestructuras porque si no, ni modos. Es decir, esto es microgeopolítica y hay que tenerlo claro. Esto afecta esas estructuras de poder, afecta muchas cosas porque se pasa por la faja el estado, se pasa por la faja en ocasiones a la academia, se pasa por la faja a las lumbreras, a autoaprender y tal. Y yo veo una semilla importante de cambio ahí. Y repito que esto tiene una dimensión mucho más amplia de lo que podríamos pensar a priori.</t>
  </si>
  <si>
    <t xml:space="preserve">[…] Sobre las huertas, y creo que lo dije en otro momento, hay algo interesante y es que al menos durante el siglo XX, luego de las guerras, en Europa hay huertas.
La huerta es un elemento, al menos en lo urbano, que al menos en lo urbano es sinónimo de reacción a la crisis. Porque la huerta es alimento, la huerta es encuentro, la huerta implica agua, la huerta implica semillas, intercambiar semillas. O sea, como si estuviéramos en un asunto realmente grave, y yo creo que sí es sintomático el asunto. Entonces, después de la Primera Guerra Mundial, huertas urbanas. Después de la Segunda, huertas. Luego llegamos a los 60 y tal, y el movimiento hippie, huertas. ¿Y cuál fue el problema de los hippies? Que no sabían sembrar. Mucho rock and roll, mucho cannabis y tal, pero parece que las manos en la tierra...
Y yo veo que ese asunto ahora está tomando una dimensión muy diferente. Claro, en Colombia tenemos eventos grandes, tú has nombrado, por ejemplo, la Eco Vida, es una cuestión importante, los llamados a la montaña. Son de esos eventos también grandes que están ocurriendo hace prácticamente 20 años.
</t>
  </si>
  <si>
    <t xml:space="preserve">[…] yo quisiera resaltar es que creo que, en todas las sedes, en nuestras nueve sedes, hay un grupo haciendo algo parecido, y en ese sentido es como una invitación a que se unan, a que miren esa parte, te lo hablo desde Palmira, hay dos grupos que llaman Siembra para la Vida, que es un grupo de estudiantes donde trabajan la huerta desde sus comunidades. Me vuelvo repetitivo, pero bueno, vuelvo a recordar que nuestra comunidad de nuestras sedes es de Putumayo, Nariño, Cauca y Valle del Cauca, y de alguna zona de Colombia. ¿Qué se ha hecho allí? ¿Qué es lo que se busca en esas zonas? Hay un lugar que se inició atrás, escondido, por allá atrás en un lote que está atrás del restaurante de Zootecnia, es decir, como irnos para allá, allá nadie nos ve. Y ahí los muchachos comenzaron a hacer, ¿en tu comunidad qué utilizas para el dolor de cabeza? ¿En tu comunidad qué utilizas para el dolor de la menstruación? ¿El oído? Entonces fueron trayendo una serie de semillas y en ese momento pues hay un, en la universidad hay un grupo de investigación que se llama Plantas Medicinales ¿sí? Plantas Medicinales viene funcionando alrededor de unos 30 años en la universidad. </t>
  </si>
  <si>
    <t>[…] se deben generar también allí otros espacios. Y esos espacios se van construyendo con los mismos estudiantes. Los estudiantes dijeron, profe, “queremos la cátedra afrodescendiente. Queremos la cátedra indígena”. Y se formaron esas cátedras. Estoy hablando de hace 10 años, que se formaron esas cátedras. Entonces, y se formó desde la Facultad de Ciencias Agropecuarias, a la cual pertenezco, y en ese sentido no estoy diciendo que la Facultad de Ingeniería y Administración, ellos tienen otra mirada de otros programas, y también tienen sus cosas allí, que también son creadas por estudiantes y realizadas por estudiantes. Tienen unos en diseño, hay muchas actividades relacionadas con el agro, pero que son problemáticas de ellos.
Entonces, desde esas cátedras, comienzan a decir, pongámosle algo pacífico, pongámosle algo de Putumayo, pongámosle algo de Nariño, y comienzan a hacer todo ese proceso. Entonces, una cuestión que digo, ¿por qué no hacemos?, y lo bueno de estos encuentros es que nos vamos conociendo, por qué no nos reunimos estos dos grupos, Palmira, Manizales, y llamamos a los de Medellín, porque en Medellín también conozco que hay otro grupo que también está en esas mismas líneas, y formando esos grupos porque eso nos fortalece.</t>
  </si>
  <si>
    <t>CATEGORÍAS UA012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</si>
  <si>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</si>
  <si>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la visión de la formación de la carrera de Arquitectura, principalmente dentro de la Universidad Nacional de Colombia.</t>
  </si>
  <si>
    <t>Se refiere al proyecto de agroecología de huerta urbana (espacio de vida, cuepo territorio) del estudiante JCMO, expuesto en el octavo encuentro intersedes.</t>
  </si>
  <si>
    <t>4.
GHB, WBG, GEBT, LSH, KMMO, NGG, EDGL, JCM, OEO, JCMO, MAHS, LFM</t>
  </si>
  <si>
    <t>5.
13</t>
  </si>
  <si>
    <t>Análisis</t>
  </si>
  <si>
    <t>9. Cartografía</t>
  </si>
  <si>
    <t>10. Laboratorios de mediación artística: corporalidades, juego y educación (mapeo político)</t>
  </si>
  <si>
    <t xml:space="preserve">La unidad de análisis 13 tuvo recuento de un ejercicio de mapeo político, el cual consistió en recrear un cuerpo a través de fotografías. La actividad permitió abodar el cuerpo como territorio y las pedagogías de la re-existencia. Posteriormente se finalizo con una actividad "vaciar el cuenco", el cual consistia en escribir en un papel alguna práctica o actitud de la que la persona quisiera despojar y luego una que quisiera tomar o aprender. La actividad fue muy ludiga por lo que no se categorizo esta unidad </t>
  </si>
  <si>
    <r>
      <rPr>
        <rFont val="Ancizar Sans"/>
        <b/>
        <color theme="0"/>
        <sz val="11.0"/>
      </rPr>
      <t>N</t>
    </r>
    <r>
      <rPr>
        <rFont val="Calibri"/>
        <b/>
        <color theme="0"/>
        <sz val="11.0"/>
      </rPr>
      <t>°</t>
    </r>
    <r>
      <rPr>
        <rFont val="Ancizar Sans"/>
        <b/>
        <color theme="0"/>
        <sz val="11.0"/>
      </rPr>
      <t xml:space="preserve"> DE VECES QUE SE IDENTIFICÓ EN EL TEXTO</t>
    </r>
  </si>
  <si>
    <t>1.
2024/21/06</t>
  </si>
  <si>
    <t>4.
CMOS</t>
  </si>
  <si>
    <t>5.
14</t>
  </si>
  <si>
    <t>9.  Taller de armonización</t>
  </si>
  <si>
    <t>10. Taller de armonización “La paradoja de la ciencia” y Cartografía extendida</t>
  </si>
  <si>
    <t>Taller de armonización</t>
  </si>
  <si>
    <t>Taller de armonización “La paradoja de la ciencia” y Cartografía extendida</t>
  </si>
  <si>
    <t>[...] Cuando hablamos de una psicología con alma, vamos a sacarla de cualquier rastreo metafísico, o sea, de cualquier rastreo religioso, teológico y vamos a dejarlo dentro de una lógica que se llama conciencia, que ha sido otra palabra que el siglo XX quiso invisibilizar, otra palabra que cayó en desuso, entre comillas. Pero lo bello es que a pesar de que cae en desuso en términos académicos, es todo el tiempo una noción que nos atraviesa, todos los discursos de cualquier rama de la ciencia, del conocimiento, de las artes. La palabra conciencia se mete por ahí, aparece con cualquier acepción que le queramos dar, pero aparece. En este caso vamos a decir alma, conciencia y sintaxis van a ser sinónimos. Alma, conciencia y sintaxis ¿sí? Y cuando vamos a hablar de esta alma, vamos a hablar de la sintaxis que atraviesa el alma, que es su vida lógica. La sintaxis no es una semántica. ¿Qué es la semántica? Las semánticas son los diferentes significados, hasta inclusive posiciones simbólicas que yo le puedo dar a algo. Pero aquí no estamos hablando de ese tipo de significado. Estamos hablando de lo que nos atraviesa como seres humanos, nuestra sintaxis. O sea, trayendo a Heidegger es lo que somos. O como él decía en sus primeros escritos, lo que hay. Esto es lo que hay. No parecería Heidegger que diga eso, pero esa era su razón inicial. Lo que hay. Entonces lo que hay es lo que nos construye y eso somos. Por eso no es una impostura, por eso no es una representación. Es lo que hay. Entonces hoy vamos a entender qué es lo que hay en el alma del mundo, porque esa es otra noción vital</t>
  </si>
  <si>
    <r>
      <rPr>
        <rFont val="Ancizar Sans"/>
        <b/>
        <color rgb="FF666666"/>
        <sz val="12.0"/>
      </rPr>
      <t xml:space="preserve">[...] </t>
    </r>
    <r>
      <rPr>
        <rFont val="Ancizar Sans"/>
        <color rgb="FF666666"/>
        <sz val="12.0"/>
      </rPr>
      <t>Porque la cultura en comunicación son la sintaxis ¿sí?, lo que hay, lo que soy desde lo que soy en el hacer. Por eso es tan difícil ser otra cosa. Es que nadie cambia, si, tienes razón nadie cambia. [risas] Nadie cambia. Porque es que no estamos hablando de semánticas ¿sí?, de semántica, sino de lo que nos atraviesa como una sintaxis. Más adelante van a entender el concepto más profundidad, pero quiero que este sea como el punto de partida, porque estamos muy acostumbrados a una psicología pop, a una psicología popular, el libro de autoayuda, abracémonos, seamos felices, vamos a llegar a ser grandes, no sé qué. Y empezamos y creemos que esa es la psicología ¿sí? luego vienen las neurociencias. Yo soy neuropsicóloga también y hace mucho rato renuncié a ver la psicología desde las neurociencias. Las neurociencias no son psicología, son neurociencias. Valiosísima, sí, pero no son psicología. Entonces esto de hablar de la psicología es hablar de algo que es invisible. Tal cual, es invisible. Ese cuentico de que lo que hay es lo que hay. Entonces eso que está ahí, que es invisible y que le vamos a poner un ropaje, va a ser estructural y vamos a trabajar dos arquetipos. Y aquí el concepto de arquetipo lo vamos a manejar muy en conceptos del a posteriori, que luego se vuelve un a priori. Qué quiere decir esto, en el a posteriori, en lo que hay, hemos tejido sintaxis que luego se nos vuelven a prioris.</t>
    </r>
  </si>
  <si>
    <t xml:space="preserve">[...] Entonces el pensamiento lo colocabas en lo recíproco y en el ritmo, decías hay acción. Entonces pensamiento, espíritu, acción, es movimiento, es alma ¿sí?, en ese sentido, hay emociones. Entonces está el pensamiento, el movimiento, la emoción y la acción. Está el espíritu, el cuerpo y la materia. Y estamos todo el tiempo haciendo esas analogías, sin darnos cuenta. Nos atraviesan y no tiene nada que ver, como les decía, con algo religioso. Y después, de una manera muy bella, en esas reflexiones que tenías, planteabas algo. Hay una, hay una parte que decía permítete, y ese sí está ahí, permítete ser emoción enraizada, o sea, alma puesta en el mundo físico, en el cuerpo y pensamiento latente. Entonces ustedes lo han dicho toda esta semana, nos conectan las emociones, nos conecta eso que sentimos. No es un cuerpo vacío, es un cuerpo conmocionado, es un cuerpo emocionado que está ahí, que está, que está implícito dentro del proceso. Entonces, cuando dice pensamiento latente, lo más difícil de una u otra manera es agarrar el espíritu, es agarrar la idea, es agarrar aquello que yo quiero. Pero ahí está, la idea está ahí. Entonces seguimos en esa lógica de entender que la triada ustedes la nombraron todo el tiempo, todo el tiempo. Seguramente que necesitaré muchas más conversaciones con MAHS para entender desde qué lugar le puso el nombre espíritu a su a esa necesidad de decir hay que rescatar el espíritu. Yo podría pensar que son dos cosas, yo creo que hay una necesidad de pensar de una manera reflexiva y profunda, pero también hay una necesidad de almificar el mundo, ¿sí? de darle esa profundidad. Yo creo que la experiencia de estos años en la universidad, de ustedes, de todo este trasegar, terminan siendo alma. Ustedes ya empiezan a entender que lo importante no es el contenido intelectual, que lo importante no es esa carga académica, que lo importante no es la ubicación de formalismos [...] Hemos perdido el pensamiento, y ni hablar del alma, porque el alma no aparece, no aparece la emoción, no aparece la conmoción, no aparece las visiones, o sea, las sintaxis diferentes, no entendemos que existan. Esa mañana sentados con OEO, decía claro, nosotros también discriminamos. O sea, me han discriminado, yo he discriminado. ¿Y eso qué es? Y cuando yo hablo de conciencia, no estoy hablando de un principio moral, estoy hablando de un darse cuenta en ese habitar el mundo, de una forma de, de un estar en el mundo, de un sentir estar en el mundo. Entonces, cuando hablamos de emociones, de sentimientos, cuando hablamos de símbolos, cuando hablamos de mitos, cuando hablamos de imágenes, le estamos poniendo ropaje a un alma que es muy difícil de agarrar. [...] decía Ares muy bellamente, la analogía va de lo humano a la natura, y no de natura a lo humano ¿sí? Yo digo tengo una tormenta interior, ¿sí? Tengo una tormenta interior. Eso es un símbolo, el verraco del alma. Pero ya la natura no puede darse ese lujo, nosotros sí. Empezamos a almificar el mundo con esas analogías y con esos procesos. JCM nos regaló una imagen que desde el primer día me parió encantadora, encantadora. Y no solamente la imagen, sino que fui, hice una pesquisa sobre el autor, sobre el artista y volvemos al tema del arte. Yo le decía a GHB la manera más bella, más bella de encontrar el alma es el arte y la literatura, la ciencia ficción. Y por eso GHB empezó con ese tema y yo hoy voy a cerrar con ese tema. El alma no podría ser expresada de mejor manera. [...] Miren, lo más tremendo, lo más básico, lo más duro de la materia son los palitos, son los palitos. Si vamos a mirar solo los palitos, horroroso, eso no tiene sentido eso una vaina caótica. Los palitos, la materia, la manera como está configurada esa materia. Pero resulta que yo tengo una visión y una visión solo es posible cuando hay luz. Lo decía NGG, la luz lo puede, la luz, la luz se proyecta y resulta que una analogía en oriente de la luz es alma. O sea que la luz proyecta, pero al proyectar está proyectando una visión. Pero yo en el cuerpo tengo que hacer un ejercicio de conciencia permanente, o sea, de alma permanente, para poder cuadrar los palitos y pueda llegar a esa visión </t>
  </si>
  <si>
    <t xml:space="preserve">[...] Cuando hablamos de Cuenco, estamos hablando de la visión, estamos hablando de eso que queremos ser, eso. Pero eso es una construcción.  Imagínense qué sintaxis es esto. Es que miren que la sintaxis es bellísima, porque es que la sintaxis es lo que hay, es lo que hay, no hay división, es lo que hay, pero miren lo que proyecta [enseña una imagen en su presentación] ¿sí? de una u otra manera construir. Y cuando yo escucho a los profes hablar de sus experiencias tan bellas, tan complejas, posiblemente porque sus sintaxis iban en contravía de la sintaxis del momento histórico, iban en contravía e ir en contravía, pues lógicamente genera una disrupción, un desajuste de era, de incomprensión. Una forma de ver el mundo, una forma de estar en el mundo que no está en el consenso del mundo, nos trae problemas y toca pagar el precio de no estar en el consenso sintáctico del mundo. Y ahorita vamos a ver cuál es ese concepto actual de la sintaxis. </t>
  </si>
  <si>
    <t>[…] aquí dimos un salto a lo psicológico y empezamos a decir el mundo es frágil, ansioso, no lineal e incomprensible. ¿Quién es frágil? ¿Quién es frágil? La vida. Y dentro de la vida está que el humano, lo humano. Fragilidad es un concepto que tiene que estar atravesado por nuestra condición de humanidad. Luego viene ansioso. ¿Quién puede ser ansioso? Yo no puedo tener¿sí?, no puedo tener un sistema mineral ansioso. La ansiedad nos pertenece y es lo que estamos llamando neurosis de futuro, neurosis de futuro. Tenemos neurosis de futuro, allá. ¿Qué nos va a pasar? ¿Qué nos va a pasar? Todas las visiones apocalípticas, todo el tema es una instauración de la neurosis de ansiedad. Miren, a nosotros se nos ha incrementado en un 500x1000 las consultas. Pero lo más grave de todo es que los psicólogos tampoco están preparados para enfrentar esto. La academia está absolutamente lejos de formar psicólogos, pero lejos. El psicoanálisis fue maravilloso porque es una ruptura fundamental para el siglo victoriano y para esa visión de mundo victoriana, decimonónica, controlada, organizada. Pero para este momento histórico ya no nos está contando mucho, porque se quedó con la neurosis freudiana y se quedó con los cánones de una racionalidad instrumental. Salí diciendo tengo un Edipo no resuelto, ¿sí?, etc. etc. Y salgo hablando de unos conceptos, pero no de tocar alma. Luego vienen las neurociencias y empiezan a decir la psicología es neurociencia, el alma humana la excreta el cerebro, la conciencia la excreta el cerebro. Entonces no hay problema, sigo estudiando mucho neurociencias, pero solamente para mirar cuando dejan de insistir en lo que ustedes decían esta semana, fracturar y fracturar, quieren dividir el cerebro en 20 piezas, a ver si encuentran el alma, a ver si encuentran la conciencia. No la van a encontrar. No hay cómo</t>
  </si>
  <si>
    <t xml:space="preserve">[…] Sólo una psicología con alma puede entregar cánones de comprensión. La comprensión no es intelecto, la comprensión no es conocimiento, comprensión. Por eso un buen traductor es un muy buen intérprete, no un traductor [risas]. ¿Y que está interpretando? El alma del texto, no el espíritu, el alma del texto. Por eso es tan difícil pasar una palabra de un lado a otro. El mismo giro lingüístico nos impide entender la cosa tan simplemente. A través del lenguaje el alma también se expresa. Pero el problema del lenguaje es que yo no tengo que firmar, no tengo que fijarme en la semántica, sino en la sintáctica. </t>
  </si>
  <si>
    <t xml:space="preserve">[…] Se dice en psicología que un psicólogo tiene que limpiar el lente, y eso tiene que ver con la sintaxis. Si mi sintaxis está atravesada por una visión moral o religiosa, ¿sí? esa me la va a llevar al consultorio si no limpio el lente. Yo en mi vida personal puedo tener creencias, puedo tener un lente, puedo tener una visión, pero cuando estoy frente al otro, y estamos hablando de psicología, yo no puedo, no puedo ir con mi sintaxis intacta. Por eso cuando me encuentro con el otro, ese otro es un terreno destapado, agreste que no entiendo todavía, que apenas voy a tratar de entender cómo se mueve, cómo se mueve ese proceso. Entonces, de una u otra manera, las visiones, que serían visiones desde la cognición, pero desde la psicología sería eso que me atraviesa, definen mis formas de actuación, definen mis batallas, definen mis lugares en que me muevo, definen mis enfermedades, definen mis síntomas, definen mis neurosis. O sea, eso me atraviesa. </t>
  </si>
  <si>
    <t>[...] A mí me parece muy simpático la medicina en su, en su verticalidad de no entender el alma, vaya donde…. eso es psicológico, eso es psicológico. O sea, mejor dicho, eso no existe, eso es problema suyo chino. Que le cambien la torre, porque eso es psicológico, no existe, psicológico ¿sí? Como si la psicología fuera sinónimo de inexistencia. Pues sí. Cómo te parece que el alma te está definiendo tu enfermedad, te está mostrando algo, ¿sí? porque el alma es una mostración. El alma no es una demostración, es una mostración. Cuánto… a todos nos ha pasado, nos enfermamos justo el día que nos toca dictar la conferencia ¿sí? se nos retrasa el vuelo y nos llenamos de angustia, de neurosis, tal. El alma definiendo, es una mostración. Hablamos de nuestras angustias y de nuestros dolores, no con todo el mundo es una mostración. Todo el tiempo se muestra. Cuando WBG estaba trabajando el cuerpo está diciendo el cuerpo es una mostración. Ella decía Miren cómo están las manos, cómo están los pies, cómo estuvo ese ensamblaje, es una mostración de nuestros mundos. Eso es una mostración. ¿Quién soy? Miren eso. Ese quién soy es Alma, es Alma, eso no es intelecto. Y si nos metiéramos en las profundidades de lo que ustedes pintaron ahí, podría decir ¿qué pasa? Es una fotografía del alma. Por eso ustedes dicen, pero ustedes cómo hacen con un muñequito y cogen y le dicen a uno 20 cosas, pues sí, porque es que estamos entrenados para ver el alma, que es invisible</t>
  </si>
  <si>
    <t xml:space="preserve">[…] Este fenómeno fue contrario. [risas] Y resulta, esto es una lógica que tiene que cambiar en el cerebro. Es una sintaxis, ¿sí? No es un significado. Es el alma moviéndose hacia aquel lado. Todos los contenidos, esto tiene cantidad de contenidos. Cuando hablamos, ahorita vamos a hablar de cada de estos pocos, con todos los contenidos que tiene, que podría ser como algo como una gran sombrilla, una estantería donde podemos poner todo nuestro acontecer del alma, todo nuestro acontecer del mundo, esta sintaxis. </t>
  </si>
  <si>
    <t>[...] El espíritu absoluto. O sea, mucho espíritu. Un poco de pragmática materia y aquí hay un cierto equilibrio, un poco más hacia el individuo y un poco hacia la conciencia grupal ¿sí? Y recuerden, por eso para mí era importante el rol, porque es desde donde estoy viendo esa sintaxis ¿sí? desde donde la veo. ¿Sí o no que vamos viendo la sintaxis de la humanidad? [risas] O sea, cambia completamente el eje de la verticalidad a la horizontalidad, que no tiene un sentido profundo, como lo vamos a ver. Y aquí nos están diciendo parece que estamos educando</t>
  </si>
  <si>
    <t xml:space="preserve">[...] Miren la belleza hoy el análisis de Control, del sistema de control. Los sistemas no lineales se representan por los diagramas que se llaman diagramas de difulgación, que son así como los que tú pintaste. Porque el caos, el caos se representa así, pero tiene atractores. Entonces lo que uno hace es, en medio del caos, identificar las zonas atractoras y después va uno y ataca. Entonces sí me parece muy curioso porque es como si fuera un…. hay un caos que puede ser un atractor hacia la conciencia grupal, que puede ser la transformación y lo conecto con lo que tu dijiste, la no linealidad, que es la última parte.
</t>
  </si>
  <si>
    <t xml:space="preserve">[…] se reduzca a un concepto perceptual, porque no es de percepción, porque suena como si una subjetividad individual, individual nos atravesara todo el tiempo y lo que yo quiero hoy regalarles es que el alma tiene una concepción colectiva. Es más, por eso nos interesa estar juntos, por eso nos duele cuando no nos reconocen, por eso queremos parecernos al otro ¿sí? Por eso tenemos una necesidad enorme de andar en manada, porque puede que me guste como individuo estar solo, pero siempre estoy en relación a otro, a otro, a través de mis libros, a través de una cantidad de situaciones que me conectan con otro. Pero bueno, vamos a profundizar en… pero es más que eso, es como porque venimos muy acostumbrados y por eso decía yo sin clave psicológica. No es ni clave antropológica ni sociológica, sino psicológica, que es un pensamiento, es una forma de ver el mundo. Entonces es muy interesante la manera como nos comportamos, o sea, la manera como mostramos el alma esta semana, que tal vez lo que decía NGG, ¿será que esto es lo que necesitamos? ¿Será que por aquí está la solución?  [...] Cuando aparece la historia y la conciencia histórica en el siglo que aparece, rompe esta lógica vertical y les dice oiga, esto tiene historia, pero no historiografía. No, tiene una cantidad de comprensiones de la razón y comprensiones de la pragmática. O sea que el alma es mediación, comprensión. Por eso no es una percepción, sino una forma de comprender el mundo. Y puede ser colectiva y yo puedo tener algunas diferencias, pero poquitas individuales ¿sí? El pequeño yo, puede tener sus propias sintaxis, que son las que uno puede manejar en la consumida o en la relación personal. Pero la gran sintaxis del mundo tiene mucho de esto que está pintado aquí en occidente. Entonces lo que llamamos ese colonialismo es una sintaxis que nos permea y la interpretamos desde estos lugares. [...] El mundo es material, el mundo se tiene que ver, ¿alma? ¿Cuál alma? ¿eso que es? Esto baja en una verticalidad y la humanidad está pidiendo también horizontalidad y miren que como arquetipo yo no los puedo separar. </t>
  </si>
  <si>
    <t xml:space="preserve">[…] Administrativo. Muy bien. Ya. Igual los administrativos dijeron Ah, no, rompe. Ahí sí nos rompe la sintaxis. [risas] Ahí sí nos dice ustedes están fuera de onda. Entonces, volviendo al tema de cómo vamos llegando a este pensamiento psicológico, esto es pensamiento psicológico, esto no es pensamiento científico, no es pensamiento desde la cognición, es pensamiento del alma. Por eso se muestra, es una mostración. Cambia la manera como vemos el mundo, cambia. Entonces aquí tenemos unos arquetipos super poderosos. La cruz, aparece la cruz. Los grandes pensadores de la humanidad se basaron en la cruz. Se basaron en la cruz. La teoría hegeliana tiene todo el trabajo de la cruz. Y en el centro está la rosa cruz, la razón. Pero no era la razón instrumental, sino había otra cosa ahí. </t>
  </si>
  <si>
    <t>[…] Y voy a colocar un ejemplo que siempre lo coloco porque me parece una belleza y tener un bebé aquí me parece y lo hemos tenido toda la mano, hemos estado aquí privilegiados y una mamá me lo va a corroborar. Cuando un niño nace, cuando un bebé nace, lo primero que hace la mamá es mirar que el cuerpizo esté perfecto. Eso es como una necesidad biológica, tiene los cinco deditos, las paticas están divinas, todos los ojitos. Cuerpo, nacemos en el cuerpo, nacemos en el cuerpo y luego respiró y el médico hay que ponerle no sé qué y ya lloró, gritó, funcionó, está vivo. Porque en el arquetipo la vida está aquí, la existencia está acá, existo, aparezco, aparezco en el cuerpo y luego la vida se hace presente. O sea que nacemos en una verticalidad, nacemos si nacemos de forma natural, nacemos de cabeza, nacemos de norte y nuestro desarrollo cefalocaudal, para eso me han servido las neurociencias, o sea, cefalocaudal, el cerebro se desarrolla de tal manera que debemos nacer en nueve meses. Si necesitáramos el tiempo de maduración como cualquier otro animal, necesitaríamos el doble para salir completos, desarrollados. Y resulta que esa cabecita ya no pasaría por un canal vaginal. Entonces nace a los nueve porque ya no hay nada más que hacer. O sea, la cabeza, o sea, nacemos de cabeza y empezamos a desarrollar el cuerpo y empezamos a desarrollar la inteligencia sensoriomotriz. Como la primera inteligencia corporal, no está esta, [señala el dibujo del tablero] entonces hablamos de inteligencia sensoriomotriz [...] Entonces nacemos de cabeza, nacemos tratando de llegar a no sé dónde, allá, un norte. Y el desarrollo empieza a darse cefalocaudal, céfalocaudal. ¿Qué quiere decir eso? Que de una u otra manera empezamos un trabajo arquetipal de ir desarrollando esta misma lógica y el niño empieza a sostener cabeza, a fortalecer el cuello y a expandir las manitos. Cuando expande las manos, hace la cruz, hace la cruz y las manos son lo que le hace el encuentro con el otro. Empieza a tocar, empieza a entender que existe esa posibilidad ¿sí? de las distancias, de lo que pasa, de lo que es esta magia de las manos. Ustedes saben que la representación neurológica de la mano es gigante, gigante. Esto es una magia, las manos son una magia. Y a medida que se va desarrollando, sigue el proceso, al llegar aquí, al abrir las manos ¿sí? desarrolla toda esa motricidad para caminar y empezamos a caminar así [hace gesto de temblor en los pies] porque no tengo todavía la famosa base de sustentación, que es cuando yo ya puedo hacer esto, una verticalidad en la vida. Eso es una magia en la antropología. ¿Qué hizo que ese ser humano derecho? ¿Qué hizo tan raro? ¿Qué nos hizo ponernos de pie? ¿Por qué de pie? Entonces, de una u otra manera, ese desarrollo céfalocaudal nos pone realmente a tono para poder hacer un desarrollo que tiene que ver con entonces, siguiendo la analogía del niño, luego ya tiene vida, tiene cuerpito, pero ya eso dejó de ser importante. Empiezan los meriñoques de la mamá, “ñañañaña” que uno no entiende nada, pero ese bebé lo entiende todo, ¿sí? Y es ñañaña. Y es el mejor lenguaje materno y es un problema de conexión de alma. Miren, muchos de los autismos pueden tener una base en la falta de conexión de alma de esa madre con ese bebé. Alma, eso es un lenguaje, no, eso es razón, eso no, yo no sé qué es, es alma. La necesidad de sentirme abrazado, cobijado, protegido, es alma. Cuando le decía a yo, AIMP, que me encantaba verla, porque esa muchacha no va a tener sino capital emocional, o sea, va a tener un capital de alma enorme, enorme. ¿Por qué? Porque es que ella está tejiendo esa alma y es cuando uno dice y cualquiera de ustedes que sean papás yo creo que tienen sus historias, ya le decíamos que era de mal genio y sólo tenía seis meses. Y ya le decimos atributos del alma, el malgenio, es que es muy jodido, es que no le gusta la sopita de no sé qué. Un niño de seis meses va a poder decir no me gusta, pero si, no le gusta, porque un ser humano naciendo en la misma familia, con los mismos papás, es diferente al otro, eso se llama alma. El alma es una tendencia de cualidad, son cualidades también que se expresan, que están ahí, que son, es lo que hay. Y empezamos a almificarnos, a almificarnos. Y lo que más valoramos de la almificación, porque los mandamos a la guardería para que se almifiquen, para que se conecten con otros, para que aprendan a vivir en sociedad, para que sepan que somos humanidad y que estamos ahí.
Lo que más nos interesa y lo que siempre contamos de nuestros hijos es una mostración de su alma ¿sí? Y siempre hablamos de un ser humano y puede que por alguna eventualidad podamos advertir que es muy inteligente o es muy bello, pero lo que más nos interesa es que cuando dices que es un ser humano bellísimo, ya, eso rompe cualquier canon de, de belleza, de inteligencia. Por eso es tan tenaz cuando salen los famosos chistes, que en psicología sabemos que todo chiste se ha pensado y entonces hay unos chistes que son muy fuertes, no es sino inteligente, no es sino bello. ¿Qué me está diciendo? ¿Qué pasa con el alma? ¿Qué pasa con el alma? Y cuando estoy hablando de esa caracterización del alma, también estoy diciendo que el alma no es ingenua. El alma ha sido construida por nosotros, y nosotros hemos tejido todo lo que tenemos hoy, desde los cánones de maldad, bondad, belleza, fealdad, ciencia, tecnología</t>
  </si>
  <si>
    <t xml:space="preserve">[…] como para tener como lineamientos genéricos y seguir entendiendo esa geometría en que ustedes se me están moviendo. Vamos a mirar que hay varias nociones en ese primer eje, que es este [señala el dibujo del tablero], esa primera parte de la triada que tiene que ver con el espíritu. Entonces la idea, la idea siempre va a estar asociada al espíritu. Luego el giro lingüístico nos permitió entender que era el tema de logos, la palabra crea es la mejor manera de encontrar esa humanidad en logos. Por eso el tema de las comunicaciones. Imagínate culturas en comunicación, o sea, culturas uniendo espíritus para entender el proceso alma, tratando de entender qué es eso. </t>
  </si>
  <si>
    <t xml:space="preserve">[…] . Yo puedo interpretar, comprender la gobernanza, que es el genérico, y lo puedo entender desde cualquier monarquía, desde cualquier lugar, desde una democracia, desde donde empiezo a comprender un genérico del espíritu. Porque es que el concepto, la idea como tal, no tiene una condición de cualidad, es una noción. Y ustedes mejor que nadie me lo entienden, que son académicos que están allá en la academia, saben que la pelotera no es, cuando dicen hay que darle duro a las ideas, no a la persona. El problema es que le damos duro a las ideas, pero desde el alma y nos conflictuamos con nuestra sintaxis y no somos capaces de tener conversaciones desde esas lógicas del espíritu. El uno, la totalidad, se asocian en ese proceso ¿sí? La razón, el absoluto, la metafísica se asocia allí y lo vamos a ver ahora. Si el mundo era una unidad que tiene mucho que ver con ese romanticismo que sentimos con aquellas culturas que han sido menos tocadas por la sintaxis del momento. Es una visión de mundo que no está ya allí. Porque primero tuvimos una totalidad y luego dividimos lo físico del más allá, aquentidad, allendidad. Eso fue un salto del alma. ¿En qué momento al alma se le ocurrió pensar que existía un más allá? Y lógicamente lo empezamos a ver cómo, uy, eso es horrible, ¿qué fue eso? Hoy desde la razón decimos eso es terrible, eso es una vaina que está mandada a recoger. Y resulta que la metafísica nos sigue atravesando como alma en nuestras vidas personales, seguimos teniendo nuestras formas de ver el mundo así la humanidad como totalidad no. [...] La ciencia positiva, todo el tema de la cognición, la vista del alma, la vista del alma como un problema de la biología, de las neurociencias, de las funciones ejecutivas. Entonces exámenes de admisión, ah, listo, yo voy a mirar es el absoluto. Un examen de admisión lo va a mirar desde las neuropsicología. ¿Tiene las funciones ejecutivas este muelle? Porque es que el lóbulo frontal nos genera pensamiento matemático, capacidad de planeación, control emocional. ¿Si? Entonces decimos los muchachitos están llegando con disfuncionalidad frontal, entonces hay que mirar qué pasa y no nos pasa en los exámenes, porque los exámenes están evaluando lóbulo frontal. Los colegios no están educando en función ejecutiva a los 16, 17 añitos, el desarrollo del lóbulo frontal todavía no es total ¿sí? y no sabemos qué más está pasando en eso que los niños están diciendo. Entonces los evalúo solo desde esa condición de las neurociencias. Y donde evalúo el alma, lo que ustedes discuten, la cultura. Recuerden que para mí cultura, alma son sinónimos. Entonces estoy entendiendo su sintaxis. </t>
  </si>
  <si>
    <t xml:space="preserve">[...] O sea que la diversidad está acá, pero esa diversidad tiene cánones y tiene unos lugares comunes. De tal manera que podríamos decir que en ese proceso ¿sí? está todo el tema del conocimiento y aparece un concepto que es muy impactante en este momento histórico, se llama energía, energía ¿sí? Yo trabajo con varias personas, empresas del sector energético, y me ha llamado mucho la atención un tema que siempre ha estado ahí, y es esto, el cambio a nuevas fuentes energéticas y a combinación de fuertes energéticas deviene en un cambio de modelos económicos. Cambiando los modelos económicos, cambia la conciencia, cambia el alma. Por eso cuando hablamos de proyectos sociales, yo siempre tengo una gran pregunta sobre el economus, porque miren, la energía es espíritu, economus es materia, y el alma está en la conciencia. Entonces no es de poca monta el problema de la economía. Ustedes ponían varios ejemplos de esta semana de cómo a medida que vamos haciendo disrupciones de la manera de vivir, aparece el tema de la economía. ¿Unas economías de qué tipo? A escala, unas economías de territorio. No estoy hablando de lo financiero, estoy hablando de economía. Administración de los bienes de Dios nace el economus allá en la Edad Media ¿sí? Administración de los bienes y empezamos a tener formas de administración que han roto la lógica misma de algo que nos tiene que ayudar a ver que el problema es un problema económico, entre comillas, que es lo más visible. Entonces cuando decimos ¿cuál es el problema del mundo? El que está acá dice es un problema económico ¿sí?, pero si lo vamos a mirar de una profundidad enorme, es un problema de energía. Pero lo más grave de todo es un problema de conciencia, de cómo interpretamos, cómo comprendemos, como comprendemos es el gran lío. Entonces hoy estamos asistiendo a esta vaina y NGG no nos decía esto, estaba fuerte y JCM nos lo decía, miren cómo está el mundo. Es un tema de energía. Nuestra primera fuente de energía fue el alimento, por eso es un problema del mundo. Energía, alimento. Usted se imagina lo que pudo pasarle a la humanidad cuando encontró el fuego apoteósico ¿Qué es eso? El fuego, energía. Nos pasamos buscando formas de ahorrar energía, hoy la ciencia ya nos dijo todo es energía, uy, carajo, eso es un juego de niños, manipular la energía hoy ¿sí? los aceleradores de partículas es un problema de energía. Estamos tratando de entender qué hacemos con, todo lo que es atómico, todo el problema de los países y cómo desatar las guerras tiene que ver con la energía. La verdad es que estamos en tanta pragmática, recuerden que estamos tan pragmáticos, tecnología, tecne, inteligencia artificial, porque todos son artefactos, son los nuevos juguetes ¿qué hay detrás de nuestros juguetes? energía, apaguemos el mundo y por más cuarta revolución, por más tecnología, por más… ya, morimos. Lo decían los blockchain, lo que más energía gasta. Hoy ha aumentado la tasa de consumo energético. Pero fuera de todo, estamos atravesados por algo que está emergiendo como conciencia grupal, porque cuando hablamos de conciencia grupal no estamos hablando sólo de humanidad, estamos hablando de todos los reinos de la naturaleza, de todos, a eso la llamamos conciencia grupal. Entonces aquí empiezan a emerger estas nuevas generaciones diciendo a cuidar el árbol sujeto de derechos, el río sujeto de derechos. Y cómo vamos a manejar el tema si nos dedicamos a la absoluta materialidad. Inclusive hicimos el giro de la ciencia a la tecnología, de la ciencia al artefacto, de la ciencia a la tecné, porque esto es muy embellecedor, es que esto es muy atractivo, estas vainas son muy atractivas, jugueticos maravillosos que nos hacen olvidar para qué estamos acá. ¿Cuántos de nosotros somos capaces de vivir sin esto siquiera dos días? No solamente nos enloquecemos nosotros, sino la gente de afuera porque se enojan, usted no contesta, usted ta ta, ¿usted porque no tiene redes sociales? ¿usted por qué? O sea, es muy fuerte, son las lógicas colectivas, estamos muy embebidos aquí, entonces estamos… ¿qué va a pasar con la inteligencia? </t>
  </si>
  <si>
    <t xml:space="preserve">[…] si nosotros enseñamos matemáticas, arte, todo, pero ¿quién nos ayuda con el alma? Que venga alguien nos ayude con el alma porque, porque estamos encartados con esa vaina que no vemos ¿sí? y hay que aprenderla a ver. Muchas de las cosas que ustedes hacen ya las hacen con un alma tremenda y eso hace que sea mágico un docente y eso hace que sea maravilloso y uno dice que le tiene, que es atractivo. ¿Qué es eso que es tan atractivo? Alma, alma ¿sí? Quería ponerles esto porque es que este es el problema que estamos viviendo hoy. Estamos trabajando por esto y por eso no sé qué vaya a pasar, saltos cuánticos, ¿qué será? Porque si el problema está en la energía, que es el centro del espíritu, entonces ¿hacia dónde vamos? ¿Qué será ese nuevo descubrimiento? ¿Qué está pasando? </t>
  </si>
  <si>
    <t>[...] Yo no me imagino todo el problema de Tesla en su momento luchando con su energía eléctrica y Rockefeller diciendo ¿cómo voy a quitar mis lámparas de queroseno? Hizo una atmósfera terrible, una atmósfera terrible a Tesla diciendo se van a incendiar, se van a quemar, algo les va a pasar, eso es imposible. Entonces miren que es muy apoteósico la emergencia de nuevas formas de… y tienen que estar atravesadas por la conciencia. Transición energética. Entonces me dicen CMOS, se pusieron tantos paneles aquí en la Dorada Caldas, y ¿por qué no la pusieron a otro lado? Porque tienen que dañar un terreno fértil, tal un país que necesita volver a tener vocación agraria y ponen paneles que todavía no entendemos muy bien cómo funciona la tecnología. Matamos el suelo, rompemos los corredores ecológicos, eso se llama alma. O sea, no lo entiendo, no lo integro, la complejidad no la integro. Solo veo unos paneles solares que me resuelven el problema de la energía. Ya ¿qué pasó aquí? Ya ¿qué pasó aquí? O sea, profe MAHS decía la historia, señores, y yo le entendía él cuando decía historia, conciencia histórica, hagan conciencia de la historia</t>
  </si>
  <si>
    <t>[…] . La psicología de la personalidad trabaja el yo, te hace un test de personalidad y te dice tú eres así, así y tal y eres y es capaz y es tan maga que es capaz de contarte quién eres en un test del yo, pero nunca va a ser capaz de mirar la totalidad, el alma. Entonces haz de cuenta que es el yo el que está tratando de entrar a la conciencia. ¿Qué es el yo? El ser humano de todos los días voy a poner una analogía que cuenta para cualquier nivel. ¿Quién entra al aula de clase? ¿Quien entra a una junta directiva?, ¿quien entra a una mesa decisoria administrativa?, ¿quién entra a resolver los grandes problemas del mundo? Entra el pequeño yo con ropa de calle, o sea, con conciencia común, o entra el gran hombre, que es la conciencia amplificada ¿sí? Si yo tengo un grupo de directivos, un grupo de directivos y entra por esa puerta el yo pequeño, el pequeño yo, va a entrar el personaje que está pensando en el almuerzo del mediodía, en el carro que se va a comprar, en la cita que tiene clandestina, en la necesidad de hablar con Pepito Pérez para que me promueva. Por lo tanto, está sentado el pequeño yo, no el gran hombre. Y si las decisiones del mundo las toma el pequeño yo, ya sabemos por dónde vamos y sabemos qué nos está pasando. Cuando al salón de clase entra ese jovencito que lleva a su pequeño yo que se acabe esa clase rápido, que es esto tan harto, yo me tengo que ir, yo voy a firmar para decir que sí estoy. Eso los ofende a ustedes como docentes comprometidos para que entre el gran hombre allí, esa gran mujer, esa gran alma que es capaz de entrar con la ropa adecuada y es capaz de decidir cambiar su ropaje, o sea, sus visiones de calle. Ustedes también que he visto que son muy juiciosos en sus disciplinas, pues no pueden ponerse el traje de a pie cuando se sientan a hacer los grandes trabajos de pensamiento. Tiene que entrar ese gran hombre pensador. Ahora, ¿qué decimos de lo que es el pensamiento psicológico? Sí, porque el alma mira al alma, que ese es el problema. Entonces, ¿cómo llegamos el primer día acá? Llegamos con el pequeño yo, estoy segura, ¿para qué será? ¿Y esto qué? Y ta, ta, ta. Y el chisme va y el chisme viene y esto lo están aprobando, esto está, esto no está. El pequeño yo tenía 20.000 dudas de todos nosotros. Yo creo que todos llegamos sin entender para qué [...] Y así llegamos todos, pequeño yo ahí diciendo y yo, y yo con estos señores y con la a ver qué es la cosa, y ¿yo que les puedo aportar? Mi pequeño yo. Pero cuando empezamos estas conversaciones, se fue, fue apareciendo el gran hombre de todos, porque puedo decir que toda la gente que ha pasado ha sido maravillosa, ha dejado aquí sus reflexiones, su humanidad, su calidad, su preocupación genuina cuando puede que el instituto ni salga, porque en ese entonces no había, hoy tampoco sabemos, pero en ese entonces si que menos teníamos, teníamos avales para decir vamos a salir, no importa. Llegaron tres gatos maravillosos, llegó un gato maravilloso. Si ese gato logra entender de lo que estamos hablando, sería una maravilla ¿sí? Cuando se siente, sienta aquí esa gran alma, empezamos realmente a resolver los problemas, empezamos realmente a comprender qué nos acontece ¿sí? El pequeño yo tiene todos los pecados del ego, ¿sí? complejos de superioridad, complejos de inferioridad, timidez, miedo, rabia, angustia ¿sí? visiones hello kitty, romanticismos extremos, tiene un montón de cosas que no revisa, que no revisa. Entonces, volviendo al cuento, dice ante la ley hay un guardián, yo quiero entrar a la conciencia, yo quiero entrar a la psicología, yo quiero pensarme el alma, qué chévere. Y está el guardián, todos nuestros pequeños impedimentos y ¿CMOS de que está hablando? ¿Qué es eso tan raro? se enloqueció, se la fumó verde, ¿qué es eso tan raro? Y empieza el yo a decir carajo, esto trabajo, esto otro cuento, hay otra cosa ahí. Y empezamos a poner el guardián</t>
  </si>
  <si>
    <t>[...] ese niño educado en familia católica, que le decían el niño Dios te va a traer el regalo y el niño se pasaba todo el año pensando, estaba atravesado, era lo que había, un niño Dios que traía, no era una impostura, no era un símbolo, era una verdad, era una realidad psicológica. El niño Dios va a traer los regalos. Pero resulta que el niño está preparándose desde todo el tiempo, buen estudiante, haciendo una carta larguísima, pidiendo más de la cuenta, haciendo todo, viviendo, o sea, atravesado por su sintaxis, por su visión de mundo y llega en diciembre o en noviembre, ya saliendo del colegio, de la escuelita, le dice el amiguito ¿usted sí sabe que su papá es el niño Dios? Ruptura sintáctica, ruptura. Eso me atraviesa, me conmueve y me cambia mi forma de habitar el mundo. Ese día el niño perdió la inocencia, ese día entra la sospecha, ese día algo pasó. Tenía seis años y ese día empieza a ser un hombrecito más grande. Y llega bravo a la casa y le dicen la cartica ya la tienes, no voy a entregar carta ¿sí? Y es cuando se lo llevan a uno al psicólogo, que el papá no sabe qué pasó, ¿qué pasó? Mi niño está mal, mi niño está en crisis ¿Qué pasaría? ¿sí? Pues resulta que el niño está conmocionado, roto frente a su sintaxis, porque eso es una idea de Dios, es una idea del bien, es una idea del amor, es una idea de la magia del regalo, es una idea de la omnipotencia del niño Dios, niño y Dios, eso es una sintaxis, una forma de ver el mundo. Confío en que el mundo es así, me la rompe y ya no vuelvo a ser el mismo. Luego hago una resignificación, que es cuando les digo que esto es un problema de significados, porque ya el niño cuando está grande va a querer que sus hijos tengan la tradición, pero ya no lo atraviesa, sino que ya es pues vamos a representar, es un símbolo, es una representación. Entonces él va a tratar de hacer el juego con su hijo, pero él mismo ya no es capaz de convencerse de un niño Dios. [...] de una u otra manera, eso de entrar implica estas rupturas que les estoy diciendo. Por ahí dicen que no todo dolor es verdad, pero toda verdad psicológica, todo dolor o toda verdad psicológica es dolorosa. Toda verdad psicológica es dolorosa porque es llegar realmente a eso, a eso que realmente me atraviesa y me cuenta quién soy. Entonces se inclina a mirar el interior, a ver qué hay allá, que eso suena muy bonito, eso suena muy interesante, qué maravilla. Cuando el guardián lo advierte, se echa a reír y dice si tanto te atrae, intenta entrar pese a mi prohibición. O sea, pese a ti mismo, entra. Pese a tus propias limitaciones, entra. ¿Cuáles son las frases típicas de todos nosotros? Yo siempre he hecho serio hacer, yo siempre he sido así. Ya pues no hay problema y es que así pienso y ya y vamos, vamos diciendo no entro, no entro</t>
  </si>
  <si>
    <t>[...] Los famosos conceptos de iniciación son muy bellos, porque iniciación no es una llegada a la iluminación, la iniciación es un nuevo camino, y si es nuevo apenas lo voy a aprender a vivir ¿sí? Uno siempre tiene la ilusión de que la iniciación es algo donde ya llegué, no. Empiezo, empiezo. Si nos hemos dejado tocar por la vida, ya no somos los mismos, ya no somos capaces de ser dogmáticos, ya no somos capaces de ser absolutos, ya no tenemos prejuicios, juicios de valor de ninguna clase, ya puedo estar más sosegado y más atento a la vida porque voy entendiendo que esto va de otra cosa</t>
  </si>
  <si>
    <t xml:space="preserve">[...] “entre sala y sala hay más guardianes, cada cual más poderoso que el anterior, ya el aspecto del tercero no puede soportarlo ni yo mismo. Con semejantes dificultades había contado el hombre de campo”. Y miren que es muy bella cuando, cuando Kafka habla de que es un hombre de campo, no peyorativamente, sino por lo silvestre de esa alma, un alma bella, un alma no autopensada. Cuántos tenemos alma silvestre, no auto pensada, no auto mirada. Entonces es como si apenas estuviéramos diciendo ay, ¿qué es eso? Qué bueno entrar. Tal vez todo lo que ha sido la psicología de la autoayuda ha sido como un remedo de querer entrar, pero como esa autoayuda no es una guardia más que no nos deja entrar, ¿sí? porque siempre hay que pagar un precio de reconocerme como ser. [...] No le permitimos a la humanidad entrar, entrar en un análisis profundo de sus vidas, entrar en un análisis profundo en su reflexión, entrar realmente. O sea, que seamos capaces de tocar almas, no cuerpos, no cuerpos. El problema no es de alimentación, en problemas de alma ¿sí? entonces no somos capaces de tocar almas, que es entrar. Por último, “se le debilita la vista y ya no sabe si la oscuridad reina de verdad a su alrededor o sólo son sus ojos que lo engañan. Pero entonces advierte en medio de la oscuridad un resplandor que inextinguible, sale por la puerta de la ley”. La conciencia está ahí, ahí está, ver está ahí, pero no soy capaz de acceder. </t>
  </si>
  <si>
    <t xml:space="preserve">[…] el guardián advierte que el hombre se aproxima ya a su fin y para llegar a una su desfalleciente oído le ruge, nadie más podía conseguir aquí el permiso, pues esta entrada solo estaba destinada a ti. Ahora me iré y la cerraría”. No entramos, no entramos. Todos tenemos el llamado a la entrada, todos tenemos acceso a entrar, pero no todos entran. Porque la puerta es mi propia sintaxis, mi propia visión del mundo. Yo tengo que poner sobre la mesa mis visiones de mundo, tengo que poner a juicio mi manera de ver el mundo. Si no lo ponemos, nos volvemos dogmáticos, nos envejecemos y morimos en nuestras rigideces ¿sí? Prohibida la entrada a ese pensamiento psicológico, prohibido. </t>
  </si>
  <si>
    <t xml:space="preserve">[...] Esto es pura sintaxis del yo. El yo, por eso la sintaxis que ustedes me pintan ahí es una sintaxis del yo ¿sí? En los años 90 se hablaba de la marca personal y cuando se dictaban cursos de liderazgo, entonces la marca personal y tienes que ser marca y tienes que salir así y tienes que sentarte en la silla de esta manera y se le daban a los líderes un montón de señas de cómo tenían que impostar aquí en el cuerpo el yo. O sea, la sintaxis del yo es una emergencia de la revolución industrial. Y se fue afinando con los modelos económicos capitalistas neoliberales, se fue afinando con nuestras luchas por entender la mejor forma de gobierno. Pero lo que sí entendimos era que el yo era poderosísimo ¿sí? Usted no sabe quién soy yo. Eso no es gratuito, eso no es gratuito, ese yo era fundamental y todos empezamos a hacer una lucha por ser el yo, yo, yo ¿sí? todas las auto, auto referencialidad, autonomía, autocuidado, auto, auto, auto y los libros de autoayuda, todos auto, auto, yo, yo, yo. Es que no me respetan mis derechos, yo. O sea, la sintaxis del mundo se volvió un yo total. Entonces lo que nos pasa aquí es que el alma entera se nos volvió un yo. Y todos estamos en la sintaxis del yo. Ustedes lo acaban de mostrar, el yo. Entonces, de una u otra manera, entrar en esa era es muy tenas. ¿Por qué? Porque empezamos a tener una sensación de lo que llamaríamos el dios inmanente. O sea, porque en la edad media esto era dios trascendente y cuando nos volvimos materia nos volvimos dios inmanente. Yo soy Dios. Y cambiamos las teologías metafísicas por teologías físicas ¿sí? Y entonces eso que hemos dicho retóricamente es que el dios de este siglo es el dinero, es la posición de clase, es el poder, es todo este tema. Claro, una lucha por un ser, un yo. Pero esto nos generó todos los narcisismos posibles. Todos los narcisismos habidos y por haber son fruto de esta sintaxis que nos ha atravesado ¿sí? Es una sintaxis muy compleja y ahí viene un tema muy bello. Entonces nacemos en el siglo XX con nuestros filósofos existencialistas y entonces para enfrentar esta era del yo trabajamos tres salidas de esa sintaxis. Porque primero nacimos, acuérdense cuando Dios muere y el hombre emerge consciente de su infinita soledad [...] . Entonces, cuando yo los escucho a todos, en todas, cada una de sus disertaciones están en la lucha de… esto sí está, porque está en las instituciones, la jerarquía, la no sé qué, ni ese Dios omnipotente que habla, este Dios de la materia, en su gran potencia, pero también las dudas de esta conciencia histórica que nos atraviesa. Y empezamos a decir, pero también sale el yo, y sale muy fuerte el yo de todos, y sale muy fuerte la racionalidad de todos y las dudas de todos. O sea, no nos escapamos del espíritu de época, vivimos dentro, dentro de una sintaxis, lo que yo les decía, imposible vivir sin tarjeta de crédito, sin un celular, sin una tal, sin una conectividad, imposible. Porque el muchacho del campo, porque el muchacho del grupo indígena dice yo quiero ir a estudiar allá, es que yo quiero estar donde está el mundo. Es que ellos no están fuera del mundo, no es extraclesial, ellos están dentro de la iglesia, están dentro de un modelo y por eso la lucha de ellos por querer ser. </t>
  </si>
  <si>
    <t>CATEGORÍAS UA014 8 ENCUENTRO INTERSEDES</t>
  </si>
  <si>
    <r>
      <rPr>
        <rFont val="Ancizar Sans"/>
        <b/>
        <color theme="0"/>
        <sz val="11.0"/>
      </rPr>
      <t>N</t>
    </r>
    <r>
      <rPr>
        <rFont val="Calibri"/>
        <b/>
        <color theme="0"/>
        <sz val="11.0"/>
      </rPr>
      <t>°</t>
    </r>
    <r>
      <rPr>
        <rFont val="Ancizar Sans"/>
        <b/>
        <color theme="0"/>
        <sz val="11.0"/>
      </rPr>
      <t xml:space="preserve"> DE VECES QUE SE IDENTIFICÓ EN EL TEXTO</t>
    </r>
  </si>
  <si>
    <t>4.
OEO. EDGL, MAHS, NGG</t>
  </si>
  <si>
    <t>5.
15</t>
  </si>
  <si>
    <t>10. Laboratorios de mediación artística: corporalidades, juego y educación (mapeo estético)</t>
  </si>
  <si>
    <t>Laboratorios de mediación artística: corporalidades, juego y educación (mapeo estético)</t>
  </si>
  <si>
    <t>[...] Yo insisto en las condiciones mínimas antes de la actividad ¿sí? Y un poco el ejercicio sería ponerme yo en los zapatos del otro, que resulta mucho, es muy difícil. Dirección académica está haciendo una cantidad de talleres allá y definitivamente yo hablé el tema de los profesores, pero ahora nos están metiendo el tema de las evaluaciones para los estudiantes. Y decían, mire, perdóneme pero esto no es un problema de evaluar qué tipos de evaluaciones hay, sino efectivamente cómo estamos manejando el asunto, que se hace una evaluación formativa, se hace una progresión, en fin, en términos de todos. Finalmente lo que dice es que si castigamos con la evaluación o si promovemos la posibilidad de que uno tenga la opción de recibir una evaluación, no evaluación es que entendí, porque partimos de la base que entendieron y entonces no me entendió. Su calificación es tal. Y pienso que el principio es ese</t>
  </si>
  <si>
    <t>[...] Y si pienso en mis clases de la universidad, que en general, por ejemplo, soy profesor de dibujo, es muy común, yo lo hago muy poco realmente, pero es muy común que en dibujo, en una clase de dibujo, estamos todos en el centro mirando una cosa. Pero digo, quiero insistir en esto de la complejidad, pero también la idea del discurso unidireccional. Me parece que el, el acto pedagógico es necesariamente un acto jerárquico. Alguien emite algo, alguien escucha, y eso no es necesariamente malo. O sea, en alguna comunidad yo quisiera hablar con los ancianos y no quiero llegar a interrumpirlos o a sabes qué, mira, yo también tengo una experiencia, entonces conversemos, compartamos. En muchos momentos digo quiero escuchar eso que tú tienes para para emitir. Entonces, porque alguien tiene la palabra, porque algo la legitima. El asunto es cuando la legitimidad viene, simplemente yo ordeno, tú obedeces, y ese es el esquema en el que estamos. O es que se está planteando algo porque la institución dice que tiene que ser así, ni te gusta ni me gusta, pero nos toca aguantarlo. Pero sí, solo quiero decir eso, que me parece que el asunto es muy complejo y claro, muy interesante debatirlo.</t>
  </si>
  <si>
    <t xml:space="preserve">EDUCACIÓN </t>
  </si>
  <si>
    <t>[...] hablaba con mis estudiantes sobre los Panópticos. Es algo que tenemos que trabajar, sobre todo cuando diseñamos sistemas de comunicaciones. Y entonces, claro, al principio el Panóptico era alguien nos miraba a todos, pero los todos no nos dábamos cuenta que era como la primera organización. O sea, tú nos miras a todos, pero no, el jefe mira a todos, pero nosotros no nos miramos. Esta es una reorganización del mismo Panóptico. O sea, no lo estoy pensando desde lo espacial, sino desde la observación, el que observa y el que es observado. Y ahorita por eso toco el tema en mi curso de comunicaciones digitales. El panóptico es distinto. El panóptico es un metaverso muy parecido al dios omnipresente, pero en ese caso hay una particularidad, es que el observador se centra en el yo. O sea, yo mismo me observo y no tengo muy claro qué pasa con los demás. O sea, lo estaba era pensando desde el punto de vista del observador. Y claro, yo me pongo a mirar a mis estudiantes y yo creo que esta organización les vendría muy mal, porque yo tengo muchos estudiantes en electrónica que no les gusta, a los que no les gusta ser observados.</t>
  </si>
  <si>
    <t>INCLUSIÓN</t>
  </si>
  <si>
    <t>[...] Y hay algo con lo que yo no he sido capaz porque ahí sí necesito, pues ojalá necesitamos más diseñadores y arquitectos. Y tiene que ver con esto de la inclusión. Entonces, en algún momento en Manizales decían, no, mire, es que necesitamos dejar entrar a las mascotas de cuidado. Este espacio y esta organización espacial no permite que entren las mascotas de cuidado. Aquí no podemos tener perritos, gatos o pajaritos. Y yo creo que la tendencia va a, así no nos guste y así el profesor del panóptico clásico necesite todo el control a través de su observación, hacia allá va la cosa. O sea, van a entrar perritos, van a entrar mascotas. Teníamos el diseño eso con JCM, pero no lo alcanzamos a desarrollar. Me hubiera encantado el diseño de la universidad del Catatumbo. Claro, si yo me estoy imaginando la universidad del Catatumbo y estoy seguro que allá van a entrar los bebés, esto que tú estás haciendo es un signo de pa dónde va la cosa. Fíjate que en lo clásico un bebé, Faride no la van a dejar entrar las clases de la Nacional en Manizales, por ejemplo, aquí en Tumaco si, esto es un signo, entonces vienen las mamás con los niños, entran las personas y este espacio no está adecuado para eso. Y no sé cuál es el espacio.</t>
  </si>
  <si>
    <t>[...] lo digo desde mi formación y lo que hago como universidad. Yo trabajo en el área de Microbiología del Suelo, tengo unas asignaturas que están que es patología vegetal, nematología, bacterias, hongos, eso lo que dicto, lo que dicto yo, no lo que tengo yo, sino lo que edito yo. Porque… ve vos qué das, porque tienes. Entonces, en ese sentido, cuando yo voy al laboratorio, porque yo no utilizo el salón, yo, digamos, nos dicen en la universidad tienes el laboratorio y tienes un aula para tu clase. Le digo no, yo el aula la puede ocupar otra persona, yo solamente me dejan mis 4 horas en laboratorio, que yo desarrollo todo ahí. Entonces, ¿qué es un laboratorio? Unos mesones donde hay unos instrumentos y donde decías tú, son áreas. Un laboratorio, un estereoscopio, un laboratorio, un estereoscopio, cuatro por aquí, cuatro por acá, cuatro acá, cuatro acá, cuatro acá, cuatro allá, así. Entonces ustedes dos trabajan aquí, ustedes dos allí, dos, dos, dos, porque no hay para cada uno una cosa. Entonces… pero cuando se sientan allí, cuando me han escuchado, cuando les digo bueno, vamos a trabajar estos hongos que tienen estas características y me tienen que estar mirando al frente, o sea, se convierte ese laboratorio como si fueran esta silla, yo soy el que… tienen que buscar esto, esto, estas características, ta, ta, ta y el que lo vaya encontrando va levantando la mano y nos vamos. Y ya cambia la dinámica, porque ya no somos digamos, hacen esto, explico y ellos comienzan a trabajar, uno comienza a interactuar con ellos, yo encontré esto, entonces viene el otro estudiante, viene el otro estudiante, viene el otro estudiante. Esa es una forma, lo otro, muchachos, es que trabajamos con seres vivos y en el laboratorio no los vamos a encontrar, pues se los llevo en cajas de petri, se los llevo allí, vámonos al campo, allá cambia la dinámica</t>
  </si>
  <si>
    <t>[...] Yo voy a poner un contexto, algo que sucedía con la estadística en la Universidad Nacional sede Palmira, dábamos estadística a estudiantes de zootecnia e ingeniería agronómica y se volvió un embudo, o sea, los que pasaban eran 60 y los que pasaban eran cinco, y eso se fue represando, represando, represando. Lo mismo pasaba en física y lo mismo estaba pasando en matemáticas, que todavía sigue pasando ¿sí? En ese momento la facultad de Ingeniería administración nos estaba prestando ese servicio y hablamos con los profesores que por favor miraran el contexto de la estadística, como estadística, en el ámbito agropecuario, no, que la estadística era la estadística y la estadística se manejaba estadística normal, de ahí sale. Listo. En su momento estaba una decana, yo estaba de vicedecano en ese momento, les dijo perdón, lo que voy a decir a la mierda ¿sí? Y ella dijo voy a contratar a dos personas estadísticos que entiendan la biología y que entiendan el contexto donde estamos. Y se contrataron. No, eso hubo una pelea más de las peleas que teníamos ahí con la facultad y todo. Y esta persona comenzó a hacer la estadística en la granja, si una… allá se manejan cerdos y se manejan vacas y conejos, cuántos conejos pare esta coneja y todos esos conejos y los ponía allí, y de ahí sacaban la media de estadística, cuántos se morían, cuántos ta ta ta, oiga, eso fue por un embudo, ya no era la clase, no era en el salón sumando y ahí mirando otras cosas, sino era lo real, lo que sucedía allá en esa granja. Y aplicando esa estadística, ahí hubo un cambio, 3 profesores de la otra facultad se arrimaron a la facultad. Profe, métanos en ese cuento. Y se metieron en el cuento, y ya no tocó contratar a esos profesores, sino que esos profesores ya aprendieron y ya miraron ya, qué es lo que estaba sucediendo. Lo mismo con agronomía, cuántos granos salen de este color, la planta que se moría, las plantas que se enfermaban y todo lo demás. Y eso cambió el rumbo de la estadística en la facultad de ciencias agropecuarias. La profesora Ana, que era de la facultad de ingeniería de administración física, ella mirando eso se metió en el cuento de la física y también hacia la física en la granja, desde el punto de vista cómo cambia cuando rompemos cosas y aplicamos cosas, cambia total.</t>
  </si>
  <si>
    <t>CATEGORÍAS UA015 8 ENCUENTRO INTERSEDES</t>
  </si>
  <si>
    <r>
      <rPr>
        <rFont val="Ancizar Sans"/>
        <b/>
        <color theme="0"/>
        <sz val="11.0"/>
      </rPr>
      <t>N</t>
    </r>
    <r>
      <rPr>
        <rFont val="Calibri"/>
        <b/>
        <color theme="0"/>
        <sz val="11.0"/>
      </rPr>
      <t>°</t>
    </r>
    <r>
      <rPr>
        <rFont val="Ancizar Sans"/>
        <b/>
        <color theme="0"/>
        <sz val="11.0"/>
      </rPr>
      <t xml:space="preserve"> DE VECES QUE SE IDENTIFICÓ EN EL TEXTO</t>
    </r>
  </si>
  <si>
    <t xml:space="preserve">Se refiere a las políticas y/o acciones desarrolladas en torno a la dignificación e integración de grupos historicamente marginados por su diversidad. Contempla discursos a cerca del resarcimiento de comunidades indígenas, comunidades afro, comunidades LGBTIQ+, personas con discapacidades, personas neurodivergentes, personas en condiciones de pobreza, etc. </t>
  </si>
  <si>
    <t>4.
EDGL</t>
  </si>
  <si>
    <t>5.
16</t>
  </si>
  <si>
    <t>10. Plenaria de cierre: aprendizajes y valoraciones del Octavo Encuentro Intersedes</t>
  </si>
  <si>
    <t>Plenaria de cierre: aprendizajes y valoraciones del Octavo Encuentro Intersedes</t>
  </si>
  <si>
    <t xml:space="preserve">[...] A veces los inicios comienzan a verse como finales que no son finales. Y ¿por qué digo esto? Porque es que voy a retomar unas palabras que dijo GHB, que GHB decía, cuando no existe algo, podemos imaginar muchas cosas y podemos transformarlo y podemos abonarle cosas. En ese sentido, cuando hablamos de Cuenco, nos llega como ¿qué es eso? ¿Qué fuese eso? ¿Para qué me llaman? ¿Con quién voy a hablar? Y mis palabras iniciales del primer encuentro que yo le dije a GHB es ¿cuándo iniciamos? Porque este cuento ya está muy aburridor ¿sí? porque llevábamos cuatro años atrás hablando y hablando, hablando y hablando y hablando y hablando y hablando. Me habían convocado algunas reuniones y yo ya dije ah, yo ya que por qué me une Cuenco. O ¿por qué me unió Cuenco a mí? </t>
  </si>
  <si>
    <t xml:space="preserve">Tenemos siete carreras en Palmira, siete, ahí… yo les comentaba a ustedes que dos, más o menos dos estudiantes de agronomía, 1 de zootecnia, entra por semestre a estudiar eso, ¿cómo enamorar a esos estudiantes para que se queden? Cuando yo colocaba mis manos así [pone las manos en forma de un abanico], quería representar un abanico y eso es lo que hacemos en palmira, mostrar un abanico. Es que yo no quería estudiar eso porque es que yo quería ser administrador, ah, tú puedes ser una administradora agropecuaria, es que yo quería estudiar medicina veterinaria, pero no lo vamos a poner aquí con zootecnia, pero puedes enlazarte en la producción animal, mostrar oportunidades de abanico que nos da en ese sentido y ese abanico que nos brinda cada carrera. Entonces la idea es que cada estudiante puede ser lo que quiere ser, ¿cierto? En su carrera y que él se proyecte en ese sentido. </t>
  </si>
  <si>
    <t xml:space="preserve">[...] Entonces surgen estos ocho encuentros que tenemos acá. El primero, un encuentro virtual, donde hice la pregunta cuando empezamos es que vamos a empezar o que vez. Y GHB me contestó en su momento sí, vamos a empezar, estamos aquí, CMOS habló, yo no conocí a CMOS, CMOS hizo un discurso espectacular, bueno, vamos a ver qué pasa. Y eso fue el 5 de julio de 2023. Segundo encuentro, 14 de agosto de 2023, donde tenemos una construcción colaborativa, misión y visión de los objetivos de lo que va a ser el instituto, que todavía lo seguimos construyendo, porque como no existe podemos mover cosas y estamos allí. Tercer encuentro, intersedes Manizales, estamos allá 11 y 12 y comenzamos a conformar un espacio colaborativo interno y las sedes comienzan a llegar y comenzamos allí, ya comenzamos a ver que comienza esto a funcionar, que comienza a verse personas interesadas, porque para que surja algo deben haber personas interesadas y comenzamos allí. El cuarto encuentro lo hacemos en Amazonía, 14 y 17 de noviembre, construcción y colaboración, Cuenco y pilares. Y ahí comenzamos a mirar e integrar. Mirábamos, profesores con sus didácticas de una región tan peculiar como esta, donde se invitó a un profesor y trabajaba antropología, antropología en el campo con sus estudiantes, como estaba allá, entonces ya se convierte en un aula viva, una forma de interpretar lo que tenemos en cada región, esa es una forma de mirarlo y que cada uno como como dice, comienza a moldarse a su docencia. Quinto encuentro, Caribe, 6 de febrero de 2024 comenzamos a hablar de gobernanza, palabras que a veces yo no hago algo porque es que eso no está en mi gobernanza, eso le compete a él o allá, eso está en otro lado y está en otro lado y uno a veces se queda como… no lo puedo hacer, pero uno puede gestionar allí cositas, tirar cosas y mirarlo en ese encuentro. 
Encuentros intersedes virtual, 21 de marzo de 2024 donde hablamos de inclusión, y esta inclusión no tiene nada que ver con aceptación, porque la inclusión es como facilito la vida a una persona que quiere… aceptar es que sí te acepto porque eres así, eres asá, no sé qué. Pero la inclusión que yo la veo como profesor, es que yo tengo que darle el espacio a esa persona sorda, a esa persona de baja visión, esa persona de baja movilidad, unas cosas que a veces da risa, pero eso no es de risa. </t>
  </si>
  <si>
    <t xml:space="preserve">[...] Una persona obesa sentándose en una silla, ¿ustedes han tratado de sentar en una silla de esas que tenemos en la universidad? Yo soy gordo y me meto y hago esto [hace gesto de sentarse con dificultad]. ¿Se imagina una persona obesa sentándose en una silla de esas? Lo más sencillo, un zurdo. ¿Cuántas sillas hay para una persona zurda en un salón? Cuando hacemos los exámenes de admisión y que vienen y a mí me toca, ando de salón en salón buscando sillas zurdas para que esa persona no quede con el brazo ahí 4 horas y salga molido. Entonces, cositas de esas y podemos hablar de muchas otras, otras cosas, personas que les molesta la luz, personas que, bueno, de diferentes historias. Y ahí hablamos de la inclusión como estilo de vida que nosotros miramos, nosotros nos miramos nosotros, pero no miramos al otro y nos importa a veces que la resuelva. Y yo creo que la universidad tiene que tener eso en esa parte. </t>
  </si>
  <si>
    <t>[...] Inclusión, equidad y diversidad fue el encuentro en Orinoquía, ahí estuvimos hablando, estuvimos ahí también como hemos estado aquí, con personas que viven esta historia ¿sí? Las personas que sufren de baja visión, ceguera total, sordos, autistas, transgéneros, un poco de cosas, hablando desde su vivencia, no es lo que yo pienso, sino es cuál es tu vivencia ¿Por qué hablas de esto? ¿Qué es lo que necesitas? Y hoy pues entra un cuento</t>
  </si>
  <si>
    <t xml:space="preserve">[...] porque la manera que usted aprende no es la misma manera que yo aprendo. Tenemos diferentes modos de ver la vida y tuve la fortuna hace como un mes y medio me invitaron a un, a un encuentro de una empresa que es de Medellín, y esa empresa de Medellín trabaja con personas de síndrome de Down y estas personas que estaban allí es como incluimos a estas personas de síndrome de Down dentro de una empresa y esa empresa era todo el cuento de publicidad ¿sí? dibujo, eslogan y todo ese cuento. Y sale un cuento que a mí me gustó y me dio mucha risa, es que siempre ustedes van y dice el gran buñuelo, el papá de los buñuelos, no sé qué de los buñuelos y llegó un cliente a esa empresa y les dice yo quiero un eslogan para mi empresa, pero que mi empresa no sea el papá de los buñuelos, el buñuelo de la abuela, no, otra cosa. Y entonces los chicos de síndrome de Down tienen es que no vocalizan muy bien ciertas palabras y entonces, muchachos, ustedes, es una mesa, así como esta, el lunes nos vemos, traen acá las ideas para esto, todo ese cuento y llegan el lunes allá y llega y le dicen Juan, ¿cuál es tu idea? Es que yo no hice la tarea, yo no la hice porque es que, bueno, ese manuelo, ese manuelo no está en mí…. [habla con dificultad]. Entonces comenzaron que el lenguaje, cuando usted quiere construir una palabra nueva, el lenguaje se transforma también en una forma diferente…. manuelos, pan y café, el eslogan, ¿sí? Entonces todo el mundo es diferente y ¿qué es manuelos? Pregunte. Es un buñuelo ¿sí? cambian connotaciones. Yo le contaba el cuento de otra persona que llega y a esa misma empresa y sacan un aviso, se necesita personas neurodivergentes para trabajar. Llegaron unos que no podían caminar, otros que no podían mover esto. Y llega una persona con una mamá, llega y le dice yo tengo mi hija y quiere participar en esta parte. Le dije claro, que venga acá. Ah, no, es que mi hija solamente puede mover un dedo. ¿Cómo así? Sí, mueve un dedito nomás. Pero ella es una artista y todo el mundo….. Nosotros andamos este cuento, es una persona que tiene.... Échanos en cuento. Ella hace dibujo a gran escala. Entonces y ¿cómo lo hace? Con su silla de ruedas. Con este dedito [muestra el dedo meñique] mueve la silla de ruedas ¿sí? y le ponemos acá atrás pinceles que puede ser un trapero, puede ser una camisa, puede ser algo y pone y ella indica qué color quiere que le apliquen a cada una de esas cosas. Entonces le aplican allá, sale todo el mundo de esta sala, ponemos papel aquí y ella comienza a hacer los dibujos. Y en ese cuento ella se gana. [...] realmente la inclusión. La inclusión no es ela, ele, no sé dónde. No, eso es aceptación. ¿sí? Cuando nosotros incluimos a estas personas que quieren estudiar por X o Y motivo tenemos que buscar estrategias. </t>
  </si>
  <si>
    <t xml:space="preserve">[…] esto es providencia [muestra una imagen], si esto es, esto hace parte de ese mar y lo que nos decían ayer también del maritorio ¿sí? que a veces nosotros apartamos en estas zonas apartan los ríos, no los incluyen en su vida cotidiana y entonces ahí es lo que estamos. [...]  Y esas gamas de colores no sólo la vemos en el mar, sino también en sus rocas, en su esencia. Entonces eso es lo que queremos, quiero ir mostrando y de ese azul profundo llegamos a este mar, al otro mar, como nos decía KBG, en todo este profundo, un mar gris plata, para el que lo quiera ver negro, véalo negro, pero yo siempre lo veo un mar plata, el mar del Pacífico para mí siempre ha sido plata. </t>
  </si>
  <si>
    <t>[…] El lunes en la tarde me llegó un paper, un artículo, donde dice que Colombia es un país de libélulas, de diversidad de libélulas. Y salí acá, allí cuando pum, se me paró una libélula aquí [señala la mano],ay qué bonita. Cuando vine acá otra, andaba por aquí y me salí al baño y cuando veo una libélula, la fotografía que fue esta ¿sí?, luego al momento otra, al momento otra, miren diferencias entre esta, mostremos esta, miren esta y miren esta y miren esta y miren esta y miren esta otra [muestra fotografías de libélulas que el tomo ese día]. Bueno, y así llegamos desde esa diversidad. Estas no son tomadas en diferentes lugares, fueron tomadas allí. A que los quiero llevar, miren los diferentes colores de diferentes formas, pero cada una tiene un ecosistema donde vive. Esos colores no son gratis, esos colores invitan a algo, invitan a esos procesos, son procesos ecosistémicos que se ya… que se tienen allí. Entonces cuando vemos esta ranita allí, los invito al bosque de Yotoco, es la Rana Rubí, la rana insignia del bosque Yotoco, que es nuestro, o sea, es de ustedes, es de la Universidad Nacional, diversidad de aves, diversidad de árboles, diversidad de helechos, diversidad, 19 especies de peces, 600 hectáreas que vamos a convertirlas en 1.200 hectáreas protegidas del último reducto de ese tipo que hay en el Valle del Cauca.</t>
  </si>
  <si>
    <t>EDUCACIÓN INFORMAL</t>
  </si>
  <si>
    <t>[...] ese asunto del autodidactismo que estamos tratando de estudiar, de abordar. Lo digo porque creo que es uno de los aspectos en el cual las universidades tenemos que evolucionar, en el sentido de lo que implican las notas, de lo que implican los cursos, de lo que implican los docentes, de muchas cuestiones. O sea, yo, yo creo y pertenezco a un grupo de gente que piensa que las universidades no han llegado a la cúspide, por llamarlo alguna forma, y que tenemos que cambiar o evolucionar a otras formas. Y creemos que, en el autodidactismo, que otros denominan ahora autoaprendizaje o aprendizaje auto organizado o aprendizaje colaborativo, creo que hay unas claves que me parece importante tener en cuenta. En parte porque me da la impresión que no somos muy conscientes, porque andamos obsesionados con cursos, con carreras, con currículos, con docentes, como repartiendo mucho todo, pero, a veces vale la pena respirar y revisar como hacia atrás, porque tal vez haya algunas claves hacia el futuro</t>
  </si>
  <si>
    <t>CATEGORÍAS UA016 8 ENCUENTRO INTERSEDES</t>
  </si>
  <si>
    <r>
      <rPr>
        <rFont val="Ancizar Sans"/>
        <b/>
        <color theme="0"/>
        <sz val="11.0"/>
      </rPr>
      <t>N</t>
    </r>
    <r>
      <rPr>
        <rFont val="Calibri"/>
        <b/>
        <color theme="0"/>
        <sz val="11.0"/>
      </rPr>
      <t>°</t>
    </r>
    <r>
      <rPr>
        <rFont val="Ancizar Sans"/>
        <b/>
        <color theme="0"/>
        <sz val="11.0"/>
      </rPr>
      <t xml:space="preserve"> DE VECES QUE SE IDENTIFICÓ EN EL TEXTO</t>
    </r>
  </si>
  <si>
    <t>Se refiere a todo tipo de educación alternativa a la impartida por parte  de las instituciones oficiales de educación, tradicionalmente reconocidas como  formales.</t>
  </si>
</sst>
</file>

<file path=xl/styles.xml><?xml version="1.0" encoding="utf-8"?>
<styleSheet xmlns="http://schemas.openxmlformats.org/spreadsheetml/2006/main" xmlns:x14ac="http://schemas.microsoft.com/office/spreadsheetml/2009/9/ac" xmlns:mc="http://schemas.openxmlformats.org/markup-compatibility/2006">
  <fonts count="30">
    <font>
      <sz val="11.0"/>
      <color theme="1"/>
      <name val="Calibri"/>
      <scheme val="minor"/>
    </font>
    <font>
      <b/>
      <sz val="12.0"/>
      <color theme="0"/>
      <name val="Ancizar Sans"/>
    </font>
    <font/>
    <font>
      <sz val="12.0"/>
      <color rgb="FF2B72B8"/>
      <name val="Ancizar Sans"/>
    </font>
    <font>
      <b/>
      <sz val="12.0"/>
      <color theme="1"/>
      <name val="Ancizar Sans"/>
    </font>
    <font>
      <sz val="11.0"/>
      <color theme="1"/>
      <name val="Ancizar Sans"/>
    </font>
    <font>
      <b/>
      <sz val="12.0"/>
      <color rgb="FF2B72B8"/>
      <name val="Ancizar Sans"/>
    </font>
    <font>
      <b/>
      <sz val="11.0"/>
      <color theme="1"/>
      <name val="Ancizar Sans"/>
    </font>
    <font>
      <sz val="12.0"/>
      <color theme="1"/>
      <name val="Ancizar Sans"/>
    </font>
    <font>
      <sz val="12.0"/>
      <color theme="0"/>
      <name val="Ancizar Sans"/>
    </font>
    <font>
      <sz val="12.0"/>
      <color rgb="FF666666"/>
      <name val="Ancizar Sans"/>
    </font>
    <font>
      <b/>
      <sz val="12.0"/>
      <color rgb="FF666666"/>
      <name val="Ancizar Sans"/>
    </font>
    <font>
      <sz val="12.0"/>
      <color rgb="FF666666"/>
      <name val="Arial"/>
    </font>
    <font>
      <b/>
      <sz val="11.0"/>
      <color rgb="FFFFFFFF"/>
      <name val="Arial"/>
    </font>
    <font>
      <b/>
      <sz val="11.0"/>
      <color theme="0"/>
      <name val="Ancizar Sans"/>
    </font>
    <font>
      <sz val="11.0"/>
      <color theme="1"/>
      <name val="Calibri"/>
    </font>
    <font>
      <sz val="11.0"/>
      <color rgb="FF46499E"/>
      <name val="Ancizar Sans"/>
    </font>
    <font>
      <sz val="11.0"/>
      <color rgb="FF666666"/>
      <name val="Ancizar Sans"/>
    </font>
    <font>
      <b/>
      <sz val="11.0"/>
      <color rgb="FF46499E"/>
      <name val="Ancizar Sans"/>
    </font>
    <font>
      <sz val="12.0"/>
      <color rgb="FF2B72B8"/>
      <name val="Arial"/>
    </font>
    <font>
      <b/>
      <sz val="11.0"/>
      <color rgb="FF2B72B8"/>
      <name val="Calibri"/>
    </font>
    <font>
      <sz val="11.0"/>
      <color rgb="FF666666"/>
      <name val="Calibri"/>
    </font>
    <font>
      <b/>
      <sz val="11.0"/>
      <color rgb="FF666666"/>
      <name val="Calibri"/>
    </font>
    <font>
      <sz val="11.0"/>
      <color rgb="FF666666"/>
      <name val="Arial"/>
    </font>
    <font>
      <sz val="11.0"/>
      <color theme="0"/>
      <name val="Ancizar Sans"/>
    </font>
    <font>
      <sz val="12.0"/>
      <color theme="1"/>
      <name val="Arial"/>
    </font>
    <font>
      <b/>
      <sz val="11.0"/>
      <color rgb="FF2B72B8"/>
      <name val="Ancizar Sans"/>
    </font>
    <font>
      <b/>
      <sz val="11.0"/>
      <color rgb="FF666666"/>
      <name val="Ancizar Sans"/>
    </font>
    <font>
      <color theme="1"/>
      <name val="Calibri"/>
      <scheme val="minor"/>
    </font>
    <font>
      <b/>
      <sz val="11.0"/>
      <color theme="1"/>
      <name val="Calibri"/>
    </font>
  </fonts>
  <fills count="5">
    <fill>
      <patternFill patternType="none"/>
    </fill>
    <fill>
      <patternFill patternType="lightGray"/>
    </fill>
    <fill>
      <patternFill patternType="solid">
        <fgColor rgb="FF2B72B8"/>
        <bgColor rgb="FF2B72B8"/>
      </patternFill>
    </fill>
    <fill>
      <patternFill patternType="solid">
        <fgColor rgb="FF25B998"/>
        <bgColor rgb="FF25B998"/>
      </patternFill>
    </fill>
    <fill>
      <patternFill patternType="solid">
        <fgColor theme="0"/>
        <bgColor theme="0"/>
      </patternFill>
    </fill>
  </fills>
  <borders count="22">
    <border/>
    <border>
      <left style="medium">
        <color rgb="FFCC00CC"/>
      </left>
      <top style="medium">
        <color rgb="FFCC00CC"/>
      </top>
      <bottom style="medium">
        <color rgb="FFCC00CC"/>
      </bottom>
    </border>
    <border>
      <top style="medium">
        <color rgb="FFCC00CC"/>
      </top>
      <bottom style="medium">
        <color rgb="FFCC00CC"/>
      </bottom>
    </border>
    <border>
      <right style="medium">
        <color rgb="FFCC00CC"/>
      </right>
      <top style="medium">
        <color rgb="FFCC00CC"/>
      </top>
      <bottom style="medium">
        <color rgb="FFCC00CC"/>
      </bottom>
    </border>
    <border>
      <left style="medium">
        <color rgb="FFB3288F"/>
      </left>
      <right style="medium">
        <color rgb="FFB3288F"/>
      </right>
      <bottom style="medium">
        <color rgb="FFB3288F"/>
      </bottom>
    </border>
    <border>
      <left style="medium">
        <color rgb="FFB3288F"/>
      </left>
      <bottom style="medium">
        <color rgb="FFB3288F"/>
      </bottom>
    </border>
    <border>
      <left style="medium">
        <color rgb="FF7030A0"/>
      </left>
      <right style="medium">
        <color rgb="FFB3288F"/>
      </right>
      <bottom style="medium">
        <color rgb="FFB3288F"/>
      </bottom>
    </border>
    <border>
      <bottom style="medium">
        <color rgb="FFB3288F"/>
      </bottom>
    </border>
    <border>
      <right style="medium">
        <color rgb="FFB3288F"/>
      </right>
      <bottom style="medium">
        <color rgb="FFB3288F"/>
      </bottom>
    </border>
    <border>
      <left style="medium">
        <color rgb="FFB3288F"/>
      </left>
      <top/>
      <bottom style="medium">
        <color rgb="FFB3288F"/>
      </bottom>
    </border>
    <border>
      <top/>
      <bottom style="medium">
        <color rgb="FFB3288F"/>
      </bottom>
    </border>
    <border>
      <right style="medium">
        <color rgb="FF7030A0"/>
      </right>
      <top/>
      <bottom style="medium">
        <color rgb="FFB3288F"/>
      </bottom>
    </border>
    <border>
      <left/>
      <top/>
      <bottom style="medium">
        <color rgb="FFB3288F"/>
      </bottom>
    </border>
    <border>
      <right style="medium">
        <color rgb="FFB3288F"/>
      </right>
      <top/>
      <bottom style="medium">
        <color rgb="FFB3288F"/>
      </bottom>
    </border>
    <border>
      <left style="medium">
        <color rgb="FFCC00CC"/>
      </left>
      <right style="medium">
        <color rgb="FFCC00CC"/>
      </right>
      <top style="medium">
        <color rgb="FFCC00CC"/>
      </top>
      <bottom style="medium">
        <color rgb="FFCC00CC"/>
      </bottom>
    </border>
    <border>
      <left style="medium">
        <color rgb="FFB3288F"/>
      </left>
      <right style="medium">
        <color rgb="FFB3288F"/>
      </right>
      <top style="medium">
        <color rgb="FFB3288F"/>
      </top>
      <bottom style="medium">
        <color rgb="FFB3288F"/>
      </bottom>
    </border>
    <border>
      <left/>
      <top/>
      <bottom style="medium">
        <color rgb="FFCC00CC"/>
      </bottom>
    </border>
    <border>
      <top/>
      <bottom style="medium">
        <color rgb="FFCC00CC"/>
      </bottom>
    </border>
    <border>
      <right/>
      <top/>
      <bottom style="medium">
        <color rgb="FFCC00CC"/>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4" fillId="0" fontId="3" numFmtId="0" xfId="0" applyAlignment="1" applyBorder="1" applyFont="1">
      <alignment horizontal="center" shrinkToFit="0" vertical="center" wrapText="1"/>
    </xf>
    <xf borderId="5" fillId="0" fontId="3" numFmtId="0" xfId="0" applyAlignment="1" applyBorder="1" applyFont="1">
      <alignment horizontal="center" shrinkToFit="0" vertical="center" wrapText="1"/>
    </xf>
    <xf borderId="6" fillId="0" fontId="3" numFmtId="0" xfId="0" applyAlignment="1" applyBorder="1" applyFont="1">
      <alignment horizontal="center" shrinkToFit="0" vertical="center" wrapText="1"/>
    </xf>
    <xf borderId="7" fillId="0" fontId="3" numFmtId="0" xfId="0" applyAlignment="1" applyBorder="1" applyFont="1">
      <alignment horizontal="center" shrinkToFit="0" vertical="center" wrapText="1"/>
    </xf>
    <xf borderId="8" fillId="0" fontId="3" numFmtId="0" xfId="0" applyAlignment="1" applyBorder="1" applyFont="1">
      <alignment horizontal="center" shrinkToFit="0" vertical="center" wrapText="1"/>
    </xf>
    <xf borderId="0" fillId="0" fontId="4" numFmtId="0" xfId="0" applyFont="1"/>
    <xf borderId="0" fillId="0" fontId="5" numFmtId="0" xfId="0" applyFont="1"/>
    <xf borderId="9" fillId="3" fontId="6" numFmtId="0" xfId="0" applyAlignment="1" applyBorder="1" applyFill="1" applyFont="1">
      <alignment horizontal="left" shrinkToFit="0" vertical="center" wrapText="1"/>
    </xf>
    <xf borderId="10" fillId="0" fontId="2" numFmtId="0" xfId="0" applyBorder="1" applyFont="1"/>
    <xf borderId="11" fillId="0" fontId="2" numFmtId="0" xfId="0" applyBorder="1" applyFont="1"/>
    <xf borderId="12" fillId="3" fontId="6" numFmtId="0" xfId="0" applyAlignment="1" applyBorder="1" applyFont="1">
      <alignment horizontal="left" shrinkToFit="0" vertical="center" wrapText="1"/>
    </xf>
    <xf borderId="13" fillId="0" fontId="2" numFmtId="0" xfId="0" applyBorder="1" applyFont="1"/>
    <xf borderId="0" fillId="0" fontId="7" numFmtId="0" xfId="0" applyAlignment="1" applyFont="1">
      <alignment horizontal="center" shrinkToFit="0" vertical="center" wrapText="1"/>
    </xf>
    <xf borderId="0" fillId="0" fontId="8" numFmtId="0" xfId="0" applyFont="1"/>
    <xf borderId="0" fillId="0" fontId="5" numFmtId="0" xfId="0" applyAlignment="1" applyFont="1">
      <alignment shrinkToFit="0" wrapText="1"/>
    </xf>
    <xf borderId="1" fillId="2" fontId="9" numFmtId="0" xfId="0" applyAlignment="1" applyBorder="1" applyFont="1">
      <alignment horizontal="center"/>
    </xf>
    <xf borderId="14" fillId="3" fontId="3" numFmtId="0" xfId="0" applyAlignment="1" applyBorder="1" applyFont="1">
      <alignment horizontal="center" shrinkToFit="0" vertical="center" wrapText="1"/>
    </xf>
    <xf borderId="14" fillId="0" fontId="10" numFmtId="0" xfId="0" applyAlignment="1" applyBorder="1" applyFont="1">
      <alignment horizontal="center" shrinkToFit="0" vertical="center" wrapText="1"/>
    </xf>
    <xf borderId="14" fillId="4" fontId="10" numFmtId="0" xfId="0" applyAlignment="1" applyBorder="1" applyFill="1" applyFont="1">
      <alignment horizontal="center" shrinkToFit="0" vertical="center" wrapText="1"/>
    </xf>
    <xf borderId="14" fillId="0" fontId="10" numFmtId="0" xfId="0" applyAlignment="1" applyBorder="1" applyFont="1">
      <alignment horizontal="left" shrinkToFit="0" vertical="top" wrapText="1"/>
    </xf>
    <xf borderId="14" fillId="0" fontId="11" numFmtId="0" xfId="0" applyAlignment="1" applyBorder="1" applyFont="1">
      <alignment horizontal="center" shrinkToFit="0" vertical="center" wrapText="1"/>
    </xf>
    <xf borderId="14" fillId="0" fontId="10" numFmtId="0" xfId="0" applyAlignment="1" applyBorder="1" applyFont="1">
      <alignment horizontal="center" vertical="center"/>
    </xf>
    <xf borderId="14" fillId="0" fontId="10" numFmtId="0" xfId="0" applyAlignment="1" applyBorder="1" applyFont="1">
      <alignment horizontal="left" shrinkToFit="0" wrapText="1"/>
    </xf>
    <xf borderId="14" fillId="0" fontId="11" numFmtId="0" xfId="0" applyAlignment="1" applyBorder="1" applyFont="1">
      <alignment horizontal="center" vertical="center"/>
    </xf>
    <xf borderId="14" fillId="0" fontId="10" numFmtId="0" xfId="0" applyAlignment="1" applyBorder="1" applyFont="1">
      <alignment shrinkToFit="0" wrapText="1"/>
    </xf>
    <xf borderId="14" fillId="0" fontId="10" numFmtId="0" xfId="0" applyAlignment="1" applyBorder="1" applyFont="1">
      <alignment horizontal="left" shrinkToFit="0" vertical="center" wrapText="1"/>
    </xf>
    <xf borderId="14" fillId="0" fontId="12" numFmtId="0" xfId="0" applyAlignment="1" applyBorder="1" applyFont="1">
      <alignment horizontal="center" shrinkToFit="0" vertical="center" wrapText="1"/>
    </xf>
    <xf borderId="14" fillId="0" fontId="11" numFmtId="0" xfId="0" applyAlignment="1" applyBorder="1" applyFont="1">
      <alignment shrinkToFit="0" wrapText="1"/>
    </xf>
    <xf borderId="0" fillId="0" fontId="8" numFmtId="0" xfId="0" applyAlignment="1" applyFont="1">
      <alignment horizontal="center" vertical="center"/>
    </xf>
    <xf borderId="0" fillId="0" fontId="4" numFmtId="0" xfId="0" applyAlignment="1" applyFont="1">
      <alignment vertical="center"/>
    </xf>
    <xf borderId="15" fillId="2" fontId="13" numFmtId="0" xfId="0" applyAlignment="1" applyBorder="1" applyFont="1">
      <alignment horizontal="center" readingOrder="0" shrinkToFit="0" vertical="center" wrapText="1"/>
    </xf>
    <xf borderId="15" fillId="2" fontId="14" numFmtId="0" xfId="0" applyAlignment="1" applyBorder="1" applyFont="1">
      <alignment horizontal="center" shrinkToFit="0" vertical="center" wrapText="1"/>
    </xf>
    <xf borderId="0" fillId="0" fontId="15" numFmtId="0" xfId="0" applyFont="1"/>
    <xf borderId="15" fillId="3" fontId="16" numFmtId="0" xfId="0" applyAlignment="1" applyBorder="1" applyFont="1">
      <alignment horizontal="center" shrinkToFit="0" vertical="center" wrapText="1"/>
    </xf>
    <xf borderId="15" fillId="0" fontId="17" numFmtId="0" xfId="0" applyAlignment="1" applyBorder="1" applyFont="1">
      <alignment horizontal="center" vertical="center"/>
    </xf>
    <xf borderId="15" fillId="0" fontId="17" numFmtId="0" xfId="0" applyAlignment="1" applyBorder="1" applyFont="1">
      <alignment horizontal="left" shrinkToFit="0" vertical="top" wrapText="1"/>
    </xf>
    <xf borderId="15" fillId="3" fontId="18" numFmtId="0" xfId="0" applyAlignment="1" applyBorder="1" applyFont="1">
      <alignment horizontal="center" shrinkToFit="0" vertical="center" wrapText="1"/>
    </xf>
    <xf borderId="15" fillId="2" fontId="14" numFmtId="0" xfId="0" applyAlignment="1" applyBorder="1" applyFont="1">
      <alignment horizontal="center" vertical="center"/>
    </xf>
    <xf borderId="14" fillId="0" fontId="3" numFmtId="0" xfId="0" applyAlignment="1" applyBorder="1" applyFont="1">
      <alignment horizontal="center" shrinkToFit="0" vertical="center" wrapText="1"/>
    </xf>
    <xf borderId="14" fillId="0" fontId="19" numFmtId="0" xfId="0" applyAlignment="1" applyBorder="1" applyFont="1">
      <alignment horizontal="center" shrinkToFit="0" vertical="center" wrapText="1"/>
    </xf>
    <xf borderId="14" fillId="0" fontId="19" numFmtId="0" xfId="0" applyAlignment="1" applyBorder="1" applyFont="1">
      <alignment horizontal="center" readingOrder="0" shrinkToFit="0" vertical="center" wrapText="1"/>
    </xf>
    <xf borderId="1" fillId="3" fontId="6" numFmtId="0" xfId="0" applyAlignment="1" applyBorder="1" applyFont="1">
      <alignment horizontal="left" shrinkToFit="0" vertical="center" wrapText="1"/>
    </xf>
    <xf borderId="14" fillId="3" fontId="20" numFmtId="0" xfId="0" applyAlignment="1" applyBorder="1" applyFont="1">
      <alignment horizontal="center" shrinkToFit="0" vertical="center" wrapText="1"/>
    </xf>
    <xf borderId="14" fillId="0" fontId="21" numFmtId="0" xfId="0" applyAlignment="1" applyBorder="1" applyFont="1">
      <alignment horizontal="center" shrinkToFit="0" vertical="center" wrapText="1"/>
    </xf>
    <xf borderId="14" fillId="0" fontId="21" numFmtId="0" xfId="0" applyAlignment="1" applyBorder="1" applyFont="1">
      <alignment horizontal="left" shrinkToFit="0" vertical="top" wrapText="1"/>
    </xf>
    <xf borderId="14" fillId="0" fontId="22" numFmtId="0" xfId="0" applyAlignment="1" applyBorder="1" applyFont="1">
      <alignment horizontal="center" shrinkToFit="0" vertical="center" wrapText="1"/>
    </xf>
    <xf borderId="15" fillId="0" fontId="23" numFmtId="0" xfId="0" applyAlignment="1" applyBorder="1" applyFont="1">
      <alignment horizontal="left" readingOrder="0" shrinkToFit="0" vertical="top" wrapText="1"/>
    </xf>
    <xf borderId="1" fillId="2" fontId="24" numFmtId="0" xfId="0" applyAlignment="1" applyBorder="1" applyFont="1">
      <alignment horizontal="center"/>
    </xf>
    <xf borderId="14" fillId="3" fontId="6" numFmtId="0" xfId="0" applyAlignment="1" applyBorder="1" applyFont="1">
      <alignment horizontal="center" shrinkToFit="0" vertical="center" wrapText="1"/>
    </xf>
    <xf borderId="14" fillId="0" fontId="10" numFmtId="0" xfId="0" applyAlignment="1" applyBorder="1" applyFont="1">
      <alignment horizontal="center" shrinkToFit="0" vertical="top" wrapText="1"/>
    </xf>
    <xf borderId="14" fillId="0" fontId="12" numFmtId="0" xfId="0" applyAlignment="1" applyBorder="1" applyFont="1">
      <alignment horizontal="center" shrinkToFit="0" wrapText="1"/>
    </xf>
    <xf borderId="0" fillId="0" fontId="8" numFmtId="0" xfId="0" applyAlignment="1" applyFont="1">
      <alignment horizontal="center" shrinkToFit="0" vertical="center" wrapText="1"/>
    </xf>
    <xf borderId="16" fillId="2" fontId="9" numFmtId="0" xfId="0" applyAlignment="1" applyBorder="1" applyFont="1">
      <alignment horizontal="center"/>
    </xf>
    <xf borderId="17" fillId="0" fontId="2" numFmtId="0" xfId="0" applyBorder="1" applyFont="1"/>
    <xf borderId="18" fillId="0" fontId="2" numFmtId="0" xfId="0" applyBorder="1" applyFont="1"/>
    <xf borderId="0" fillId="0" fontId="25" numFmtId="0" xfId="0" applyAlignment="1" applyFont="1">
      <alignment readingOrder="0" shrinkToFit="0" wrapText="1"/>
    </xf>
    <xf borderId="0" fillId="0" fontId="3" numFmtId="0" xfId="0" applyFont="1"/>
    <xf borderId="14" fillId="4" fontId="10" numFmtId="0" xfId="0" applyAlignment="1" applyBorder="1" applyFont="1">
      <alignment horizontal="left" shrinkToFit="0" vertical="center" wrapText="1"/>
    </xf>
    <xf borderId="14" fillId="3" fontId="26" numFmtId="0" xfId="0" applyAlignment="1" applyBorder="1" applyFont="1">
      <alignment horizontal="center" shrinkToFit="0" vertical="center" wrapText="1"/>
    </xf>
    <xf borderId="14" fillId="0" fontId="17" numFmtId="0" xfId="0" applyAlignment="1" applyBorder="1" applyFont="1">
      <alignment horizontal="center" shrinkToFit="0" vertical="center" wrapText="1"/>
    </xf>
    <xf borderId="14" fillId="0" fontId="17" numFmtId="0" xfId="0" applyAlignment="1" applyBorder="1" applyFont="1">
      <alignment horizontal="left" shrinkToFit="0" vertical="top" wrapText="1"/>
    </xf>
    <xf borderId="14" fillId="0" fontId="27" numFmtId="0" xfId="0" applyAlignment="1" applyBorder="1" applyFont="1">
      <alignment horizontal="center" shrinkToFit="0" vertical="center" wrapText="1"/>
    </xf>
    <xf borderId="14" fillId="0" fontId="8" numFmtId="0" xfId="0" applyAlignment="1" applyBorder="1" applyFont="1">
      <alignment horizontal="center" shrinkToFit="0" vertical="center" wrapText="1"/>
    </xf>
    <xf borderId="14" fillId="0" fontId="8" numFmtId="0" xfId="0" applyAlignment="1" applyBorder="1" applyFont="1">
      <alignment horizontal="left" shrinkToFit="0" vertical="top" wrapText="1"/>
    </xf>
    <xf borderId="14" fillId="0" fontId="4" numFmtId="0" xfId="0" applyAlignment="1" applyBorder="1" applyFont="1">
      <alignment horizontal="center" shrinkToFit="0" vertical="center" wrapText="1"/>
    </xf>
    <xf borderId="19" fillId="0" fontId="8" numFmtId="0" xfId="0" applyAlignment="1" applyBorder="1" applyFont="1">
      <alignment horizontal="center" shrinkToFit="0" vertical="center" wrapText="1"/>
    </xf>
    <xf borderId="19" fillId="0" fontId="8" numFmtId="0" xfId="0" applyAlignment="1" applyBorder="1" applyFont="1">
      <alignment horizontal="left" shrinkToFit="0" vertical="top" wrapText="1"/>
    </xf>
    <xf borderId="19" fillId="0" fontId="4" numFmtId="0" xfId="0" applyAlignment="1" applyBorder="1" applyFont="1">
      <alignment horizontal="center" shrinkToFit="0" vertical="center" wrapText="1"/>
    </xf>
    <xf borderId="20" fillId="0" fontId="8" numFmtId="0" xfId="0" applyAlignment="1" applyBorder="1" applyFont="1">
      <alignment horizontal="center" shrinkToFit="0" vertical="center" wrapText="1"/>
    </xf>
    <xf borderId="20" fillId="0" fontId="25" numFmtId="0" xfId="0" applyAlignment="1" applyBorder="1" applyFont="1">
      <alignment horizontal="center" shrinkToFit="0" vertical="center" wrapText="1"/>
    </xf>
    <xf borderId="20" fillId="0" fontId="8" numFmtId="0" xfId="0" applyAlignment="1" applyBorder="1" applyFont="1">
      <alignment horizontal="left" shrinkToFit="0" vertical="top" wrapText="1"/>
    </xf>
    <xf borderId="20" fillId="0" fontId="4" numFmtId="0" xfId="0" applyAlignment="1" applyBorder="1" applyFont="1">
      <alignment horizontal="center" shrinkToFit="0" vertical="center" wrapText="1"/>
    </xf>
    <xf borderId="20" fillId="0" fontId="8" numFmtId="0" xfId="0" applyBorder="1" applyFont="1"/>
    <xf borderId="20" fillId="4" fontId="8" numFmtId="0" xfId="0" applyAlignment="1" applyBorder="1" applyFont="1">
      <alignment horizontal="center" shrinkToFit="0" vertical="center" wrapText="1"/>
    </xf>
    <xf borderId="0" fillId="0" fontId="28" numFmtId="0" xfId="0" applyAlignment="1" applyFont="1">
      <alignment readingOrder="0" shrinkToFit="0" wrapText="1"/>
    </xf>
    <xf borderId="0" fillId="0" fontId="15" numFmtId="0" xfId="0" applyAlignment="1" applyFont="1">
      <alignment horizontal="center" shrinkToFit="0" vertical="center" wrapText="1"/>
    </xf>
    <xf borderId="0" fillId="0" fontId="15" numFmtId="0" xfId="0" applyAlignment="1" applyFont="1">
      <alignment horizontal="left" shrinkToFit="0" vertical="top" wrapText="1"/>
    </xf>
    <xf borderId="0" fillId="0" fontId="29" numFmtId="0" xfId="0" applyAlignment="1" applyFont="1">
      <alignment horizontal="center" shrinkToFit="0" vertical="center" wrapText="1"/>
    </xf>
    <xf borderId="21" fillId="4" fontId="8"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2"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Pt>
            <c:idx val="12"/>
            <c:spPr>
              <a:solidFill>
                <a:schemeClr val="accent5"/>
              </a:solidFill>
            </c:spPr>
          </c:dPt>
          <c:dPt>
            <c:idx val="13"/>
            <c:spPr>
              <a:solidFill>
                <a:schemeClr val="accent5"/>
              </a:solidFill>
            </c:spPr>
          </c:dPt>
          <c:dPt>
            <c:idx val="14"/>
            <c:spPr>
              <a:solidFill>
                <a:schemeClr val="accent5"/>
              </a:solidFill>
            </c:spPr>
          </c:dPt>
          <c:dPt>
            <c:idx val="15"/>
            <c:spPr>
              <a:solidFill>
                <a:schemeClr val="accent5"/>
              </a:solidFill>
            </c:spPr>
          </c:dPt>
          <c:dLbls>
            <c:showLegendKey val="0"/>
            <c:showVal val="0"/>
            <c:showCatName val="0"/>
            <c:showSerName val="0"/>
            <c:showPercent val="1"/>
            <c:showBubbleSize val="0"/>
            <c:showLeaderLines val="1"/>
          </c:dLbls>
          <c:cat>
            <c:strRef>
              <c:f>'UA01B '!$A$2:$A$17</c:f>
            </c:strRef>
          </c:cat>
          <c:val>
            <c:numRef>
              <c:f>'UA01B '!$B$2:$B$17</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Pt>
            <c:idx val="10"/>
            <c:spPr>
              <a:solidFill>
                <a:schemeClr val="accent5"/>
              </a:solidFill>
            </c:spPr>
          </c:dPt>
          <c:dPt>
            <c:idx val="11"/>
            <c:spPr>
              <a:solidFill>
                <a:schemeClr val="accent5"/>
              </a:solidFill>
            </c:spPr>
          </c:dPt>
          <c:dLbls>
            <c:showLegendKey val="0"/>
            <c:showVal val="0"/>
            <c:showCatName val="0"/>
            <c:showSerName val="0"/>
            <c:showPercent val="1"/>
            <c:showBubbleSize val="0"/>
            <c:showLeaderLines val="1"/>
          </c:dLbls>
          <c:cat>
            <c:strRef>
              <c:f>UA02B!$A$2:$A$13</c:f>
            </c:strRef>
          </c:cat>
          <c:val>
            <c:numRef>
              <c:f>UA02B!$B$2:$B$13</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UA03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Lbls>
            <c:showLegendKey val="0"/>
            <c:showVal val="0"/>
            <c:showCatName val="0"/>
            <c:showSerName val="0"/>
            <c:showPercent val="1"/>
            <c:showBubbleSize val="0"/>
            <c:showLeaderLines val="1"/>
          </c:dLbls>
          <c:cat>
            <c:strRef>
              <c:f>'UA03B '!$A$2:$A$8</c:f>
            </c:strRef>
          </c:cat>
          <c:val>
            <c:numRef>
              <c:f>'UA03B '!$B$2:$B$8</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UA04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dPt>
          <c:dPt>
            <c:idx val="1"/>
          </c:dPt>
          <c:dPt>
            <c:idx val="2"/>
          </c:dPt>
          <c:dPt>
            <c:idx val="3"/>
          </c:dPt>
          <c:dPt>
            <c:idx val="4"/>
          </c:dPt>
          <c:dPt>
            <c:idx val="5"/>
          </c:dPt>
          <c:dPt>
            <c:idx val="6"/>
          </c:dPt>
          <c:dLbls>
            <c:showLegendKey val="0"/>
            <c:showVal val="0"/>
            <c:showCatName val="0"/>
            <c:showSerName val="0"/>
            <c:showPercent val="1"/>
            <c:showBubbleSize val="0"/>
            <c:showLeaderLines val="1"/>
          </c:dLbls>
          <c:cat>
            <c:strRef>
              <c:f>'UA04B '!$A$2:$A$8</c:f>
            </c:strRef>
          </c:cat>
          <c:val>
            <c:numRef>
              <c:f>'UA04B '!$B$2:$B$8</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UA05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Lbls>
            <c:showLegendKey val="0"/>
            <c:showVal val="0"/>
            <c:showCatName val="0"/>
            <c:showSerName val="0"/>
            <c:showPercent val="1"/>
            <c:showBubbleSize val="0"/>
            <c:showLeaderLines val="1"/>
          </c:dLbls>
          <c:cat>
            <c:strRef>
              <c:f>'UA05B '!$A$2:$A$10</c:f>
            </c:strRef>
          </c:cat>
          <c:val>
            <c:numRef>
              <c:f>'UA05B '!$B$2:$B$10</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UA06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Lbls>
            <c:showLegendKey val="0"/>
            <c:showVal val="0"/>
            <c:showCatName val="0"/>
            <c:showSerName val="0"/>
            <c:showPercent val="1"/>
            <c:showBubbleSize val="0"/>
            <c:showLeaderLines val="1"/>
          </c:dLbls>
          <c:cat>
            <c:strRef>
              <c:f>UA06B!$A$2:$A$7</c:f>
            </c:strRef>
          </c:cat>
          <c:val>
            <c:numRef>
              <c:f>UA06B!$B$2:$B$7</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UA07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Lbls>
            <c:showLegendKey val="0"/>
            <c:showVal val="0"/>
            <c:showCatName val="0"/>
            <c:showSerName val="0"/>
            <c:showPercent val="1"/>
            <c:showBubbleSize val="0"/>
            <c:showLeaderLines val="1"/>
          </c:dLbls>
          <c:cat>
            <c:strRef>
              <c:f>'UA07B '!$A$2:$A$9</c:f>
            </c:strRef>
          </c:cat>
          <c:val>
            <c:numRef>
              <c:f>'UA07B '!$B$2:$B$9</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UA08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Lbls>
            <c:showLegendKey val="0"/>
            <c:showVal val="0"/>
            <c:showCatName val="0"/>
            <c:showSerName val="0"/>
            <c:showPercent val="1"/>
            <c:showBubbleSize val="0"/>
            <c:showLeaderLines val="1"/>
          </c:dLbls>
          <c:cat>
            <c:strRef>
              <c:f>'UA08B '!$A$2:$A$11</c:f>
            </c:strRef>
          </c:cat>
          <c:val>
            <c:numRef>
              <c:f>'UA08B '!$B$2:$B$11</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UA09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Lbls>
            <c:showLegendKey val="0"/>
            <c:showVal val="0"/>
            <c:showCatName val="0"/>
            <c:showSerName val="0"/>
            <c:showPercent val="1"/>
            <c:showBubbleSize val="0"/>
            <c:showLeaderLines val="1"/>
          </c:dLbls>
          <c:cat>
            <c:strRef>
              <c:f>UA09B!$A$2:$A$9</c:f>
            </c:strRef>
          </c:cat>
          <c:val>
            <c:numRef>
              <c:f>UA09B!$B$2:$B$9</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UA010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Lbls>
            <c:showLegendKey val="0"/>
            <c:showVal val="0"/>
            <c:showCatName val="0"/>
            <c:showSerName val="0"/>
            <c:showPercent val="1"/>
            <c:showBubbleSize val="0"/>
            <c:showLeaderLines val="1"/>
          </c:dLbls>
          <c:cat>
            <c:strRef>
              <c:f>'UA010B '!$A$2:$A$5</c:f>
            </c:strRef>
          </c:cat>
          <c:val>
            <c:numRef>
              <c:f>'UA010B '!$B$2:$B$5</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UA011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Lbls>
            <c:showLegendKey val="0"/>
            <c:showVal val="0"/>
            <c:showCatName val="0"/>
            <c:showSerName val="0"/>
            <c:showPercent val="1"/>
            <c:showBubbleSize val="0"/>
            <c:showLeaderLines val="1"/>
          </c:dLbls>
          <c:cat>
            <c:strRef>
              <c:f>'UA011B '!$A$2:$A$10</c:f>
            </c:strRef>
          </c:cat>
          <c:val>
            <c:numRef>
              <c:f>'UA011B '!$B$2:$B$10</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UA012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Pt>
            <c:idx val="6"/>
            <c:spPr>
              <a:solidFill>
                <a:schemeClr val="accent5"/>
              </a:solidFill>
            </c:spPr>
          </c:dPt>
          <c:dPt>
            <c:idx val="7"/>
            <c:spPr>
              <a:solidFill>
                <a:schemeClr val="accent5"/>
              </a:solidFill>
            </c:spPr>
          </c:dPt>
          <c:dPt>
            <c:idx val="8"/>
            <c:spPr>
              <a:solidFill>
                <a:schemeClr val="accent5"/>
              </a:solidFill>
            </c:spPr>
          </c:dPt>
          <c:dPt>
            <c:idx val="9"/>
            <c:spPr>
              <a:solidFill>
                <a:schemeClr val="accent5"/>
              </a:solidFill>
            </c:spPr>
          </c:dPt>
          <c:dLbls>
            <c:showLegendKey val="0"/>
            <c:showVal val="0"/>
            <c:showCatName val="0"/>
            <c:showSerName val="0"/>
            <c:showPercent val="1"/>
            <c:showBubbleSize val="0"/>
            <c:showLeaderLines val="1"/>
          </c:dLbls>
          <c:cat>
            <c:strRef>
              <c:f>'UA012B '!$A$2:$A$11</c:f>
            </c:strRef>
          </c:cat>
          <c:val>
            <c:numRef>
              <c:f>'UA012B '!$B$2:$B$11</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UA012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dPt>
          <c:dPt>
            <c:idx val="1"/>
          </c:dPt>
          <c:dPt>
            <c:idx val="2"/>
          </c:dPt>
          <c:dPt>
            <c:idx val="3"/>
          </c:dPt>
          <c:dPt>
            <c:idx val="4"/>
          </c:dPt>
          <c:dPt>
            <c:idx val="5"/>
          </c:dPt>
          <c:dPt>
            <c:idx val="6"/>
          </c:dPt>
          <c:dPt>
            <c:idx val="7"/>
          </c:dPt>
          <c:dPt>
            <c:idx val="8"/>
          </c:dPt>
          <c:dPt>
            <c:idx val="9"/>
          </c:dPt>
          <c:dLbls>
            <c:showLegendKey val="0"/>
            <c:showVal val="0"/>
            <c:showCatName val="0"/>
            <c:showSerName val="0"/>
            <c:showPercent val="1"/>
            <c:showBubbleSize val="0"/>
            <c:showLeaderLines val="1"/>
          </c:dLbls>
          <c:cat>
            <c:strRef>
              <c:f>UA013B!$A$2:$A$11</c:f>
            </c:strRef>
          </c:cat>
          <c:val>
            <c:numRef>
              <c:f>UA013B!$B$2:$B$11</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UA014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Lbls>
            <c:showLegendKey val="0"/>
            <c:showVal val="0"/>
            <c:showCatName val="0"/>
            <c:showSerName val="0"/>
            <c:showPercent val="1"/>
            <c:showBubbleSize val="0"/>
            <c:showLeaderLines val="1"/>
          </c:dLbls>
          <c:cat>
            <c:strRef>
              <c:f>UA014B!$A$2:$A$6</c:f>
            </c:strRef>
          </c:cat>
          <c:val>
            <c:numRef>
              <c:f>UA014B!$B$2:$B$6</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UA015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Lbls>
            <c:showLegendKey val="0"/>
            <c:showVal val="0"/>
            <c:showCatName val="0"/>
            <c:showSerName val="0"/>
            <c:showPercent val="1"/>
            <c:showBubbleSize val="0"/>
            <c:showLeaderLines val="1"/>
          </c:dLbls>
          <c:cat>
            <c:strRef>
              <c:f>UA015B!$A$2:$A$7</c:f>
            </c:strRef>
          </c:cat>
          <c:val>
            <c:numRef>
              <c:f>UA015B!$B$2:$B$7</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800">
                <a:solidFill>
                  <a:schemeClr val="dk1"/>
                </a:solidFill>
                <a:latin typeface="+mn-lt"/>
              </a:defRPr>
            </a:pPr>
            <a:r>
              <a:rPr b="1" i="0" sz="1800">
                <a:solidFill>
                  <a:schemeClr val="dk1"/>
                </a:solidFill>
                <a:latin typeface="+mn-lt"/>
              </a:rPr>
              <a:t>CATEGORÍAS UA016 8 ENCUENTRO INTERSEDES</a:t>
            </a:r>
          </a:p>
        </c:rich>
      </c:tx>
      <c:layout>
        <c:manualLayout>
          <c:xMode val="edge"/>
          <c:yMode val="edge"/>
          <c:x val="0.463700723419318"/>
          <c:y val="0.03519061583577713"/>
        </c:manualLayout>
      </c:layout>
      <c:overlay val="0"/>
    </c:title>
    <c:view3D>
      <c:rotX val="50"/>
      <c:perspective val="0"/>
    </c:view3D>
    <c:plotArea>
      <c:layout>
        <c:manualLayout>
          <c:xMode val="edge"/>
          <c:yMode val="edge"/>
          <c:x val="0.016713617135417625"/>
          <c:y val="0.07907941117249805"/>
          <c:w val="0.657686337688764"/>
          <c:h val="0.9047360734581594"/>
        </c:manualLayout>
      </c:layout>
      <c:pie3DChart>
        <c:varyColors val="1"/>
        <c:ser>
          <c:idx val="0"/>
          <c:order val="0"/>
          <c:dPt>
            <c:idx val="0"/>
            <c:spPr>
              <a:solidFill>
                <a:schemeClr val="accent5"/>
              </a:solidFill>
            </c:spPr>
          </c:dPt>
          <c:dPt>
            <c:idx val="1"/>
            <c:spPr>
              <a:solidFill>
                <a:schemeClr val="accent5"/>
              </a:solidFill>
            </c:spPr>
          </c:dPt>
          <c:dPt>
            <c:idx val="2"/>
            <c:spPr>
              <a:solidFill>
                <a:schemeClr val="accent5"/>
              </a:solidFill>
            </c:spPr>
          </c:dPt>
          <c:dPt>
            <c:idx val="3"/>
            <c:spPr>
              <a:solidFill>
                <a:schemeClr val="accent5"/>
              </a:solidFill>
            </c:spPr>
          </c:dPt>
          <c:dPt>
            <c:idx val="4"/>
            <c:spPr>
              <a:solidFill>
                <a:schemeClr val="accent5"/>
              </a:solidFill>
            </c:spPr>
          </c:dPt>
          <c:dPt>
            <c:idx val="5"/>
            <c:spPr>
              <a:solidFill>
                <a:schemeClr val="accent5"/>
              </a:solidFill>
            </c:spPr>
          </c:dPt>
          <c:dLbls>
            <c:showLegendKey val="0"/>
            <c:showVal val="0"/>
            <c:showCatName val="0"/>
            <c:showSerName val="0"/>
            <c:showPercent val="1"/>
            <c:showBubbleSize val="0"/>
            <c:showLeaderLines val="1"/>
          </c:dLbls>
          <c:cat>
            <c:strRef>
              <c:f>UA016B!$A$2:$A$7</c:f>
            </c:strRef>
          </c:cat>
          <c:val>
            <c:numRef>
              <c:f>UA016B!$B$2:$B$7</c:f>
              <c:numCache/>
            </c:numRef>
          </c:val>
        </c:ser>
        <c:dLbls>
          <c:showLegendKey val="0"/>
          <c:showVal val="0"/>
          <c:showCatName val="0"/>
          <c:showSerName val="0"/>
          <c:showPercent val="0"/>
          <c:showBubbleSize val="0"/>
        </c:dLbls>
      </c:pie3DChart>
    </c:plotArea>
    <c:legend>
      <c:legendPos val="r"/>
      <c:overlay val="0"/>
      <c:txPr>
        <a:bodyPr/>
        <a:lstStyle/>
        <a:p>
          <a:pPr lvl="0">
            <a:defRPr b="0" i="0" sz="900">
              <a:solidFill>
                <a:schemeClr val="dk1"/>
              </a:solidFill>
              <a:latin typeface="+mn-lt"/>
            </a:defRPr>
          </a:pPr>
        </a:p>
      </c:txPr>
    </c:legend>
    <c:plotVisOnly val="1"/>
  </c:chart>
  <c:spPr>
    <a:solidFill>
      <a:schemeClr val="lt1"/>
    </a:solidFill>
  </c:spPr>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8448675"/>
    <xdr:graphicFrame>
      <xdr:nvGraphicFramePr>
        <xdr:cNvPr id="2010010398"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6848475"/>
    <xdr:graphicFrame>
      <xdr:nvGraphicFramePr>
        <xdr:cNvPr id="1029594557" name="Chart 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4400550"/>
    <xdr:graphicFrame>
      <xdr:nvGraphicFramePr>
        <xdr:cNvPr id="68008140" name="Chart 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4848225"/>
    <xdr:graphicFrame>
      <xdr:nvGraphicFramePr>
        <xdr:cNvPr id="1514119032" name="Chart 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5133975"/>
    <xdr:graphicFrame>
      <xdr:nvGraphicFramePr>
        <xdr:cNvPr id="231577673" name="Chart 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3933825"/>
    <xdr:graphicFrame>
      <xdr:nvGraphicFramePr>
        <xdr:cNvPr id="1642568303" name="Chart 6"/>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4733925"/>
    <xdr:graphicFrame>
      <xdr:nvGraphicFramePr>
        <xdr:cNvPr id="1411495222" name="Chart 7"/>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5534025"/>
    <xdr:graphicFrame>
      <xdr:nvGraphicFramePr>
        <xdr:cNvPr id="731600499" name="Chart 8"/>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4733925"/>
    <xdr:graphicFrame>
      <xdr:nvGraphicFramePr>
        <xdr:cNvPr id="1365999430" name="Chart 9"/>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3133725"/>
    <xdr:graphicFrame>
      <xdr:nvGraphicFramePr>
        <xdr:cNvPr id="333800102" name="Chart 10"/>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5133975"/>
    <xdr:graphicFrame>
      <xdr:nvGraphicFramePr>
        <xdr:cNvPr id="812184976" name="Chart 1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5534025"/>
    <xdr:graphicFrame>
      <xdr:nvGraphicFramePr>
        <xdr:cNvPr id="54870890" name="Chart 12"/>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5534025"/>
    <xdr:graphicFrame>
      <xdr:nvGraphicFramePr>
        <xdr:cNvPr id="1361991322" name="Chart 13"/>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3533775"/>
    <xdr:graphicFrame>
      <xdr:nvGraphicFramePr>
        <xdr:cNvPr id="1413813033" name="Chart 14"/>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3933825"/>
    <xdr:graphicFrame>
      <xdr:nvGraphicFramePr>
        <xdr:cNvPr id="2031383259" name="Chart 15"/>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0</xdr:row>
      <xdr:rowOff>0</xdr:rowOff>
    </xdr:from>
    <xdr:ext cx="7962900" cy="3933825"/>
    <xdr:graphicFrame>
      <xdr:nvGraphicFramePr>
        <xdr:cNvPr id="1378908950" name="Chart 16"/>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86"/>
    <col customWidth="1" min="2" max="2" width="12.14"/>
    <col customWidth="1" min="3" max="3" width="9.29"/>
    <col customWidth="1" min="4" max="4" width="17.57"/>
    <col customWidth="1" min="5" max="5" width="7.86"/>
    <col customWidth="1" min="6" max="6" width="9.43"/>
    <col customWidth="1" min="7" max="7" width="19.14"/>
    <col customWidth="1" min="8" max="8" width="18.57"/>
    <col customWidth="1" min="9" max="9" width="14.14"/>
    <col customWidth="1" min="10" max="26" width="10.71"/>
  </cols>
  <sheetData>
    <row r="1" ht="15.0" customHeight="1">
      <c r="A1" s="1" t="s">
        <v>0</v>
      </c>
      <c r="B1" s="2"/>
      <c r="C1" s="2"/>
      <c r="D1" s="2"/>
      <c r="E1" s="2"/>
      <c r="F1" s="2"/>
      <c r="G1" s="2"/>
      <c r="H1" s="3"/>
    </row>
    <row r="2" ht="51.0" customHeight="1">
      <c r="A2" s="4" t="s">
        <v>1</v>
      </c>
      <c r="B2" s="5" t="s">
        <v>2</v>
      </c>
      <c r="C2" s="6" t="s">
        <v>3</v>
      </c>
      <c r="D2" s="5" t="s">
        <v>4</v>
      </c>
      <c r="E2" s="4" t="s">
        <v>5</v>
      </c>
      <c r="F2" s="7" t="s">
        <v>6</v>
      </c>
      <c r="G2" s="4" t="s">
        <v>7</v>
      </c>
      <c r="H2" s="8" t="s">
        <v>8</v>
      </c>
      <c r="I2" s="9"/>
      <c r="J2" s="10"/>
      <c r="K2" s="10"/>
      <c r="L2" s="10"/>
      <c r="M2" s="10"/>
      <c r="N2" s="10"/>
      <c r="O2" s="10"/>
      <c r="P2" s="10"/>
      <c r="Q2" s="10"/>
      <c r="R2" s="10"/>
      <c r="S2" s="10"/>
      <c r="T2" s="10"/>
      <c r="U2" s="10"/>
      <c r="V2" s="10"/>
      <c r="W2" s="10"/>
      <c r="X2" s="10"/>
      <c r="Y2" s="10"/>
      <c r="Z2" s="10"/>
    </row>
    <row r="3" ht="32.25" customHeight="1">
      <c r="A3" s="11" t="s">
        <v>9</v>
      </c>
      <c r="B3" s="12"/>
      <c r="C3" s="13"/>
      <c r="D3" s="14" t="s">
        <v>10</v>
      </c>
      <c r="E3" s="12"/>
      <c r="F3" s="12"/>
      <c r="G3" s="12"/>
      <c r="H3" s="15"/>
      <c r="I3" s="9"/>
      <c r="J3" s="10"/>
      <c r="K3" s="10"/>
      <c r="L3" s="10"/>
      <c r="M3" s="10"/>
      <c r="N3" s="10"/>
      <c r="O3" s="10"/>
      <c r="P3" s="10"/>
      <c r="Q3" s="10"/>
      <c r="R3" s="10"/>
      <c r="S3" s="10"/>
      <c r="T3" s="10"/>
      <c r="U3" s="10"/>
      <c r="V3" s="10"/>
      <c r="W3" s="10"/>
      <c r="X3" s="10"/>
      <c r="Y3" s="10"/>
      <c r="Z3" s="10"/>
    </row>
    <row r="4" ht="15.0" customHeight="1">
      <c r="A4" s="9"/>
      <c r="B4" s="9"/>
      <c r="C4" s="9"/>
      <c r="D4" s="9"/>
      <c r="E4" s="9"/>
      <c r="F4" s="9"/>
      <c r="G4" s="9"/>
      <c r="H4" s="9"/>
      <c r="I4" s="9"/>
      <c r="J4" s="10"/>
      <c r="K4" s="10"/>
      <c r="L4" s="10"/>
      <c r="M4" s="10"/>
      <c r="N4" s="10"/>
      <c r="O4" s="10"/>
      <c r="P4" s="10"/>
      <c r="Q4" s="10"/>
      <c r="R4" s="10"/>
      <c r="S4" s="10"/>
      <c r="T4" s="10"/>
      <c r="U4" s="10"/>
      <c r="V4" s="10"/>
      <c r="W4" s="10"/>
      <c r="X4" s="10"/>
      <c r="Y4" s="10"/>
      <c r="Z4" s="10"/>
    </row>
    <row r="5">
      <c r="A5" s="16"/>
      <c r="B5" s="16"/>
      <c r="C5" s="16"/>
      <c r="D5" s="16"/>
      <c r="E5" s="16"/>
      <c r="F5" s="16"/>
      <c r="G5" s="16"/>
      <c r="H5" s="16"/>
      <c r="I5" s="16"/>
      <c r="J5" s="10"/>
      <c r="K5" s="10"/>
      <c r="L5" s="10"/>
      <c r="M5" s="10"/>
      <c r="N5" s="10"/>
      <c r="O5" s="10"/>
      <c r="P5" s="10"/>
      <c r="Q5" s="10"/>
      <c r="R5" s="10"/>
      <c r="S5" s="10"/>
      <c r="T5" s="10"/>
      <c r="U5" s="10"/>
      <c r="V5" s="10"/>
      <c r="W5" s="10"/>
      <c r="X5" s="10"/>
      <c r="Y5" s="10"/>
      <c r="Z5" s="10"/>
    </row>
    <row r="6" ht="15.0" customHeight="1">
      <c r="A6" s="16"/>
      <c r="B6" s="16"/>
      <c r="C6" s="16"/>
      <c r="D6" s="16"/>
      <c r="E6" s="16"/>
      <c r="F6" s="16"/>
      <c r="G6" s="16"/>
      <c r="H6" s="16"/>
      <c r="I6" s="16"/>
      <c r="J6" s="10"/>
      <c r="K6" s="10"/>
      <c r="L6" s="10"/>
      <c r="M6" s="10"/>
      <c r="N6" s="10"/>
      <c r="O6" s="10"/>
      <c r="P6" s="10"/>
      <c r="Q6" s="10"/>
      <c r="R6" s="10"/>
      <c r="S6" s="10"/>
      <c r="T6" s="10"/>
      <c r="U6" s="10"/>
      <c r="V6" s="10"/>
      <c r="W6" s="10"/>
      <c r="X6" s="10"/>
      <c r="Y6" s="10"/>
      <c r="Z6" s="10"/>
    </row>
    <row r="7" ht="16.5" customHeight="1">
      <c r="A7" s="16"/>
      <c r="B7" s="16"/>
      <c r="C7" s="16"/>
      <c r="D7" s="16"/>
      <c r="E7" s="16"/>
      <c r="F7" s="16"/>
      <c r="G7" s="16"/>
      <c r="H7" s="16"/>
      <c r="I7" s="16"/>
      <c r="J7" s="10"/>
      <c r="K7" s="10"/>
      <c r="L7" s="10"/>
      <c r="M7" s="10"/>
      <c r="N7" s="10"/>
      <c r="O7" s="10"/>
      <c r="P7" s="10"/>
      <c r="Q7" s="10"/>
      <c r="R7" s="10"/>
      <c r="S7" s="10"/>
      <c r="T7" s="10"/>
      <c r="U7" s="10"/>
      <c r="V7" s="10"/>
      <c r="W7" s="10"/>
      <c r="X7" s="10"/>
      <c r="Y7" s="10"/>
      <c r="Z7" s="10"/>
    </row>
    <row r="8">
      <c r="A8" s="16"/>
      <c r="B8" s="16"/>
      <c r="C8" s="16"/>
      <c r="D8" s="16"/>
      <c r="E8" s="16"/>
      <c r="F8" s="16"/>
      <c r="G8" s="16"/>
      <c r="H8" s="16"/>
      <c r="I8" s="16"/>
      <c r="J8" s="10"/>
      <c r="K8" s="10"/>
      <c r="L8" s="10"/>
      <c r="M8" s="10"/>
      <c r="N8" s="10"/>
      <c r="O8" s="10"/>
      <c r="P8" s="10"/>
      <c r="Q8" s="10"/>
      <c r="R8" s="10"/>
      <c r="S8" s="10"/>
      <c r="T8" s="10"/>
      <c r="U8" s="10"/>
      <c r="V8" s="10"/>
      <c r="W8" s="10"/>
      <c r="X8" s="10"/>
      <c r="Y8" s="10"/>
      <c r="Z8" s="10"/>
    </row>
    <row r="9">
      <c r="A9" s="16"/>
      <c r="B9" s="16"/>
      <c r="C9" s="16"/>
      <c r="D9" s="16"/>
      <c r="E9" s="16"/>
      <c r="F9" s="16"/>
      <c r="G9" s="16"/>
      <c r="H9" s="16"/>
      <c r="I9" s="16"/>
      <c r="J9" s="10"/>
      <c r="K9" s="10"/>
      <c r="L9" s="10"/>
      <c r="M9" s="10"/>
      <c r="N9" s="10"/>
      <c r="O9" s="10"/>
      <c r="P9" s="10"/>
      <c r="Q9" s="10"/>
      <c r="R9" s="10"/>
      <c r="S9" s="10"/>
      <c r="T9" s="10"/>
      <c r="U9" s="10"/>
      <c r="V9" s="10"/>
      <c r="W9" s="10"/>
      <c r="X9" s="10"/>
      <c r="Y9" s="10"/>
      <c r="Z9" s="10"/>
    </row>
    <row r="10" ht="16.5" customHeight="1">
      <c r="A10" s="16"/>
      <c r="B10" s="16"/>
      <c r="C10" s="16"/>
      <c r="D10" s="16"/>
      <c r="E10" s="17"/>
      <c r="F10" s="16"/>
      <c r="G10" s="16"/>
      <c r="H10" s="16"/>
      <c r="I10" s="16"/>
      <c r="J10" s="10"/>
      <c r="K10" s="10"/>
      <c r="L10" s="10"/>
      <c r="M10" s="10"/>
      <c r="N10" s="10"/>
      <c r="O10" s="10"/>
      <c r="P10" s="10"/>
      <c r="Q10" s="10"/>
      <c r="R10" s="10"/>
      <c r="S10" s="10"/>
      <c r="T10" s="10"/>
      <c r="U10" s="10"/>
      <c r="V10" s="10"/>
      <c r="W10" s="10"/>
      <c r="X10" s="10"/>
      <c r="Y10" s="10"/>
      <c r="Z10" s="10"/>
    </row>
    <row r="11">
      <c r="A11" s="16"/>
      <c r="B11" s="16"/>
      <c r="C11" s="16"/>
      <c r="D11" s="16"/>
      <c r="E11" s="16"/>
      <c r="F11" s="16"/>
      <c r="G11" s="16"/>
      <c r="H11" s="16"/>
      <c r="I11" s="16"/>
      <c r="J11" s="10"/>
      <c r="K11" s="10"/>
      <c r="L11" s="10"/>
      <c r="M11" s="10"/>
      <c r="N11" s="10"/>
      <c r="O11" s="10"/>
      <c r="P11" s="10"/>
      <c r="Q11" s="10"/>
      <c r="R11" s="10"/>
      <c r="S11" s="10"/>
      <c r="T11" s="10"/>
      <c r="U11" s="10"/>
      <c r="V11" s="10"/>
      <c r="W11" s="10"/>
      <c r="X11" s="10"/>
      <c r="Y11" s="10"/>
      <c r="Z11" s="10"/>
    </row>
    <row r="12">
      <c r="A12" s="16"/>
      <c r="B12" s="16"/>
      <c r="C12" s="16"/>
      <c r="D12" s="16"/>
      <c r="E12" s="16"/>
      <c r="F12" s="16"/>
      <c r="G12" s="16"/>
      <c r="H12" s="16"/>
      <c r="I12" s="16"/>
      <c r="J12" s="10"/>
      <c r="K12" s="10"/>
      <c r="L12" s="10"/>
      <c r="M12" s="10"/>
      <c r="N12" s="10"/>
      <c r="O12" s="10"/>
      <c r="P12" s="10"/>
      <c r="Q12" s="10"/>
      <c r="R12" s="10"/>
      <c r="S12" s="10"/>
      <c r="T12" s="10"/>
      <c r="U12" s="10"/>
      <c r="V12" s="10"/>
      <c r="W12" s="10"/>
      <c r="X12" s="10"/>
      <c r="Y12" s="10"/>
      <c r="Z12" s="10"/>
    </row>
    <row r="13">
      <c r="A13" s="16"/>
      <c r="B13" s="16"/>
      <c r="C13" s="16"/>
      <c r="D13" s="16"/>
      <c r="E13" s="16"/>
      <c r="F13" s="16"/>
      <c r="G13" s="16"/>
      <c r="H13" s="16"/>
      <c r="I13" s="16"/>
      <c r="J13" s="10"/>
      <c r="K13" s="10"/>
      <c r="L13" s="10"/>
      <c r="M13" s="10"/>
      <c r="N13" s="10"/>
      <c r="O13" s="10"/>
      <c r="P13" s="10"/>
      <c r="Q13" s="10"/>
      <c r="R13" s="10"/>
      <c r="S13" s="10"/>
      <c r="T13" s="10"/>
      <c r="U13" s="10"/>
      <c r="V13" s="10"/>
      <c r="W13" s="10"/>
      <c r="X13" s="10"/>
      <c r="Y13" s="10"/>
      <c r="Z13" s="10"/>
    </row>
    <row r="14">
      <c r="A14" s="16"/>
      <c r="B14" s="16"/>
      <c r="C14" s="16"/>
      <c r="D14" s="16"/>
      <c r="E14" s="16"/>
      <c r="F14" s="16"/>
      <c r="G14" s="16"/>
      <c r="H14" s="16"/>
      <c r="I14" s="16"/>
      <c r="J14" s="10"/>
      <c r="K14" s="10"/>
      <c r="L14" s="10"/>
      <c r="M14" s="10"/>
      <c r="N14" s="10"/>
      <c r="O14" s="10"/>
      <c r="P14" s="10"/>
      <c r="Q14" s="10"/>
      <c r="R14" s="10"/>
      <c r="S14" s="10"/>
      <c r="T14" s="10"/>
      <c r="U14" s="10"/>
      <c r="V14" s="10"/>
      <c r="W14" s="10"/>
      <c r="X14" s="10"/>
      <c r="Y14" s="10"/>
      <c r="Z14" s="10"/>
    </row>
    <row r="15">
      <c r="A15" s="16"/>
      <c r="B15" s="16"/>
      <c r="C15" s="16"/>
      <c r="D15" s="16"/>
      <c r="E15" s="16"/>
      <c r="F15" s="16"/>
      <c r="G15" s="16"/>
      <c r="H15" s="16"/>
      <c r="I15" s="16"/>
      <c r="J15" s="10"/>
      <c r="K15" s="10"/>
      <c r="L15" s="10"/>
      <c r="M15" s="10"/>
      <c r="N15" s="10"/>
      <c r="O15" s="10"/>
      <c r="P15" s="10"/>
      <c r="Q15" s="10"/>
      <c r="R15" s="10"/>
      <c r="S15" s="10"/>
      <c r="T15" s="10"/>
      <c r="U15" s="10"/>
      <c r="V15" s="10"/>
      <c r="W15" s="10"/>
      <c r="X15" s="10"/>
      <c r="Y15" s="10"/>
      <c r="Z15" s="10"/>
    </row>
    <row r="16" ht="18.75" customHeight="1">
      <c r="A16" s="16"/>
      <c r="B16" s="16"/>
      <c r="C16" s="16"/>
      <c r="D16" s="16"/>
      <c r="E16" s="16"/>
      <c r="F16" s="16"/>
      <c r="G16" s="16"/>
      <c r="H16" s="16"/>
      <c r="I16" s="16"/>
      <c r="J16" s="10"/>
      <c r="K16" s="10"/>
      <c r="L16" s="10"/>
      <c r="M16" s="10"/>
      <c r="N16" s="10"/>
      <c r="O16" s="10"/>
      <c r="P16" s="10"/>
      <c r="Q16" s="10"/>
      <c r="R16" s="10"/>
      <c r="S16" s="10"/>
      <c r="T16" s="10"/>
      <c r="U16" s="10"/>
      <c r="V16" s="10"/>
      <c r="W16" s="10"/>
      <c r="X16" s="10"/>
      <c r="Y16" s="10"/>
      <c r="Z16" s="10"/>
    </row>
    <row r="17">
      <c r="A17" s="16"/>
      <c r="B17" s="16"/>
      <c r="C17" s="16"/>
      <c r="D17" s="16"/>
      <c r="E17" s="16"/>
      <c r="F17" s="16"/>
      <c r="G17" s="16"/>
      <c r="H17" s="16"/>
      <c r="I17" s="16"/>
      <c r="J17" s="10"/>
      <c r="K17" s="10"/>
      <c r="L17" s="10"/>
      <c r="M17" s="10"/>
      <c r="N17" s="10"/>
      <c r="O17" s="10"/>
      <c r="P17" s="10"/>
      <c r="Q17" s="10"/>
      <c r="R17" s="10"/>
      <c r="S17" s="10"/>
      <c r="T17" s="10"/>
      <c r="U17" s="10"/>
      <c r="V17" s="10"/>
      <c r="W17" s="10"/>
      <c r="X17" s="10"/>
      <c r="Y17" s="10"/>
      <c r="Z17" s="10"/>
    </row>
    <row r="18">
      <c r="A18" s="16"/>
      <c r="B18" s="16"/>
      <c r="C18" s="16"/>
      <c r="D18" s="16"/>
      <c r="E18" s="16"/>
      <c r="F18" s="16"/>
      <c r="G18" s="16"/>
      <c r="H18" s="16"/>
      <c r="I18" s="16"/>
      <c r="J18" s="10"/>
      <c r="K18" s="10"/>
      <c r="L18" s="10"/>
      <c r="M18" s="10"/>
      <c r="N18" s="10"/>
      <c r="O18" s="10"/>
      <c r="P18" s="10"/>
      <c r="Q18" s="10"/>
      <c r="R18" s="10"/>
      <c r="S18" s="10"/>
      <c r="T18" s="10"/>
      <c r="U18" s="10"/>
      <c r="V18" s="10"/>
      <c r="W18" s="10"/>
      <c r="X18" s="10"/>
      <c r="Y18" s="10"/>
      <c r="Z18" s="10"/>
    </row>
    <row r="19">
      <c r="A19" s="16"/>
      <c r="B19" s="16"/>
      <c r="C19" s="16"/>
      <c r="D19" s="16"/>
      <c r="E19" s="16"/>
      <c r="F19" s="16"/>
      <c r="G19" s="16"/>
      <c r="H19" s="16"/>
      <c r="I19" s="16"/>
      <c r="J19" s="10"/>
      <c r="K19" s="10"/>
      <c r="L19" s="10"/>
      <c r="M19" s="10"/>
      <c r="N19" s="10"/>
      <c r="O19" s="10"/>
      <c r="P19" s="10"/>
      <c r="Q19" s="10"/>
      <c r="R19" s="10"/>
      <c r="S19" s="10"/>
      <c r="T19" s="10"/>
      <c r="U19" s="10"/>
      <c r="V19" s="10"/>
      <c r="W19" s="10"/>
      <c r="X19" s="10"/>
      <c r="Y19" s="10"/>
      <c r="Z19" s="10"/>
    </row>
    <row r="20">
      <c r="A20" s="16"/>
      <c r="B20" s="16"/>
      <c r="C20" s="16"/>
      <c r="D20" s="16"/>
      <c r="E20" s="16"/>
      <c r="F20" s="16"/>
      <c r="G20" s="16"/>
      <c r="H20" s="16"/>
      <c r="I20" s="16"/>
      <c r="J20" s="10"/>
      <c r="K20" s="10"/>
      <c r="L20" s="10"/>
      <c r="M20" s="10"/>
      <c r="N20" s="10"/>
      <c r="O20" s="10"/>
      <c r="P20" s="10"/>
      <c r="Q20" s="10"/>
      <c r="R20" s="10"/>
      <c r="S20" s="10"/>
      <c r="T20" s="10"/>
      <c r="U20" s="10"/>
      <c r="V20" s="10"/>
      <c r="W20" s="10"/>
      <c r="X20" s="10"/>
      <c r="Y20" s="10"/>
      <c r="Z20" s="10"/>
    </row>
    <row r="21">
      <c r="A21" s="16"/>
      <c r="B21" s="16"/>
      <c r="C21" s="16"/>
      <c r="D21" s="16"/>
      <c r="E21" s="16"/>
      <c r="F21" s="16"/>
      <c r="G21" s="16"/>
      <c r="H21" s="16"/>
      <c r="I21" s="16"/>
      <c r="J21" s="10"/>
      <c r="K21" s="10"/>
      <c r="L21" s="10"/>
      <c r="M21" s="10"/>
      <c r="N21" s="10"/>
      <c r="O21" s="10"/>
      <c r="P21" s="10"/>
      <c r="Q21" s="10"/>
      <c r="R21" s="10"/>
      <c r="S21" s="10"/>
      <c r="T21" s="10"/>
      <c r="U21" s="10"/>
      <c r="V21" s="10"/>
      <c r="W21" s="10"/>
      <c r="X21" s="10"/>
      <c r="Y21" s="10"/>
      <c r="Z21" s="10"/>
    </row>
    <row r="22" ht="15.75" customHeight="1">
      <c r="A22" s="16"/>
      <c r="B22" s="16"/>
      <c r="C22" s="16"/>
      <c r="D22" s="16"/>
      <c r="E22" s="16"/>
      <c r="F22" s="16"/>
      <c r="G22" s="16"/>
      <c r="H22" s="16"/>
      <c r="I22" s="16"/>
      <c r="J22" s="10"/>
      <c r="K22" s="10"/>
      <c r="L22" s="10"/>
      <c r="M22" s="10"/>
      <c r="N22" s="10"/>
      <c r="O22" s="10"/>
      <c r="P22" s="10"/>
      <c r="Q22" s="10"/>
      <c r="R22" s="10"/>
      <c r="S22" s="10"/>
      <c r="T22" s="10"/>
      <c r="U22" s="10"/>
      <c r="V22" s="10"/>
      <c r="W22" s="10"/>
      <c r="X22" s="10"/>
      <c r="Y22" s="10"/>
      <c r="Z22" s="10"/>
    </row>
    <row r="23" ht="15.75" customHeight="1">
      <c r="A23" s="16"/>
      <c r="B23" s="16"/>
      <c r="C23" s="16"/>
      <c r="D23" s="16"/>
      <c r="E23" s="16"/>
      <c r="F23" s="16"/>
      <c r="G23" s="16"/>
      <c r="H23" s="16"/>
      <c r="I23" s="16"/>
      <c r="J23" s="10"/>
      <c r="K23" s="10"/>
      <c r="L23" s="10"/>
      <c r="M23" s="10"/>
      <c r="N23" s="10"/>
      <c r="O23" s="10"/>
      <c r="P23" s="10"/>
      <c r="Q23" s="10"/>
      <c r="R23" s="10"/>
      <c r="S23" s="10"/>
      <c r="T23" s="10"/>
      <c r="U23" s="10"/>
      <c r="V23" s="10"/>
      <c r="W23" s="10"/>
      <c r="X23" s="10"/>
      <c r="Y23" s="10"/>
      <c r="Z23" s="10"/>
    </row>
    <row r="24" ht="15.75" customHeight="1">
      <c r="A24" s="16"/>
      <c r="B24" s="16"/>
      <c r="C24" s="16"/>
      <c r="D24" s="16"/>
      <c r="E24" s="16"/>
      <c r="F24" s="16"/>
      <c r="G24" s="16"/>
      <c r="H24" s="16"/>
      <c r="I24" s="16"/>
      <c r="J24" s="10"/>
      <c r="K24" s="10"/>
      <c r="L24" s="10"/>
      <c r="M24" s="10"/>
      <c r="N24" s="10"/>
      <c r="O24" s="10"/>
      <c r="P24" s="10"/>
      <c r="Q24" s="10"/>
      <c r="R24" s="10"/>
      <c r="S24" s="10"/>
      <c r="T24" s="10"/>
      <c r="U24" s="10"/>
      <c r="V24" s="10"/>
      <c r="W24" s="10"/>
      <c r="X24" s="10"/>
      <c r="Y24" s="10"/>
      <c r="Z24" s="10"/>
    </row>
    <row r="25" ht="15.75" customHeight="1">
      <c r="A25" s="16"/>
      <c r="B25" s="16"/>
      <c r="C25" s="16"/>
      <c r="D25" s="16"/>
      <c r="E25" s="16"/>
      <c r="F25" s="16"/>
      <c r="G25" s="16"/>
      <c r="H25" s="16"/>
      <c r="I25" s="16"/>
      <c r="J25" s="10"/>
      <c r="K25" s="10"/>
      <c r="L25" s="10"/>
      <c r="M25" s="10"/>
      <c r="N25" s="10"/>
      <c r="O25" s="10"/>
      <c r="P25" s="10"/>
      <c r="Q25" s="10"/>
      <c r="R25" s="10"/>
      <c r="S25" s="10"/>
      <c r="T25" s="10"/>
      <c r="U25" s="10"/>
      <c r="V25" s="10"/>
      <c r="W25" s="10"/>
      <c r="X25" s="10"/>
      <c r="Y25" s="10"/>
      <c r="Z25" s="10"/>
    </row>
    <row r="26" ht="15.75" customHeight="1">
      <c r="A26" s="16"/>
      <c r="B26" s="16"/>
      <c r="C26" s="16"/>
      <c r="D26" s="16"/>
      <c r="E26" s="16"/>
      <c r="F26" s="16"/>
      <c r="G26" s="16"/>
      <c r="H26" s="16"/>
      <c r="I26" s="16"/>
      <c r="J26" s="10"/>
      <c r="K26" s="10"/>
      <c r="L26" s="10"/>
      <c r="M26" s="10"/>
      <c r="N26" s="10"/>
      <c r="O26" s="10"/>
      <c r="P26" s="10"/>
      <c r="Q26" s="10"/>
      <c r="R26" s="10"/>
      <c r="S26" s="10"/>
      <c r="T26" s="10"/>
      <c r="U26" s="10"/>
      <c r="V26" s="10"/>
      <c r="W26" s="10"/>
      <c r="X26" s="10"/>
      <c r="Y26" s="10"/>
      <c r="Z26" s="10"/>
    </row>
    <row r="27" ht="15.75" customHeight="1">
      <c r="A27" s="16"/>
      <c r="B27" s="16"/>
      <c r="C27" s="16"/>
      <c r="D27" s="16"/>
      <c r="E27" s="16"/>
      <c r="F27" s="16"/>
      <c r="G27" s="16"/>
      <c r="H27" s="16"/>
      <c r="I27" s="16"/>
      <c r="J27" s="10"/>
      <c r="K27" s="10"/>
      <c r="L27" s="10"/>
      <c r="M27" s="10"/>
      <c r="N27" s="10"/>
      <c r="O27" s="10"/>
      <c r="P27" s="10"/>
      <c r="Q27" s="10"/>
      <c r="R27" s="10"/>
      <c r="S27" s="10"/>
      <c r="T27" s="10"/>
      <c r="U27" s="10"/>
      <c r="V27" s="10"/>
      <c r="W27" s="10"/>
      <c r="X27" s="10"/>
      <c r="Y27" s="10"/>
      <c r="Z27" s="10"/>
    </row>
    <row r="28" ht="15.75" customHeight="1">
      <c r="A28" s="16"/>
      <c r="B28" s="16"/>
      <c r="C28" s="16"/>
      <c r="D28" s="16"/>
      <c r="E28" s="16"/>
      <c r="F28" s="16"/>
      <c r="G28" s="16"/>
      <c r="H28" s="16"/>
      <c r="I28" s="16"/>
      <c r="J28" s="10"/>
      <c r="K28" s="10"/>
      <c r="L28" s="10"/>
      <c r="M28" s="10"/>
      <c r="N28" s="10"/>
      <c r="O28" s="10"/>
      <c r="P28" s="10"/>
      <c r="Q28" s="10"/>
      <c r="R28" s="10"/>
      <c r="S28" s="10"/>
      <c r="T28" s="10"/>
      <c r="U28" s="10"/>
      <c r="V28" s="10"/>
      <c r="W28" s="10"/>
      <c r="X28" s="10"/>
      <c r="Y28" s="10"/>
      <c r="Z28" s="10"/>
    </row>
    <row r="29" ht="15.75" customHeight="1">
      <c r="A29" s="16"/>
      <c r="B29" s="16"/>
      <c r="C29" s="16"/>
      <c r="D29" s="16"/>
      <c r="E29" s="16"/>
      <c r="F29" s="16"/>
      <c r="G29" s="16"/>
      <c r="H29" s="16"/>
      <c r="I29" s="16"/>
      <c r="J29" s="10"/>
      <c r="K29" s="10"/>
      <c r="L29" s="10"/>
      <c r="M29" s="10"/>
      <c r="N29" s="10"/>
      <c r="O29" s="10"/>
      <c r="P29" s="10"/>
      <c r="Q29" s="10"/>
      <c r="R29" s="10"/>
      <c r="S29" s="10"/>
      <c r="T29" s="10"/>
      <c r="U29" s="10"/>
      <c r="V29" s="10"/>
      <c r="W29" s="10"/>
      <c r="X29" s="10"/>
      <c r="Y29" s="10"/>
      <c r="Z29" s="10"/>
    </row>
    <row r="30" ht="15.75" customHeight="1">
      <c r="A30" s="16"/>
      <c r="B30" s="16"/>
      <c r="C30" s="16"/>
      <c r="D30" s="16"/>
      <c r="E30" s="16"/>
      <c r="F30" s="16"/>
      <c r="G30" s="16"/>
      <c r="H30" s="16"/>
      <c r="I30" s="16"/>
      <c r="J30" s="10"/>
      <c r="K30" s="10"/>
      <c r="L30" s="10"/>
      <c r="M30" s="10"/>
      <c r="N30" s="10"/>
      <c r="O30" s="10"/>
      <c r="P30" s="10"/>
      <c r="Q30" s="10"/>
      <c r="R30" s="10"/>
      <c r="S30" s="10"/>
      <c r="T30" s="10"/>
      <c r="U30" s="10"/>
      <c r="V30" s="10"/>
      <c r="W30" s="10"/>
      <c r="X30" s="10"/>
      <c r="Y30" s="10"/>
      <c r="Z30" s="10"/>
    </row>
    <row r="31" ht="15.75" customHeight="1">
      <c r="A31" s="16"/>
      <c r="B31" s="16"/>
      <c r="C31" s="16"/>
      <c r="D31" s="16"/>
      <c r="E31" s="16"/>
      <c r="F31" s="16"/>
      <c r="G31" s="16"/>
      <c r="H31" s="16"/>
      <c r="I31" s="16"/>
      <c r="J31" s="10"/>
      <c r="K31" s="10"/>
      <c r="L31" s="10"/>
      <c r="M31" s="10"/>
      <c r="N31" s="10"/>
      <c r="O31" s="10"/>
      <c r="P31" s="10"/>
      <c r="Q31" s="10"/>
      <c r="R31" s="10"/>
      <c r="S31" s="10"/>
      <c r="T31" s="10"/>
      <c r="U31" s="10"/>
      <c r="V31" s="10"/>
      <c r="W31" s="10"/>
      <c r="X31" s="10"/>
      <c r="Y31" s="10"/>
      <c r="Z31" s="10"/>
    </row>
    <row r="32" ht="15.75" customHeight="1">
      <c r="A32" s="16"/>
      <c r="B32" s="16"/>
      <c r="C32" s="16"/>
      <c r="D32" s="16"/>
      <c r="E32" s="16"/>
      <c r="F32" s="16"/>
      <c r="G32" s="16"/>
      <c r="H32" s="16"/>
      <c r="I32" s="16"/>
      <c r="J32" s="10"/>
      <c r="K32" s="10"/>
      <c r="L32" s="10"/>
      <c r="M32" s="10"/>
      <c r="N32" s="10"/>
      <c r="O32" s="10"/>
      <c r="P32" s="10"/>
      <c r="Q32" s="10"/>
      <c r="R32" s="10"/>
      <c r="S32" s="10"/>
      <c r="T32" s="10"/>
      <c r="U32" s="10"/>
      <c r="V32" s="10"/>
      <c r="W32" s="10"/>
      <c r="X32" s="10"/>
      <c r="Y32" s="10"/>
      <c r="Z32" s="10"/>
    </row>
    <row r="33" ht="17.25" customHeight="1">
      <c r="A33" s="16"/>
      <c r="B33" s="16"/>
      <c r="C33" s="16"/>
      <c r="D33" s="16"/>
      <c r="E33" s="16"/>
      <c r="F33" s="16"/>
      <c r="G33" s="16"/>
      <c r="H33" s="16"/>
      <c r="I33" s="16"/>
      <c r="J33" s="10"/>
      <c r="K33" s="10"/>
      <c r="L33" s="10"/>
      <c r="M33" s="10"/>
      <c r="N33" s="10"/>
      <c r="O33" s="10"/>
      <c r="P33" s="10"/>
      <c r="Q33" s="10"/>
      <c r="R33" s="10"/>
      <c r="S33" s="10"/>
      <c r="T33" s="10"/>
      <c r="U33" s="10"/>
      <c r="V33" s="10"/>
      <c r="W33" s="10"/>
      <c r="X33" s="10"/>
      <c r="Y33" s="10"/>
      <c r="Z33" s="10"/>
    </row>
    <row r="34" ht="15.75" customHeight="1">
      <c r="A34" s="16"/>
      <c r="B34" s="16"/>
      <c r="C34" s="16"/>
      <c r="D34" s="16"/>
      <c r="E34" s="16"/>
      <c r="F34" s="16"/>
      <c r="G34" s="16"/>
      <c r="H34" s="16"/>
      <c r="I34" s="16"/>
      <c r="J34" s="10"/>
      <c r="K34" s="10"/>
      <c r="L34" s="10"/>
      <c r="M34" s="10"/>
      <c r="N34" s="10"/>
      <c r="O34" s="10"/>
      <c r="P34" s="10"/>
      <c r="Q34" s="10"/>
      <c r="R34" s="10"/>
      <c r="S34" s="10"/>
      <c r="T34" s="10"/>
      <c r="U34" s="10"/>
      <c r="V34" s="10"/>
      <c r="W34" s="10"/>
      <c r="X34" s="10"/>
      <c r="Y34" s="10"/>
      <c r="Z34" s="10"/>
    </row>
    <row r="35" ht="15.75" customHeight="1">
      <c r="A35" s="16"/>
      <c r="B35" s="16"/>
      <c r="C35" s="16"/>
      <c r="D35" s="16"/>
      <c r="E35" s="16"/>
      <c r="F35" s="16"/>
      <c r="G35" s="16"/>
      <c r="H35" s="16"/>
      <c r="I35" s="16"/>
      <c r="J35" s="10"/>
      <c r="K35" s="10"/>
      <c r="L35" s="10"/>
      <c r="M35" s="10"/>
      <c r="N35" s="10"/>
      <c r="O35" s="10"/>
      <c r="P35" s="10"/>
      <c r="Q35" s="10"/>
      <c r="R35" s="10"/>
      <c r="S35" s="10"/>
      <c r="T35" s="10"/>
      <c r="U35" s="10"/>
      <c r="V35" s="10"/>
      <c r="W35" s="10"/>
      <c r="X35" s="10"/>
      <c r="Y35" s="10"/>
      <c r="Z35" s="10"/>
    </row>
    <row r="36" ht="15.75" customHeight="1">
      <c r="A36" s="16"/>
      <c r="B36" s="16"/>
      <c r="C36" s="16"/>
      <c r="D36" s="16"/>
      <c r="E36" s="16"/>
      <c r="F36" s="16"/>
      <c r="G36" s="16"/>
      <c r="H36" s="16"/>
      <c r="I36" s="16"/>
      <c r="J36" s="10"/>
      <c r="K36" s="10"/>
      <c r="L36" s="10"/>
      <c r="M36" s="10"/>
      <c r="N36" s="10"/>
      <c r="O36" s="10"/>
      <c r="P36" s="10"/>
      <c r="Q36" s="10"/>
      <c r="R36" s="10"/>
      <c r="S36" s="10"/>
      <c r="T36" s="10"/>
      <c r="U36" s="10"/>
      <c r="V36" s="10"/>
      <c r="W36" s="10"/>
      <c r="X36" s="10"/>
      <c r="Y36" s="10"/>
      <c r="Z36" s="10"/>
    </row>
    <row r="37" ht="15.75" customHeight="1">
      <c r="A37" s="16"/>
      <c r="B37" s="16"/>
      <c r="C37" s="16"/>
      <c r="D37" s="16"/>
      <c r="E37" s="16"/>
      <c r="F37" s="16"/>
      <c r="G37" s="16"/>
      <c r="H37" s="16"/>
      <c r="I37" s="16"/>
      <c r="J37" s="10"/>
      <c r="K37" s="10"/>
      <c r="L37" s="10"/>
      <c r="M37" s="10"/>
      <c r="N37" s="10"/>
      <c r="O37" s="10"/>
      <c r="P37" s="10"/>
      <c r="Q37" s="10"/>
      <c r="R37" s="10"/>
      <c r="S37" s="10"/>
      <c r="T37" s="10"/>
      <c r="U37" s="10"/>
      <c r="V37" s="10"/>
      <c r="W37" s="10"/>
      <c r="X37" s="10"/>
      <c r="Y37" s="10"/>
      <c r="Z37" s="10"/>
    </row>
    <row r="38" ht="15.0" customHeight="1">
      <c r="A38" s="16"/>
      <c r="B38" s="16"/>
      <c r="C38" s="16"/>
      <c r="D38" s="16"/>
      <c r="E38" s="16"/>
      <c r="F38" s="16"/>
      <c r="G38" s="16"/>
      <c r="H38" s="16"/>
      <c r="I38" s="16"/>
      <c r="J38" s="10"/>
      <c r="K38" s="10"/>
      <c r="L38" s="10"/>
      <c r="M38" s="10"/>
      <c r="N38" s="10"/>
      <c r="O38" s="10"/>
      <c r="P38" s="10"/>
      <c r="Q38" s="10"/>
      <c r="R38" s="10"/>
      <c r="S38" s="10"/>
      <c r="T38" s="10"/>
      <c r="U38" s="10"/>
      <c r="V38" s="10"/>
      <c r="W38" s="10"/>
      <c r="X38" s="10"/>
      <c r="Y38" s="10"/>
      <c r="Z38" s="10"/>
    </row>
    <row r="39" ht="15.75" customHeight="1">
      <c r="A39" s="16"/>
      <c r="B39" s="16"/>
      <c r="C39" s="16"/>
      <c r="D39" s="16"/>
      <c r="E39" s="16"/>
      <c r="F39" s="16"/>
      <c r="G39" s="16"/>
      <c r="H39" s="16"/>
      <c r="I39" s="16"/>
      <c r="J39" s="10"/>
      <c r="K39" s="10"/>
      <c r="L39" s="10"/>
      <c r="M39" s="10"/>
      <c r="N39" s="10"/>
      <c r="O39" s="10"/>
      <c r="P39" s="10"/>
      <c r="Q39" s="10"/>
      <c r="R39" s="10"/>
      <c r="S39" s="10"/>
      <c r="T39" s="10"/>
      <c r="U39" s="10"/>
      <c r="V39" s="10"/>
      <c r="W39" s="10"/>
      <c r="X39" s="10"/>
      <c r="Y39" s="10"/>
      <c r="Z39" s="10"/>
    </row>
    <row r="40" ht="15.75" customHeight="1">
      <c r="A40" s="16"/>
      <c r="B40" s="16"/>
      <c r="C40" s="16"/>
      <c r="D40" s="16"/>
      <c r="E40" s="16"/>
      <c r="F40" s="16"/>
      <c r="G40" s="16"/>
      <c r="H40" s="16"/>
      <c r="I40" s="16"/>
      <c r="J40" s="10"/>
      <c r="K40" s="10"/>
      <c r="L40" s="10"/>
      <c r="M40" s="10"/>
      <c r="N40" s="10"/>
      <c r="O40" s="10"/>
      <c r="P40" s="10"/>
      <c r="Q40" s="10"/>
      <c r="R40" s="10"/>
      <c r="S40" s="10"/>
      <c r="T40" s="10"/>
      <c r="U40" s="10"/>
      <c r="V40" s="10"/>
      <c r="W40" s="10"/>
      <c r="X40" s="10"/>
      <c r="Y40" s="10"/>
      <c r="Z40" s="10"/>
    </row>
    <row r="41" ht="15.75" customHeight="1">
      <c r="A41" s="16"/>
      <c r="B41" s="16"/>
      <c r="C41" s="16"/>
      <c r="D41" s="16"/>
      <c r="E41" s="16"/>
      <c r="F41" s="16"/>
      <c r="G41" s="16"/>
      <c r="H41" s="16"/>
      <c r="I41" s="16"/>
      <c r="J41" s="10"/>
      <c r="K41" s="10"/>
      <c r="L41" s="10"/>
      <c r="M41" s="10"/>
      <c r="N41" s="10"/>
      <c r="O41" s="10"/>
      <c r="P41" s="10"/>
      <c r="Q41" s="10"/>
      <c r="R41" s="10"/>
      <c r="S41" s="10"/>
      <c r="T41" s="10"/>
      <c r="U41" s="10"/>
      <c r="V41" s="10"/>
      <c r="W41" s="10"/>
      <c r="X41" s="10"/>
      <c r="Y41" s="10"/>
      <c r="Z41" s="10"/>
    </row>
    <row r="42" ht="15.75" customHeight="1">
      <c r="A42" s="16"/>
      <c r="B42" s="16"/>
      <c r="C42" s="16"/>
      <c r="D42" s="16"/>
      <c r="E42" s="16"/>
      <c r="F42" s="16"/>
      <c r="G42" s="16"/>
      <c r="H42" s="16"/>
      <c r="I42" s="16"/>
      <c r="J42" s="10"/>
      <c r="K42" s="10"/>
      <c r="L42" s="10"/>
      <c r="M42" s="10"/>
      <c r="N42" s="10"/>
      <c r="O42" s="10"/>
      <c r="P42" s="10"/>
      <c r="Q42" s="10"/>
      <c r="R42" s="10"/>
      <c r="S42" s="10"/>
      <c r="T42" s="10"/>
      <c r="U42" s="10"/>
      <c r="V42" s="10"/>
      <c r="W42" s="10"/>
      <c r="X42" s="10"/>
      <c r="Y42" s="10"/>
      <c r="Z42" s="10"/>
    </row>
    <row r="43" ht="15.75" customHeight="1">
      <c r="A43" s="16"/>
      <c r="B43" s="16"/>
      <c r="C43" s="16"/>
      <c r="D43" s="16"/>
      <c r="E43" s="16"/>
      <c r="F43" s="16"/>
      <c r="G43" s="16"/>
      <c r="H43" s="16"/>
      <c r="I43" s="16"/>
      <c r="J43" s="10"/>
      <c r="K43" s="10"/>
      <c r="L43" s="10"/>
      <c r="M43" s="10"/>
      <c r="N43" s="10"/>
      <c r="O43" s="10"/>
      <c r="P43" s="10"/>
      <c r="Q43" s="10"/>
      <c r="R43" s="10"/>
      <c r="S43" s="10"/>
      <c r="T43" s="10"/>
      <c r="U43" s="10"/>
      <c r="V43" s="10"/>
      <c r="W43" s="10"/>
      <c r="X43" s="10"/>
      <c r="Y43" s="10"/>
      <c r="Z43" s="10"/>
    </row>
    <row r="44" ht="15.75" customHeight="1">
      <c r="A44" s="16"/>
      <c r="B44" s="16"/>
      <c r="C44" s="16"/>
      <c r="D44" s="16"/>
      <c r="E44" s="16"/>
      <c r="F44" s="16"/>
      <c r="G44" s="16"/>
      <c r="H44" s="16"/>
      <c r="I44" s="16"/>
      <c r="J44" s="10"/>
      <c r="K44" s="10"/>
      <c r="L44" s="10"/>
      <c r="M44" s="10"/>
      <c r="N44" s="10"/>
      <c r="O44" s="10"/>
      <c r="P44" s="10"/>
      <c r="Q44" s="10"/>
      <c r="R44" s="10"/>
      <c r="S44" s="10"/>
      <c r="T44" s="10"/>
      <c r="U44" s="10"/>
      <c r="V44" s="10"/>
      <c r="W44" s="10"/>
      <c r="X44" s="10"/>
      <c r="Y44" s="10"/>
      <c r="Z44" s="10"/>
    </row>
    <row r="45" ht="15.75" customHeight="1">
      <c r="A45" s="16"/>
      <c r="B45" s="16"/>
      <c r="C45" s="16"/>
      <c r="D45" s="16"/>
      <c r="E45" s="16"/>
      <c r="F45" s="16"/>
      <c r="G45" s="16"/>
      <c r="H45" s="16"/>
      <c r="I45" s="16"/>
      <c r="J45" s="10"/>
      <c r="K45" s="10"/>
      <c r="L45" s="10"/>
      <c r="M45" s="10"/>
      <c r="N45" s="10"/>
      <c r="O45" s="10"/>
      <c r="P45" s="10"/>
      <c r="Q45" s="10"/>
      <c r="R45" s="10"/>
      <c r="S45" s="10"/>
      <c r="T45" s="10"/>
      <c r="U45" s="10"/>
      <c r="V45" s="10"/>
      <c r="W45" s="10"/>
      <c r="X45" s="10"/>
      <c r="Y45" s="10"/>
      <c r="Z45" s="10"/>
    </row>
    <row r="46" ht="15.75" customHeight="1">
      <c r="A46" s="16"/>
      <c r="B46" s="16"/>
      <c r="C46" s="16"/>
      <c r="D46" s="16"/>
      <c r="E46" s="16"/>
      <c r="F46" s="16"/>
      <c r="G46" s="16"/>
      <c r="H46" s="16"/>
      <c r="I46" s="16"/>
      <c r="J46" s="10"/>
      <c r="K46" s="10"/>
      <c r="L46" s="10"/>
      <c r="M46" s="10"/>
      <c r="N46" s="10"/>
      <c r="O46" s="10"/>
      <c r="P46" s="10"/>
      <c r="Q46" s="10"/>
      <c r="R46" s="10"/>
      <c r="S46" s="10"/>
      <c r="T46" s="10"/>
      <c r="U46" s="10"/>
      <c r="V46" s="10"/>
      <c r="W46" s="10"/>
      <c r="X46" s="10"/>
      <c r="Y46" s="10"/>
      <c r="Z46" s="10"/>
    </row>
    <row r="47" ht="15.75" customHeight="1">
      <c r="A47" s="16"/>
      <c r="B47" s="16"/>
      <c r="C47" s="16"/>
      <c r="D47" s="16"/>
      <c r="E47" s="16"/>
      <c r="F47" s="16"/>
      <c r="G47" s="16"/>
      <c r="H47" s="16"/>
      <c r="I47" s="16"/>
      <c r="J47" s="10"/>
      <c r="K47" s="10"/>
      <c r="L47" s="10"/>
      <c r="M47" s="10"/>
      <c r="N47" s="10"/>
      <c r="O47" s="10"/>
      <c r="P47" s="10"/>
      <c r="Q47" s="10"/>
      <c r="R47" s="10"/>
      <c r="S47" s="10"/>
      <c r="T47" s="10"/>
      <c r="U47" s="10"/>
      <c r="V47" s="10"/>
      <c r="W47" s="10"/>
      <c r="X47" s="10"/>
      <c r="Y47" s="10"/>
      <c r="Z47" s="10"/>
    </row>
    <row r="48" ht="15.75" customHeight="1">
      <c r="A48" s="16"/>
      <c r="B48" s="16"/>
      <c r="C48" s="16"/>
      <c r="D48" s="16"/>
      <c r="E48" s="16"/>
      <c r="F48" s="16"/>
      <c r="G48" s="16"/>
      <c r="H48" s="16"/>
      <c r="I48" s="16"/>
      <c r="J48" s="10"/>
      <c r="K48" s="10"/>
      <c r="L48" s="10"/>
      <c r="M48" s="10"/>
      <c r="N48" s="10"/>
      <c r="O48" s="10"/>
      <c r="P48" s="10"/>
      <c r="Q48" s="10"/>
      <c r="R48" s="10"/>
      <c r="S48" s="10"/>
      <c r="T48" s="10"/>
      <c r="U48" s="10"/>
      <c r="V48" s="10"/>
      <c r="W48" s="10"/>
      <c r="X48" s="10"/>
      <c r="Y48" s="10"/>
      <c r="Z48" s="10"/>
    </row>
    <row r="49" ht="15.75" customHeight="1">
      <c r="A49" s="16"/>
      <c r="B49" s="16"/>
      <c r="C49" s="16"/>
      <c r="D49" s="16"/>
      <c r="E49" s="16"/>
      <c r="F49" s="16"/>
      <c r="G49" s="16"/>
      <c r="H49" s="16"/>
      <c r="I49" s="16"/>
      <c r="J49" s="10"/>
      <c r="K49" s="10"/>
      <c r="L49" s="10"/>
      <c r="M49" s="10"/>
      <c r="N49" s="10"/>
      <c r="O49" s="10"/>
      <c r="P49" s="10"/>
      <c r="Q49" s="10"/>
      <c r="R49" s="10"/>
      <c r="S49" s="10"/>
      <c r="T49" s="10"/>
      <c r="U49" s="10"/>
      <c r="V49" s="10"/>
      <c r="W49" s="10"/>
      <c r="X49" s="10"/>
      <c r="Y49" s="10"/>
      <c r="Z49" s="10"/>
    </row>
    <row r="50" ht="15.75" customHeight="1">
      <c r="A50" s="16"/>
      <c r="B50" s="16"/>
      <c r="C50" s="16"/>
      <c r="D50" s="16"/>
      <c r="E50" s="16"/>
      <c r="F50" s="16"/>
      <c r="G50" s="16"/>
      <c r="H50" s="16"/>
      <c r="I50" s="16"/>
      <c r="J50" s="10"/>
      <c r="K50" s="10"/>
      <c r="L50" s="10"/>
      <c r="M50" s="10"/>
      <c r="N50" s="10"/>
      <c r="O50" s="10"/>
      <c r="P50" s="10"/>
      <c r="Q50" s="10"/>
      <c r="R50" s="10"/>
      <c r="S50" s="10"/>
      <c r="T50" s="10"/>
      <c r="U50" s="10"/>
      <c r="V50" s="10"/>
      <c r="W50" s="10"/>
      <c r="X50" s="10"/>
      <c r="Y50" s="10"/>
      <c r="Z50" s="10"/>
    </row>
    <row r="51" ht="15.75" customHeight="1">
      <c r="A51" s="16"/>
      <c r="B51" s="16"/>
      <c r="C51" s="16"/>
      <c r="D51" s="16"/>
      <c r="E51" s="16"/>
      <c r="F51" s="16"/>
      <c r="G51" s="16"/>
      <c r="H51" s="16"/>
      <c r="I51" s="16"/>
      <c r="J51" s="10"/>
      <c r="K51" s="10"/>
      <c r="L51" s="10"/>
      <c r="M51" s="10"/>
      <c r="N51" s="10"/>
      <c r="O51" s="10"/>
      <c r="P51" s="10"/>
      <c r="Q51" s="10"/>
      <c r="R51" s="10"/>
      <c r="S51" s="10"/>
      <c r="T51" s="10"/>
      <c r="U51" s="10"/>
      <c r="V51" s="10"/>
      <c r="W51" s="10"/>
      <c r="X51" s="10"/>
      <c r="Y51" s="10"/>
      <c r="Z51" s="10"/>
    </row>
    <row r="52" ht="15.75" customHeight="1">
      <c r="A52" s="16"/>
      <c r="B52" s="16"/>
      <c r="C52" s="16"/>
      <c r="D52" s="16"/>
      <c r="E52" s="16"/>
      <c r="F52" s="16"/>
      <c r="G52" s="16"/>
      <c r="H52" s="16"/>
      <c r="I52" s="16"/>
      <c r="J52" s="10"/>
      <c r="K52" s="10"/>
      <c r="L52" s="10"/>
      <c r="M52" s="10"/>
      <c r="N52" s="10"/>
      <c r="O52" s="10"/>
      <c r="P52" s="10"/>
      <c r="Q52" s="10"/>
      <c r="R52" s="10"/>
      <c r="S52" s="10"/>
      <c r="T52" s="10"/>
      <c r="U52" s="10"/>
      <c r="V52" s="10"/>
      <c r="W52" s="10"/>
      <c r="X52" s="10"/>
      <c r="Y52" s="10"/>
      <c r="Z52" s="10"/>
    </row>
    <row r="53" ht="15.75" customHeight="1">
      <c r="A53" s="16"/>
      <c r="B53" s="16"/>
      <c r="C53" s="16"/>
      <c r="D53" s="16"/>
      <c r="E53" s="16"/>
      <c r="F53" s="16"/>
      <c r="G53" s="16"/>
      <c r="H53" s="16"/>
      <c r="I53" s="16"/>
      <c r="J53" s="10"/>
      <c r="K53" s="10"/>
      <c r="L53" s="10"/>
      <c r="M53" s="10"/>
      <c r="N53" s="10"/>
      <c r="O53" s="10"/>
      <c r="P53" s="10"/>
      <c r="Q53" s="10"/>
      <c r="R53" s="10"/>
      <c r="S53" s="10"/>
      <c r="T53" s="10"/>
      <c r="U53" s="10"/>
      <c r="V53" s="10"/>
      <c r="W53" s="10"/>
      <c r="X53" s="10"/>
      <c r="Y53" s="10"/>
      <c r="Z53" s="10"/>
    </row>
    <row r="54" ht="15.75" customHeight="1">
      <c r="A54" s="16"/>
      <c r="B54" s="16"/>
      <c r="C54" s="16"/>
      <c r="D54" s="16"/>
      <c r="E54" s="16"/>
      <c r="F54" s="16"/>
      <c r="G54" s="16"/>
      <c r="H54" s="16"/>
      <c r="I54" s="16"/>
      <c r="J54" s="10"/>
      <c r="K54" s="10"/>
      <c r="L54" s="10"/>
      <c r="M54" s="10"/>
      <c r="N54" s="10"/>
      <c r="O54" s="10"/>
      <c r="P54" s="10"/>
      <c r="Q54" s="10"/>
      <c r="R54" s="10"/>
      <c r="S54" s="10"/>
      <c r="T54" s="10"/>
      <c r="U54" s="10"/>
      <c r="V54" s="10"/>
      <c r="W54" s="10"/>
      <c r="X54" s="10"/>
      <c r="Y54" s="10"/>
      <c r="Z54" s="10"/>
    </row>
    <row r="55" ht="15.75" customHeight="1">
      <c r="A55" s="16"/>
      <c r="B55" s="16"/>
      <c r="C55" s="16"/>
      <c r="D55" s="16"/>
      <c r="E55" s="16"/>
      <c r="F55" s="16"/>
      <c r="G55" s="16"/>
      <c r="H55" s="16"/>
      <c r="I55" s="16"/>
      <c r="J55" s="10"/>
      <c r="K55" s="10"/>
      <c r="L55" s="10"/>
      <c r="M55" s="10"/>
      <c r="N55" s="10"/>
      <c r="O55" s="10"/>
      <c r="P55" s="10"/>
      <c r="Q55" s="10"/>
      <c r="R55" s="10"/>
      <c r="S55" s="10"/>
      <c r="T55" s="10"/>
      <c r="U55" s="10"/>
      <c r="V55" s="10"/>
      <c r="W55" s="10"/>
      <c r="X55" s="10"/>
      <c r="Y55" s="10"/>
      <c r="Z55" s="10"/>
    </row>
    <row r="56" ht="15.75" customHeight="1">
      <c r="A56" s="16"/>
      <c r="B56" s="16"/>
      <c r="C56" s="16"/>
      <c r="D56" s="16"/>
      <c r="E56" s="16"/>
      <c r="F56" s="16"/>
      <c r="G56" s="16"/>
      <c r="H56" s="16"/>
      <c r="I56" s="16"/>
      <c r="J56" s="10"/>
      <c r="K56" s="10"/>
      <c r="L56" s="10"/>
      <c r="M56" s="10"/>
      <c r="N56" s="10"/>
      <c r="O56" s="10"/>
      <c r="P56" s="10"/>
      <c r="Q56" s="10"/>
      <c r="R56" s="10"/>
      <c r="S56" s="10"/>
      <c r="T56" s="10"/>
      <c r="U56" s="10"/>
      <c r="V56" s="10"/>
      <c r="W56" s="10"/>
      <c r="X56" s="10"/>
      <c r="Y56" s="10"/>
      <c r="Z56" s="10"/>
    </row>
    <row r="57" ht="15.75" customHeight="1">
      <c r="A57" s="16"/>
      <c r="B57" s="16"/>
      <c r="C57" s="16"/>
      <c r="D57" s="16"/>
      <c r="E57" s="16"/>
      <c r="F57" s="16"/>
      <c r="G57" s="16"/>
      <c r="H57" s="16"/>
      <c r="I57" s="16"/>
      <c r="J57" s="10"/>
      <c r="K57" s="10"/>
      <c r="L57" s="10"/>
      <c r="M57" s="10"/>
      <c r="N57" s="10"/>
      <c r="O57" s="10"/>
      <c r="P57" s="10"/>
      <c r="Q57" s="10"/>
      <c r="R57" s="10"/>
      <c r="S57" s="10"/>
      <c r="T57" s="10"/>
      <c r="U57" s="10"/>
      <c r="V57" s="10"/>
      <c r="W57" s="10"/>
      <c r="X57" s="10"/>
      <c r="Y57" s="10"/>
      <c r="Z57" s="10"/>
    </row>
    <row r="58" ht="15.75" customHeight="1">
      <c r="A58" s="16"/>
      <c r="B58" s="16"/>
      <c r="C58" s="16"/>
      <c r="D58" s="16"/>
      <c r="E58" s="16"/>
      <c r="F58" s="16"/>
      <c r="G58" s="16"/>
      <c r="H58" s="16"/>
      <c r="I58" s="16"/>
      <c r="J58" s="10"/>
      <c r="K58" s="10"/>
      <c r="L58" s="10"/>
      <c r="M58" s="10"/>
      <c r="N58" s="10"/>
      <c r="O58" s="10"/>
      <c r="P58" s="10"/>
      <c r="Q58" s="10"/>
      <c r="R58" s="10"/>
      <c r="S58" s="10"/>
      <c r="T58" s="10"/>
      <c r="U58" s="10"/>
      <c r="V58" s="10"/>
      <c r="W58" s="10"/>
      <c r="X58" s="10"/>
      <c r="Y58" s="10"/>
      <c r="Z58" s="10"/>
    </row>
    <row r="59" ht="15.75" customHeight="1">
      <c r="A59" s="16"/>
      <c r="B59" s="16"/>
      <c r="C59" s="16"/>
      <c r="D59" s="16"/>
      <c r="E59" s="16"/>
      <c r="F59" s="16"/>
      <c r="G59" s="16"/>
      <c r="H59" s="16"/>
      <c r="I59" s="16"/>
      <c r="J59" s="10"/>
      <c r="K59" s="10"/>
      <c r="L59" s="10"/>
      <c r="M59" s="10"/>
      <c r="N59" s="10"/>
      <c r="O59" s="10"/>
      <c r="P59" s="10"/>
      <c r="Q59" s="10"/>
      <c r="R59" s="10"/>
      <c r="S59" s="10"/>
      <c r="T59" s="10"/>
      <c r="U59" s="10"/>
      <c r="V59" s="10"/>
      <c r="W59" s="10"/>
      <c r="X59" s="10"/>
      <c r="Y59" s="10"/>
      <c r="Z59" s="10"/>
    </row>
    <row r="60" ht="15.75" customHeight="1">
      <c r="A60" s="16"/>
      <c r="B60" s="16"/>
      <c r="C60" s="16"/>
      <c r="D60" s="16"/>
      <c r="E60" s="16"/>
      <c r="F60" s="16"/>
      <c r="G60" s="16"/>
      <c r="H60" s="16"/>
      <c r="I60" s="16"/>
      <c r="J60" s="10"/>
      <c r="K60" s="10"/>
      <c r="L60" s="10"/>
      <c r="M60" s="10"/>
      <c r="N60" s="10"/>
      <c r="O60" s="10"/>
      <c r="P60" s="10"/>
      <c r="Q60" s="10"/>
      <c r="R60" s="10"/>
      <c r="S60" s="10"/>
      <c r="T60" s="10"/>
      <c r="U60" s="10"/>
      <c r="V60" s="10"/>
      <c r="W60" s="10"/>
      <c r="X60" s="10"/>
      <c r="Y60" s="10"/>
      <c r="Z60" s="10"/>
    </row>
    <row r="61" ht="15.75" customHeight="1">
      <c r="A61" s="16"/>
      <c r="B61" s="16"/>
      <c r="C61" s="16"/>
      <c r="D61" s="16"/>
      <c r="E61" s="16"/>
      <c r="F61" s="16"/>
      <c r="G61" s="16"/>
      <c r="H61" s="16"/>
      <c r="I61" s="16"/>
      <c r="J61" s="10"/>
      <c r="K61" s="10"/>
      <c r="L61" s="10"/>
      <c r="M61" s="10"/>
      <c r="N61" s="10"/>
      <c r="O61" s="10"/>
      <c r="P61" s="10"/>
      <c r="Q61" s="10"/>
      <c r="R61" s="10"/>
      <c r="S61" s="10"/>
      <c r="T61" s="10"/>
      <c r="U61" s="10"/>
      <c r="V61" s="10"/>
      <c r="W61" s="10"/>
      <c r="X61" s="10"/>
      <c r="Y61" s="10"/>
      <c r="Z61" s="10"/>
    </row>
    <row r="62" ht="15.75" customHeight="1">
      <c r="A62" s="16"/>
      <c r="B62" s="16"/>
      <c r="C62" s="16"/>
      <c r="D62" s="16"/>
      <c r="E62" s="16"/>
      <c r="F62" s="16"/>
      <c r="G62" s="16"/>
      <c r="H62" s="16"/>
      <c r="I62" s="16"/>
      <c r="J62" s="10"/>
      <c r="K62" s="10"/>
      <c r="L62" s="10"/>
      <c r="M62" s="10"/>
      <c r="N62" s="10"/>
      <c r="O62" s="10"/>
      <c r="P62" s="10"/>
      <c r="Q62" s="10"/>
      <c r="R62" s="10"/>
      <c r="S62" s="10"/>
      <c r="T62" s="10"/>
      <c r="U62" s="10"/>
      <c r="V62" s="10"/>
      <c r="W62" s="10"/>
      <c r="X62" s="10"/>
      <c r="Y62" s="10"/>
      <c r="Z62" s="10"/>
    </row>
    <row r="63" ht="15.75" customHeight="1">
      <c r="A63" s="16"/>
      <c r="B63" s="16"/>
      <c r="C63" s="16"/>
      <c r="D63" s="16"/>
      <c r="E63" s="16"/>
      <c r="F63" s="16"/>
      <c r="G63" s="16"/>
      <c r="H63" s="16"/>
      <c r="I63" s="16"/>
      <c r="J63" s="10"/>
      <c r="K63" s="10"/>
      <c r="L63" s="10"/>
      <c r="M63" s="10"/>
      <c r="N63" s="10"/>
      <c r="O63" s="10"/>
      <c r="P63" s="10"/>
      <c r="Q63" s="10"/>
      <c r="R63" s="10"/>
      <c r="S63" s="10"/>
      <c r="T63" s="10"/>
      <c r="U63" s="10"/>
      <c r="V63" s="10"/>
      <c r="W63" s="10"/>
      <c r="X63" s="10"/>
      <c r="Y63" s="10"/>
      <c r="Z63" s="10"/>
    </row>
    <row r="64" ht="15.75" customHeight="1">
      <c r="A64" s="16"/>
      <c r="B64" s="16"/>
      <c r="C64" s="16"/>
      <c r="D64" s="16"/>
      <c r="E64" s="16"/>
      <c r="F64" s="16"/>
      <c r="G64" s="16"/>
      <c r="H64" s="16"/>
      <c r="I64" s="16"/>
      <c r="J64" s="10"/>
      <c r="K64" s="10"/>
      <c r="L64" s="10"/>
      <c r="M64" s="10"/>
      <c r="N64" s="10"/>
      <c r="O64" s="10"/>
      <c r="P64" s="10"/>
      <c r="Q64" s="10"/>
      <c r="R64" s="10"/>
      <c r="S64" s="10"/>
      <c r="T64" s="10"/>
      <c r="U64" s="10"/>
      <c r="V64" s="10"/>
      <c r="W64" s="10"/>
      <c r="X64" s="10"/>
      <c r="Y64" s="10"/>
      <c r="Z64" s="10"/>
    </row>
    <row r="65" ht="15.75" customHeight="1">
      <c r="A65" s="16"/>
      <c r="B65" s="16"/>
      <c r="C65" s="16"/>
      <c r="D65" s="16"/>
      <c r="E65" s="16"/>
      <c r="F65" s="16"/>
      <c r="G65" s="16"/>
      <c r="H65" s="16"/>
      <c r="I65" s="16"/>
      <c r="J65" s="10"/>
      <c r="K65" s="10"/>
      <c r="L65" s="10"/>
      <c r="M65" s="10"/>
      <c r="N65" s="10"/>
      <c r="O65" s="10"/>
      <c r="P65" s="10"/>
      <c r="Q65" s="10"/>
      <c r="R65" s="10"/>
      <c r="S65" s="10"/>
      <c r="T65" s="10"/>
      <c r="U65" s="10"/>
      <c r="V65" s="10"/>
      <c r="W65" s="10"/>
      <c r="X65" s="10"/>
      <c r="Y65" s="10"/>
      <c r="Z65" s="10"/>
    </row>
    <row r="66" ht="15.75" customHeight="1">
      <c r="A66" s="16"/>
      <c r="B66" s="16"/>
      <c r="C66" s="16"/>
      <c r="D66" s="16"/>
      <c r="E66" s="16"/>
      <c r="F66" s="16"/>
      <c r="G66" s="16"/>
      <c r="H66" s="16"/>
      <c r="I66" s="16"/>
      <c r="J66" s="10"/>
      <c r="K66" s="10"/>
      <c r="L66" s="10"/>
      <c r="M66" s="10"/>
      <c r="N66" s="10"/>
      <c r="O66" s="10"/>
      <c r="P66" s="10"/>
      <c r="Q66" s="10"/>
      <c r="R66" s="10"/>
      <c r="S66" s="10"/>
      <c r="T66" s="10"/>
      <c r="U66" s="10"/>
      <c r="V66" s="10"/>
      <c r="W66" s="10"/>
      <c r="X66" s="10"/>
      <c r="Y66" s="10"/>
      <c r="Z66" s="10"/>
    </row>
    <row r="67" ht="15.75" customHeight="1">
      <c r="A67" s="16"/>
      <c r="B67" s="16"/>
      <c r="C67" s="16"/>
      <c r="D67" s="16"/>
      <c r="E67" s="16"/>
      <c r="F67" s="16"/>
      <c r="G67" s="16"/>
      <c r="H67" s="16"/>
      <c r="I67" s="16"/>
      <c r="J67" s="10"/>
      <c r="K67" s="10"/>
      <c r="L67" s="10"/>
      <c r="M67" s="10"/>
      <c r="N67" s="10"/>
      <c r="O67" s="10"/>
      <c r="P67" s="10"/>
      <c r="Q67" s="10"/>
      <c r="R67" s="10"/>
      <c r="S67" s="10"/>
      <c r="T67" s="10"/>
      <c r="U67" s="10"/>
      <c r="V67" s="10"/>
      <c r="W67" s="10"/>
      <c r="X67" s="10"/>
      <c r="Y67" s="10"/>
      <c r="Z67" s="10"/>
    </row>
    <row r="68" ht="15.75" customHeight="1">
      <c r="A68" s="16"/>
      <c r="B68" s="16"/>
      <c r="C68" s="16"/>
      <c r="D68" s="16"/>
      <c r="E68" s="16"/>
      <c r="F68" s="16"/>
      <c r="G68" s="16"/>
      <c r="H68" s="16"/>
      <c r="I68" s="16"/>
      <c r="J68" s="10"/>
      <c r="K68" s="10"/>
      <c r="L68" s="10"/>
      <c r="M68" s="10"/>
      <c r="N68" s="10"/>
      <c r="O68" s="10"/>
      <c r="P68" s="10"/>
      <c r="Q68" s="10"/>
      <c r="R68" s="10"/>
      <c r="S68" s="10"/>
      <c r="T68" s="10"/>
      <c r="U68" s="10"/>
      <c r="V68" s="10"/>
      <c r="W68" s="10"/>
      <c r="X68" s="10"/>
      <c r="Y68" s="10"/>
      <c r="Z68" s="10"/>
    </row>
    <row r="69" ht="15.75" customHeight="1">
      <c r="A69" s="16"/>
      <c r="B69" s="16"/>
      <c r="C69" s="16"/>
      <c r="D69" s="16"/>
      <c r="E69" s="16"/>
      <c r="F69" s="16"/>
      <c r="G69" s="16"/>
      <c r="H69" s="16"/>
      <c r="I69" s="16"/>
      <c r="J69" s="10"/>
      <c r="K69" s="10"/>
      <c r="L69" s="10"/>
      <c r="M69" s="10"/>
      <c r="N69" s="10"/>
      <c r="O69" s="10"/>
      <c r="P69" s="10"/>
      <c r="Q69" s="10"/>
      <c r="R69" s="10"/>
      <c r="S69" s="10"/>
      <c r="T69" s="10"/>
      <c r="U69" s="10"/>
      <c r="V69" s="10"/>
      <c r="W69" s="10"/>
      <c r="X69" s="10"/>
      <c r="Y69" s="10"/>
      <c r="Z69" s="10"/>
    </row>
    <row r="70" ht="15.75" customHeight="1">
      <c r="A70" s="16"/>
      <c r="B70" s="16"/>
      <c r="C70" s="16"/>
      <c r="D70" s="16"/>
      <c r="E70" s="16"/>
      <c r="F70" s="16"/>
      <c r="G70" s="16"/>
      <c r="H70" s="16"/>
      <c r="I70" s="16"/>
      <c r="J70" s="10"/>
      <c r="K70" s="10"/>
      <c r="L70" s="10"/>
      <c r="M70" s="10"/>
      <c r="N70" s="10"/>
      <c r="O70" s="10"/>
      <c r="P70" s="10"/>
      <c r="Q70" s="10"/>
      <c r="R70" s="10"/>
      <c r="S70" s="10"/>
      <c r="T70" s="10"/>
      <c r="U70" s="10"/>
      <c r="V70" s="10"/>
      <c r="W70" s="10"/>
      <c r="X70" s="10"/>
      <c r="Y70" s="10"/>
      <c r="Z70" s="10"/>
    </row>
    <row r="71" ht="15.75" customHeight="1">
      <c r="A71" s="18"/>
      <c r="B71" s="18"/>
      <c r="C71" s="18"/>
      <c r="D71" s="18"/>
      <c r="E71" s="18"/>
      <c r="F71" s="18"/>
      <c r="G71" s="18"/>
      <c r="H71" s="18"/>
      <c r="I71" s="18"/>
      <c r="J71" s="10"/>
      <c r="K71" s="10"/>
      <c r="L71" s="10"/>
      <c r="M71" s="10"/>
      <c r="N71" s="10"/>
      <c r="O71" s="10"/>
      <c r="P71" s="10"/>
      <c r="Q71" s="10"/>
      <c r="R71" s="10"/>
      <c r="S71" s="10"/>
      <c r="T71" s="10"/>
      <c r="U71" s="10"/>
      <c r="V71" s="10"/>
      <c r="W71" s="10"/>
      <c r="X71" s="10"/>
      <c r="Y71" s="10"/>
      <c r="Z71" s="10"/>
    </row>
    <row r="72" ht="15.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5.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5.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5.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5.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5.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5.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5.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5.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5.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5.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5.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5.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5.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5.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5.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5.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5.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5.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5.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5.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5.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5.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5.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5.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5.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5.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5.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5.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5.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5.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5.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5.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5.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5.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5.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5.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5.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5.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5.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5.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5.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5.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5.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5.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5.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5.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5.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5.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5.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5.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5.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5.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5.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5.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5.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5.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5.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5.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5.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5.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5.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5.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5.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5.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5.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5.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5.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5.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5.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5.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5.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5.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5.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5.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5.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5.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5.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5.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5.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5.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5.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5.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5.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5.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5.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5.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5.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5.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5.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5.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5.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5.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5.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5.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5.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5.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5.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5.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5.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5.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5.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5.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5.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5.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5.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5.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5.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5.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5.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5.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5.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5.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5.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5.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5.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5.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5.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5.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5.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5.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5.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5.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5.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5.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5.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5.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5.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5.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5.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5.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5.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5.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5.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5.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5.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5.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5.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5.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5.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5.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5.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5.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5.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5.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5.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5.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5.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5.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5.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5.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5.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5.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5.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5.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5.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5.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5.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5.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5.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5.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5.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5.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5.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5.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5.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5.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5.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5.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5.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5.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5.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5.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5.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5.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5.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5.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5.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5.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5.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5.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5.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5.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5.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5.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5.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5.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5.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5.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5.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5.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5.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5.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5.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5.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5.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5.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5.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5.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5.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5.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5.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5.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5.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5.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5.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5.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5.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5.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5.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5.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5.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5.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5.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5.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5.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5.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5.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5.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5.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5.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5.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5.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5.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5.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5.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5.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5.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5.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5.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5.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5.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5.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5.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5.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5.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5.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5.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5.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5.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5.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5.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5.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5.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5.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5.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5.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5.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5.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5.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5.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5.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5.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5.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5.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5.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5.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5.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5.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5.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5.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5.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5.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5.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5.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5.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5.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5.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5.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5.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5.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5.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5.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5.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5.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5.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5.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5.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5.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5.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5.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5.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5.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5.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5.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5.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5.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5.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5.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5.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5.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5.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5.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5.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5.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5.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5.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5.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5.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5.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5.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5.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5.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5.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5.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5.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5.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5.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5.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5.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5.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5.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5.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5.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5.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5.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5.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5.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5.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5.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5.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5.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5.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5.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5.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5.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5.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5.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5.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5.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5.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5.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5.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5.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5.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5.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5.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5.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5.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5.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5.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5.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5.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5.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5.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5.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5.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5.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5.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5.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5.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5.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5.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5.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5.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5.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5.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5.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5.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5.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5.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5.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5.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5.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5.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5.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5.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5.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5.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5.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5.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5.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5.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5.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5.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5.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5.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5.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5.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5.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5.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5.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5.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5.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5.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5.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5.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5.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5.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5.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5.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5.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5.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5.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5.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5.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5.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5.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5.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5.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5.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5.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5.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5.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5.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5.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5.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5.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5.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5.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5.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5.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5.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5.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5.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5.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5.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5.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5.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5.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5.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5.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5.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5.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5.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5.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5.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5.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5.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5.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5.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5.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5.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5.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5.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5.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5.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5.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5.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5.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5.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5.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5.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5.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5.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5.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5.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5.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5.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5.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5.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5.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5.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5.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5.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5.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5.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5.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5.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5.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5.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5.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5.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5.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5.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5.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5.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5.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5.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5.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5.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5.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5.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5.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5.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5.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5.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5.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5.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5.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5.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5.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5.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5.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5.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5.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5.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5.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5.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5.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5.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5.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5.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5.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5.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5.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5.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5.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5.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5.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5.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5.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5.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5.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5.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5.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5.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5.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5.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5.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5.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5.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5.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5.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5.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5.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5.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5.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5.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5.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5.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5.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5.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5.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5.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5.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5.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5.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5.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5.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5.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5.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5.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5.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5.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5.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5.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5.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5.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5.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5.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5.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5.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5.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5.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5.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5.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5.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5.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5.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5.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5.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5.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5.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5.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5.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5.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5.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5.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5.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5.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5.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5.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5.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5.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5.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5.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5.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5.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5.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5.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5.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5.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5.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5.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5.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5.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5.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5.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5.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5.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5.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5.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5.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5.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5.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5.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5.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5.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5.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5.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5.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5.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5.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5.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5.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5.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5.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5.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5.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5.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5.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5.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5.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5.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5.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5.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5.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5.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5.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5.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5.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5.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5.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5.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5.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5.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5.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5.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5.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5.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5.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5.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5.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5.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5.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5.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5.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5.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5.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5.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5.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5.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5.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5.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5.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5.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5.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5.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5.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5.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5.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5.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5.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5.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5.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5.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5.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5.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5.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5.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5.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5.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5.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5.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5.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5.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5.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5.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5.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5.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5.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5.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5.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5.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5.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5.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5.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5.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5.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5.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5.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5.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5.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5.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5.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5.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5.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5.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5.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5.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5.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5.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5.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5.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5.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5.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5.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5.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5.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5.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5.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5.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5.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5.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5.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5.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5.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5.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5.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5.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5.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5.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5.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5.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5.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5.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5.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5.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5.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5.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5.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5.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5.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5.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5.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5.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5.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5.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5.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5.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5.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5.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5.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5.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5.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5.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5.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5.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5.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5.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5.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5.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5.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5.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5.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5.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5.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5.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5.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5.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5.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5.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5.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5.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5.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5.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5.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5.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5.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5.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5.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5.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5.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5.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5.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5.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5.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5.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5.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5.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5.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5.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5.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5.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5.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5.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5.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5.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5.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5.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5.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5.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5.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5.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5.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5.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5.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5.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5.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5.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5.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5.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5.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5.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5.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5.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5.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5.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5.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5.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5.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5.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5.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5.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5.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5.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5.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5.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5.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5.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5.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5.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5.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5.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5.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5.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5.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5.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5.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5.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5.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5.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5.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5.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5.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5.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5.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5.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5.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5.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5.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5.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5.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5.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5.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5.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5.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5.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5.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5.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5.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5.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5.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5.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5.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5.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5.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5.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5.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5.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5.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5.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5.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5.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5.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5.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5.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5.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5.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5.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5.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5.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5.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5.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5.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5.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5.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5.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5.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5.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5.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5.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5.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5.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5.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5.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5.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5.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5.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5.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5.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5.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5.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5.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5.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5.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5.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5.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5.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5.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5.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5.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5.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5.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5.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5.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5.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5.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5.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5.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5.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5.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5.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5.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5.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5.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5.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5.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5.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5.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5.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5.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5.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5.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5.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5.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5.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5.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5.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5.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5.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5.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5.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5.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5.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5.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5.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5.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5.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5.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5.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5.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5.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5.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5.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5.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5.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5.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ht="15.75"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sheetData>
  <mergeCells count="3">
    <mergeCell ref="A1:H1"/>
    <mergeCell ref="A3:C3"/>
    <mergeCell ref="D3:H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1.57"/>
    <col customWidth="1" min="3" max="3" width="20.57"/>
    <col customWidth="1" min="4" max="4" width="10.71"/>
    <col customWidth="1" min="5" max="5" width="14.86"/>
    <col customWidth="1" min="6" max="6" width="33.0"/>
    <col customWidth="1" min="7" max="7" width="24.57"/>
    <col customWidth="1" min="8" max="8" width="70.71"/>
    <col customWidth="1" min="9" max="9" width="22.29"/>
    <col customWidth="1" min="10" max="26" width="10.71"/>
  </cols>
  <sheetData>
    <row r="1" ht="15.0" customHeight="1">
      <c r="A1" s="19" t="s">
        <v>0</v>
      </c>
      <c r="B1" s="2"/>
      <c r="C1" s="2"/>
      <c r="D1" s="2"/>
      <c r="E1" s="2"/>
      <c r="F1" s="2"/>
      <c r="G1" s="2"/>
      <c r="H1" s="2"/>
      <c r="I1" s="3"/>
    </row>
    <row r="2">
      <c r="A2" s="20" t="s">
        <v>11</v>
      </c>
      <c r="B2" s="20" t="s">
        <v>12</v>
      </c>
      <c r="C2" s="20" t="s">
        <v>13</v>
      </c>
      <c r="D2" s="20" t="s">
        <v>14</v>
      </c>
      <c r="E2" s="20" t="s">
        <v>15</v>
      </c>
      <c r="F2" s="20" t="s">
        <v>16</v>
      </c>
      <c r="G2" s="20" t="s">
        <v>17</v>
      </c>
      <c r="H2" s="20" t="s">
        <v>18</v>
      </c>
      <c r="I2" s="20" t="s">
        <v>19</v>
      </c>
      <c r="J2" s="17"/>
      <c r="K2" s="17"/>
      <c r="L2" s="17"/>
      <c r="M2" s="17"/>
      <c r="N2" s="17"/>
      <c r="O2" s="17"/>
      <c r="P2" s="17"/>
      <c r="Q2" s="17"/>
      <c r="R2" s="17"/>
      <c r="S2" s="17"/>
      <c r="T2" s="17"/>
      <c r="U2" s="17"/>
      <c r="V2" s="17"/>
      <c r="W2" s="17"/>
      <c r="X2" s="17"/>
      <c r="Y2" s="17"/>
      <c r="Z2" s="17"/>
    </row>
    <row r="3" ht="409.5" customHeight="1">
      <c r="A3" s="21">
        <v>1.0</v>
      </c>
      <c r="B3" s="21">
        <v>8.0</v>
      </c>
      <c r="C3" s="21" t="s">
        <v>20</v>
      </c>
      <c r="D3" s="21">
        <v>1.0</v>
      </c>
      <c r="E3" s="22" t="s">
        <v>21</v>
      </c>
      <c r="F3" s="21" t="s">
        <v>22</v>
      </c>
      <c r="G3" s="21" t="s">
        <v>23</v>
      </c>
      <c r="H3" s="23" t="s">
        <v>24</v>
      </c>
      <c r="I3" s="24" t="s">
        <v>25</v>
      </c>
      <c r="J3" s="17"/>
      <c r="K3" s="17"/>
      <c r="L3" s="17"/>
      <c r="M3" s="17"/>
      <c r="N3" s="17"/>
      <c r="O3" s="17"/>
      <c r="P3" s="17"/>
      <c r="Q3" s="17"/>
      <c r="R3" s="17"/>
      <c r="S3" s="17"/>
      <c r="T3" s="17"/>
      <c r="U3" s="17"/>
      <c r="V3" s="17"/>
      <c r="W3" s="17"/>
      <c r="X3" s="17"/>
      <c r="Y3" s="17"/>
      <c r="Z3" s="17"/>
    </row>
    <row r="4" ht="231.75" customHeight="1">
      <c r="A4" s="21">
        <v>2.0</v>
      </c>
      <c r="B4" s="21">
        <v>8.0</v>
      </c>
      <c r="C4" s="21" t="s">
        <v>20</v>
      </c>
      <c r="D4" s="21">
        <v>1.0</v>
      </c>
      <c r="E4" s="22" t="s">
        <v>21</v>
      </c>
      <c r="F4" s="21" t="s">
        <v>22</v>
      </c>
      <c r="G4" s="21" t="s">
        <v>26</v>
      </c>
      <c r="H4" s="23" t="s">
        <v>27</v>
      </c>
      <c r="I4" s="24" t="s">
        <v>25</v>
      </c>
      <c r="J4" s="17"/>
      <c r="K4" s="17"/>
      <c r="L4" s="17"/>
      <c r="M4" s="17"/>
      <c r="N4" s="17"/>
      <c r="O4" s="17"/>
      <c r="P4" s="17"/>
      <c r="Q4" s="17"/>
      <c r="R4" s="17"/>
      <c r="S4" s="17"/>
      <c r="T4" s="17"/>
      <c r="U4" s="17"/>
      <c r="V4" s="17"/>
      <c r="W4" s="17"/>
      <c r="X4" s="17"/>
      <c r="Y4" s="17"/>
      <c r="Z4" s="17"/>
    </row>
    <row r="5" ht="288.75" customHeight="1">
      <c r="A5" s="21">
        <v>3.0</v>
      </c>
      <c r="B5" s="21">
        <v>8.0</v>
      </c>
      <c r="C5" s="21" t="s">
        <v>20</v>
      </c>
      <c r="D5" s="21">
        <v>1.0</v>
      </c>
      <c r="E5" s="22" t="s">
        <v>21</v>
      </c>
      <c r="F5" s="21" t="s">
        <v>22</v>
      </c>
      <c r="G5" s="21" t="s">
        <v>28</v>
      </c>
      <c r="H5" s="23" t="s">
        <v>29</v>
      </c>
      <c r="I5" s="24" t="s">
        <v>25</v>
      </c>
      <c r="J5" s="17"/>
      <c r="K5" s="17"/>
      <c r="L5" s="17"/>
      <c r="M5" s="17"/>
      <c r="N5" s="17"/>
      <c r="O5" s="17"/>
      <c r="P5" s="17"/>
      <c r="Q5" s="17"/>
      <c r="R5" s="17"/>
      <c r="S5" s="17"/>
      <c r="T5" s="17"/>
      <c r="U5" s="17"/>
      <c r="V5" s="17"/>
      <c r="W5" s="17"/>
      <c r="X5" s="17"/>
      <c r="Y5" s="17"/>
      <c r="Z5" s="17"/>
    </row>
    <row r="6" ht="162.75" customHeight="1">
      <c r="A6" s="21">
        <v>4.0</v>
      </c>
      <c r="B6" s="21">
        <v>8.0</v>
      </c>
      <c r="C6" s="21" t="s">
        <v>20</v>
      </c>
      <c r="D6" s="21">
        <v>1.0</v>
      </c>
      <c r="E6" s="22" t="s">
        <v>21</v>
      </c>
      <c r="F6" s="21" t="s">
        <v>22</v>
      </c>
      <c r="G6" s="22" t="s">
        <v>30</v>
      </c>
      <c r="H6" s="23" t="s">
        <v>31</v>
      </c>
      <c r="I6" s="24" t="s">
        <v>25</v>
      </c>
      <c r="J6" s="17"/>
      <c r="K6" s="17"/>
      <c r="L6" s="17"/>
      <c r="M6" s="17"/>
      <c r="N6" s="17"/>
      <c r="O6" s="17"/>
      <c r="P6" s="17"/>
      <c r="Q6" s="17"/>
      <c r="R6" s="17"/>
      <c r="S6" s="17"/>
      <c r="T6" s="17"/>
      <c r="U6" s="17"/>
      <c r="V6" s="17"/>
      <c r="W6" s="17"/>
      <c r="X6" s="17"/>
      <c r="Y6" s="17"/>
      <c r="Z6" s="17"/>
    </row>
    <row r="7" ht="409.5" customHeight="1">
      <c r="A7" s="21">
        <v>5.0</v>
      </c>
      <c r="B7" s="21">
        <v>8.0</v>
      </c>
      <c r="C7" s="21" t="s">
        <v>20</v>
      </c>
      <c r="D7" s="21">
        <v>1.0</v>
      </c>
      <c r="E7" s="22" t="s">
        <v>21</v>
      </c>
      <c r="F7" s="21" t="s">
        <v>22</v>
      </c>
      <c r="G7" s="22" t="s">
        <v>28</v>
      </c>
      <c r="H7" s="23" t="s">
        <v>32</v>
      </c>
      <c r="I7" s="24" t="s">
        <v>25</v>
      </c>
      <c r="J7" s="17"/>
      <c r="K7" s="17"/>
      <c r="L7" s="17"/>
      <c r="M7" s="17"/>
      <c r="N7" s="17"/>
      <c r="O7" s="17"/>
      <c r="P7" s="17"/>
      <c r="Q7" s="17"/>
      <c r="R7" s="17"/>
      <c r="S7" s="17"/>
      <c r="T7" s="17"/>
      <c r="U7" s="17"/>
      <c r="V7" s="17"/>
      <c r="W7" s="17"/>
      <c r="X7" s="17"/>
      <c r="Y7" s="17"/>
      <c r="Z7" s="17"/>
    </row>
    <row r="8" ht="330.0" customHeight="1">
      <c r="A8" s="21">
        <v>6.0</v>
      </c>
      <c r="B8" s="21">
        <v>8.0</v>
      </c>
      <c r="C8" s="21" t="s">
        <v>20</v>
      </c>
      <c r="D8" s="21">
        <v>1.0</v>
      </c>
      <c r="E8" s="22" t="s">
        <v>21</v>
      </c>
      <c r="F8" s="21" t="s">
        <v>22</v>
      </c>
      <c r="G8" s="21" t="s">
        <v>33</v>
      </c>
      <c r="H8" s="23" t="s">
        <v>34</v>
      </c>
      <c r="I8" s="24" t="s">
        <v>25</v>
      </c>
      <c r="J8" s="17"/>
      <c r="K8" s="17"/>
      <c r="L8" s="17"/>
      <c r="M8" s="17"/>
      <c r="N8" s="17"/>
      <c r="O8" s="17"/>
      <c r="P8" s="17"/>
      <c r="Q8" s="17"/>
      <c r="R8" s="17"/>
      <c r="S8" s="17"/>
      <c r="T8" s="17"/>
      <c r="U8" s="17"/>
      <c r="V8" s="17"/>
      <c r="W8" s="17"/>
      <c r="X8" s="17"/>
      <c r="Y8" s="17"/>
      <c r="Z8" s="17"/>
    </row>
    <row r="9">
      <c r="A9" s="21">
        <v>7.0</v>
      </c>
      <c r="B9" s="21">
        <v>8.0</v>
      </c>
      <c r="C9" s="21" t="s">
        <v>20</v>
      </c>
      <c r="D9" s="21">
        <v>1.0</v>
      </c>
      <c r="E9" s="22" t="s">
        <v>21</v>
      </c>
      <c r="F9" s="21" t="s">
        <v>22</v>
      </c>
      <c r="G9" s="21" t="s">
        <v>28</v>
      </c>
      <c r="H9" s="23" t="s">
        <v>35</v>
      </c>
      <c r="I9" s="24" t="s">
        <v>25</v>
      </c>
      <c r="J9" s="17"/>
      <c r="K9" s="17"/>
      <c r="L9" s="17"/>
      <c r="M9" s="17"/>
      <c r="N9" s="17"/>
      <c r="O9" s="17"/>
      <c r="P9" s="17"/>
      <c r="Q9" s="17"/>
      <c r="R9" s="17"/>
      <c r="S9" s="17"/>
      <c r="T9" s="17"/>
      <c r="U9" s="17"/>
      <c r="V9" s="17"/>
      <c r="W9" s="17"/>
      <c r="X9" s="17"/>
      <c r="Y9" s="17"/>
      <c r="Z9" s="17"/>
    </row>
    <row r="10">
      <c r="A10" s="21">
        <v>8.0</v>
      </c>
      <c r="B10" s="21">
        <v>8.0</v>
      </c>
      <c r="C10" s="21" t="s">
        <v>20</v>
      </c>
      <c r="D10" s="21">
        <v>1.0</v>
      </c>
      <c r="E10" s="22" t="s">
        <v>21</v>
      </c>
      <c r="F10" s="21" t="s">
        <v>22</v>
      </c>
      <c r="G10" s="21" t="s">
        <v>26</v>
      </c>
      <c r="H10" s="23" t="s">
        <v>36</v>
      </c>
      <c r="I10" s="24" t="s">
        <v>25</v>
      </c>
      <c r="J10" s="17"/>
      <c r="K10" s="17"/>
      <c r="L10" s="17"/>
      <c r="M10" s="17"/>
      <c r="N10" s="17"/>
      <c r="O10" s="17"/>
      <c r="P10" s="17"/>
      <c r="Q10" s="17"/>
      <c r="R10" s="17"/>
      <c r="S10" s="17"/>
      <c r="T10" s="17"/>
      <c r="U10" s="17"/>
      <c r="V10" s="17"/>
      <c r="W10" s="17"/>
      <c r="X10" s="17"/>
      <c r="Y10" s="17"/>
      <c r="Z10" s="17"/>
    </row>
    <row r="11">
      <c r="A11" s="21">
        <v>9.0</v>
      </c>
      <c r="B11" s="21">
        <v>8.0</v>
      </c>
      <c r="C11" s="21" t="s">
        <v>20</v>
      </c>
      <c r="D11" s="21">
        <v>1.0</v>
      </c>
      <c r="E11" s="22" t="s">
        <v>21</v>
      </c>
      <c r="F11" s="21" t="s">
        <v>22</v>
      </c>
      <c r="G11" s="21" t="s">
        <v>23</v>
      </c>
      <c r="H11" s="23" t="s">
        <v>37</v>
      </c>
      <c r="I11" s="24" t="s">
        <v>25</v>
      </c>
      <c r="J11" s="17"/>
      <c r="K11" s="17"/>
      <c r="L11" s="17"/>
      <c r="M11" s="17"/>
      <c r="N11" s="17"/>
      <c r="O11" s="17"/>
      <c r="P11" s="17"/>
      <c r="Q11" s="17"/>
      <c r="R11" s="17"/>
      <c r="S11" s="17"/>
      <c r="T11" s="17"/>
      <c r="U11" s="17"/>
      <c r="V11" s="17"/>
      <c r="W11" s="17"/>
      <c r="X11" s="17"/>
      <c r="Y11" s="17"/>
      <c r="Z11" s="17"/>
    </row>
    <row r="12">
      <c r="A12" s="21">
        <v>10.0</v>
      </c>
      <c r="B12" s="25">
        <v>8.0</v>
      </c>
      <c r="C12" s="21" t="s">
        <v>20</v>
      </c>
      <c r="D12" s="25">
        <v>1.0</v>
      </c>
      <c r="E12" s="22" t="s">
        <v>21</v>
      </c>
      <c r="F12" s="21" t="s">
        <v>22</v>
      </c>
      <c r="G12" s="21" t="s">
        <v>23</v>
      </c>
      <c r="H12" s="26" t="s">
        <v>38</v>
      </c>
      <c r="I12" s="27" t="s">
        <v>25</v>
      </c>
      <c r="J12" s="17"/>
      <c r="K12" s="17"/>
      <c r="L12" s="17"/>
      <c r="M12" s="17"/>
      <c r="N12" s="17"/>
      <c r="O12" s="17"/>
      <c r="P12" s="17"/>
      <c r="Q12" s="17"/>
      <c r="R12" s="17"/>
      <c r="S12" s="17"/>
      <c r="T12" s="17"/>
      <c r="U12" s="17"/>
      <c r="V12" s="17"/>
      <c r="W12" s="17"/>
      <c r="X12" s="17"/>
      <c r="Y12" s="17"/>
      <c r="Z12" s="17"/>
    </row>
    <row r="13">
      <c r="A13" s="21">
        <v>11.0</v>
      </c>
      <c r="B13" s="25">
        <v>8.0</v>
      </c>
      <c r="C13" s="21" t="s">
        <v>20</v>
      </c>
      <c r="D13" s="25">
        <v>1.0</v>
      </c>
      <c r="E13" s="22" t="s">
        <v>21</v>
      </c>
      <c r="F13" s="21" t="s">
        <v>22</v>
      </c>
      <c r="G13" s="21" t="s">
        <v>39</v>
      </c>
      <c r="H13" s="28" t="s">
        <v>40</v>
      </c>
      <c r="I13" s="27" t="s">
        <v>25</v>
      </c>
      <c r="J13" s="17"/>
      <c r="K13" s="17"/>
      <c r="L13" s="17"/>
      <c r="M13" s="17"/>
      <c r="N13" s="17"/>
      <c r="O13" s="17"/>
      <c r="P13" s="17"/>
      <c r="Q13" s="17"/>
      <c r="R13" s="17"/>
      <c r="S13" s="17"/>
      <c r="T13" s="17"/>
      <c r="U13" s="17"/>
      <c r="V13" s="17"/>
      <c r="W13" s="17"/>
      <c r="X13" s="17"/>
      <c r="Y13" s="17"/>
      <c r="Z13" s="17"/>
    </row>
    <row r="14" ht="327.75" customHeight="1">
      <c r="A14" s="21">
        <v>12.0</v>
      </c>
      <c r="B14" s="25">
        <v>8.0</v>
      </c>
      <c r="C14" s="25" t="s">
        <v>20</v>
      </c>
      <c r="D14" s="25">
        <v>1.0</v>
      </c>
      <c r="E14" s="22" t="s">
        <v>21</v>
      </c>
      <c r="F14" s="21" t="s">
        <v>22</v>
      </c>
      <c r="G14" s="21" t="s">
        <v>41</v>
      </c>
      <c r="H14" s="29" t="s">
        <v>42</v>
      </c>
      <c r="I14" s="27" t="s">
        <v>25</v>
      </c>
      <c r="J14" s="17"/>
      <c r="K14" s="17"/>
      <c r="L14" s="17"/>
      <c r="M14" s="17"/>
      <c r="N14" s="17"/>
      <c r="O14" s="17"/>
      <c r="P14" s="17"/>
      <c r="Q14" s="17"/>
      <c r="R14" s="17"/>
      <c r="S14" s="17"/>
      <c r="T14" s="17"/>
      <c r="U14" s="17"/>
      <c r="V14" s="17"/>
      <c r="W14" s="17"/>
      <c r="X14" s="17"/>
      <c r="Y14" s="17"/>
      <c r="Z14" s="17"/>
    </row>
    <row r="15">
      <c r="A15" s="21">
        <v>13.0</v>
      </c>
      <c r="B15" s="25">
        <v>8.0</v>
      </c>
      <c r="C15" s="21" t="s">
        <v>20</v>
      </c>
      <c r="D15" s="25">
        <v>1.0</v>
      </c>
      <c r="E15" s="22" t="s">
        <v>21</v>
      </c>
      <c r="F15" s="21" t="s">
        <v>22</v>
      </c>
      <c r="G15" s="30" t="s">
        <v>43</v>
      </c>
      <c r="H15" s="28" t="s">
        <v>44</v>
      </c>
      <c r="I15" s="27" t="s">
        <v>25</v>
      </c>
      <c r="J15" s="17"/>
      <c r="K15" s="17"/>
      <c r="L15" s="17"/>
      <c r="M15" s="17"/>
      <c r="N15" s="17"/>
      <c r="O15" s="17"/>
      <c r="P15" s="17"/>
      <c r="Q15" s="17"/>
      <c r="R15" s="17"/>
      <c r="S15" s="17"/>
      <c r="T15" s="17"/>
      <c r="U15" s="17"/>
      <c r="V15" s="17"/>
      <c r="W15" s="17"/>
      <c r="X15" s="17"/>
      <c r="Y15" s="17"/>
      <c r="Z15" s="17"/>
    </row>
    <row r="16">
      <c r="A16" s="21">
        <v>14.0</v>
      </c>
      <c r="B16" s="25">
        <v>8.0</v>
      </c>
      <c r="C16" s="21" t="s">
        <v>20</v>
      </c>
      <c r="D16" s="25">
        <v>1.0</v>
      </c>
      <c r="E16" s="22" t="s">
        <v>21</v>
      </c>
      <c r="F16" s="21" t="s">
        <v>22</v>
      </c>
      <c r="G16" s="21" t="s">
        <v>23</v>
      </c>
      <c r="H16" s="28" t="s">
        <v>45</v>
      </c>
      <c r="I16" s="27" t="s">
        <v>25</v>
      </c>
      <c r="J16" s="17"/>
      <c r="K16" s="17"/>
      <c r="L16" s="17"/>
      <c r="M16" s="17"/>
      <c r="N16" s="17"/>
      <c r="O16" s="17"/>
      <c r="P16" s="17"/>
      <c r="Q16" s="17"/>
      <c r="R16" s="17"/>
      <c r="S16" s="17"/>
      <c r="T16" s="17"/>
      <c r="U16" s="17"/>
      <c r="V16" s="17"/>
      <c r="W16" s="17"/>
      <c r="X16" s="17"/>
      <c r="Y16" s="17"/>
      <c r="Z16" s="17"/>
    </row>
    <row r="17">
      <c r="A17" s="21">
        <v>15.0</v>
      </c>
      <c r="B17" s="25">
        <v>8.0</v>
      </c>
      <c r="C17" s="21" t="s">
        <v>20</v>
      </c>
      <c r="D17" s="25">
        <v>1.0</v>
      </c>
      <c r="E17" s="22" t="s">
        <v>21</v>
      </c>
      <c r="F17" s="21" t="s">
        <v>22</v>
      </c>
      <c r="G17" s="21" t="s">
        <v>23</v>
      </c>
      <c r="H17" s="28" t="s">
        <v>46</v>
      </c>
      <c r="I17" s="27" t="s">
        <v>25</v>
      </c>
      <c r="J17" s="17"/>
      <c r="K17" s="17"/>
      <c r="L17" s="17"/>
      <c r="M17" s="17"/>
      <c r="N17" s="17"/>
      <c r="O17" s="17"/>
      <c r="P17" s="17"/>
      <c r="Q17" s="17"/>
      <c r="R17" s="17"/>
      <c r="S17" s="17"/>
      <c r="T17" s="17"/>
      <c r="U17" s="17"/>
      <c r="V17" s="17"/>
      <c r="W17" s="17"/>
      <c r="X17" s="17"/>
      <c r="Y17" s="17"/>
      <c r="Z17" s="17"/>
    </row>
    <row r="18">
      <c r="A18" s="21">
        <v>16.0</v>
      </c>
      <c r="B18" s="25">
        <v>8.0</v>
      </c>
      <c r="C18" s="21" t="s">
        <v>20</v>
      </c>
      <c r="D18" s="25">
        <v>1.0</v>
      </c>
      <c r="E18" s="22" t="s">
        <v>21</v>
      </c>
      <c r="F18" s="21" t="s">
        <v>22</v>
      </c>
      <c r="G18" s="21" t="s">
        <v>47</v>
      </c>
      <c r="H18" s="28" t="s">
        <v>48</v>
      </c>
      <c r="I18" s="27" t="s">
        <v>25</v>
      </c>
      <c r="J18" s="17"/>
      <c r="K18" s="17"/>
      <c r="L18" s="17"/>
      <c r="M18" s="17"/>
      <c r="N18" s="17"/>
      <c r="O18" s="17"/>
      <c r="P18" s="17"/>
      <c r="Q18" s="17"/>
      <c r="R18" s="17"/>
      <c r="S18" s="17"/>
      <c r="T18" s="17"/>
      <c r="U18" s="17"/>
      <c r="V18" s="17"/>
      <c r="W18" s="17"/>
      <c r="X18" s="17"/>
      <c r="Y18" s="17"/>
      <c r="Z18" s="17"/>
    </row>
    <row r="19">
      <c r="A19" s="21">
        <v>17.0</v>
      </c>
      <c r="B19" s="25">
        <v>8.0</v>
      </c>
      <c r="C19" s="21" t="s">
        <v>20</v>
      </c>
      <c r="D19" s="25">
        <v>1.0</v>
      </c>
      <c r="E19" s="22" t="s">
        <v>21</v>
      </c>
      <c r="F19" s="21" t="s">
        <v>22</v>
      </c>
      <c r="G19" s="21" t="s">
        <v>23</v>
      </c>
      <c r="H19" s="28" t="s">
        <v>49</v>
      </c>
      <c r="I19" s="27" t="s">
        <v>25</v>
      </c>
      <c r="J19" s="17"/>
      <c r="K19" s="17"/>
      <c r="L19" s="17"/>
      <c r="M19" s="17"/>
      <c r="N19" s="17"/>
      <c r="O19" s="17"/>
      <c r="P19" s="17"/>
      <c r="Q19" s="17"/>
      <c r="R19" s="17"/>
      <c r="S19" s="17"/>
      <c r="T19" s="17"/>
      <c r="U19" s="17"/>
      <c r="V19" s="17"/>
      <c r="W19" s="17"/>
      <c r="X19" s="17"/>
      <c r="Y19" s="17"/>
      <c r="Z19" s="17"/>
    </row>
    <row r="20">
      <c r="A20" s="21">
        <v>18.0</v>
      </c>
      <c r="B20" s="25">
        <v>8.0</v>
      </c>
      <c r="C20" s="21" t="s">
        <v>20</v>
      </c>
      <c r="D20" s="25">
        <v>1.0</v>
      </c>
      <c r="E20" s="22" t="s">
        <v>21</v>
      </c>
      <c r="F20" s="21" t="s">
        <v>22</v>
      </c>
      <c r="G20" s="21" t="s">
        <v>41</v>
      </c>
      <c r="H20" s="28" t="s">
        <v>50</v>
      </c>
      <c r="I20" s="27" t="s">
        <v>25</v>
      </c>
      <c r="J20" s="17"/>
      <c r="K20" s="17"/>
      <c r="L20" s="17"/>
      <c r="M20" s="17"/>
      <c r="N20" s="17"/>
      <c r="O20" s="17"/>
      <c r="P20" s="17"/>
      <c r="Q20" s="17"/>
      <c r="R20" s="17"/>
      <c r="S20" s="17"/>
      <c r="T20" s="17"/>
      <c r="U20" s="17"/>
      <c r="V20" s="17"/>
      <c r="W20" s="17"/>
      <c r="X20" s="17"/>
      <c r="Y20" s="17"/>
      <c r="Z20" s="17"/>
    </row>
    <row r="21" ht="359.25" customHeight="1">
      <c r="A21" s="21">
        <v>19.0</v>
      </c>
      <c r="B21" s="25">
        <v>8.0</v>
      </c>
      <c r="C21" s="21" t="s">
        <v>20</v>
      </c>
      <c r="D21" s="25">
        <v>1.0</v>
      </c>
      <c r="E21" s="22" t="s">
        <v>21</v>
      </c>
      <c r="F21" s="21" t="s">
        <v>22</v>
      </c>
      <c r="G21" s="21" t="s">
        <v>51</v>
      </c>
      <c r="H21" s="28" t="s">
        <v>52</v>
      </c>
      <c r="I21" s="27" t="s">
        <v>25</v>
      </c>
      <c r="J21" s="17"/>
      <c r="K21" s="17"/>
      <c r="L21" s="17"/>
      <c r="M21" s="17"/>
      <c r="N21" s="17"/>
      <c r="O21" s="17"/>
      <c r="P21" s="17"/>
      <c r="Q21" s="17"/>
      <c r="R21" s="17"/>
      <c r="S21" s="17"/>
      <c r="T21" s="17"/>
      <c r="U21" s="17"/>
      <c r="V21" s="17"/>
      <c r="W21" s="17"/>
      <c r="X21" s="17"/>
      <c r="Y21" s="17"/>
      <c r="Z21" s="17"/>
    </row>
    <row r="22">
      <c r="A22" s="21">
        <v>20.0</v>
      </c>
      <c r="B22" s="25">
        <v>8.0</v>
      </c>
      <c r="C22" s="21" t="s">
        <v>20</v>
      </c>
      <c r="D22" s="25">
        <v>1.0</v>
      </c>
      <c r="E22" s="22" t="s">
        <v>21</v>
      </c>
      <c r="F22" s="21" t="s">
        <v>22</v>
      </c>
      <c r="G22" s="21" t="s">
        <v>41</v>
      </c>
      <c r="H22" s="29" t="s">
        <v>53</v>
      </c>
      <c r="I22" s="27" t="s">
        <v>25</v>
      </c>
      <c r="J22" s="17"/>
      <c r="K22" s="17"/>
      <c r="L22" s="17"/>
      <c r="M22" s="17"/>
      <c r="N22" s="17"/>
      <c r="O22" s="17"/>
      <c r="P22" s="17"/>
      <c r="Q22" s="17"/>
      <c r="R22" s="17"/>
      <c r="S22" s="17"/>
      <c r="T22" s="17"/>
      <c r="U22" s="17"/>
      <c r="V22" s="17"/>
      <c r="W22" s="17"/>
      <c r="X22" s="17"/>
      <c r="Y22" s="17"/>
      <c r="Z22" s="17"/>
    </row>
    <row r="23">
      <c r="A23" s="21">
        <v>21.0</v>
      </c>
      <c r="B23" s="25">
        <v>8.0</v>
      </c>
      <c r="C23" s="21" t="s">
        <v>20</v>
      </c>
      <c r="D23" s="25">
        <v>1.0</v>
      </c>
      <c r="E23" s="22" t="s">
        <v>21</v>
      </c>
      <c r="F23" s="21" t="s">
        <v>22</v>
      </c>
      <c r="G23" s="21" t="s">
        <v>23</v>
      </c>
      <c r="H23" s="28" t="s">
        <v>54</v>
      </c>
      <c r="I23" s="27" t="s">
        <v>25</v>
      </c>
      <c r="J23" s="17"/>
      <c r="K23" s="17"/>
      <c r="L23" s="17"/>
      <c r="M23" s="17"/>
      <c r="N23" s="17"/>
      <c r="O23" s="17"/>
      <c r="P23" s="17"/>
      <c r="Q23" s="17"/>
      <c r="R23" s="17"/>
      <c r="S23" s="17"/>
      <c r="T23" s="17"/>
      <c r="U23" s="17"/>
      <c r="V23" s="17"/>
      <c r="W23" s="17"/>
      <c r="X23" s="17"/>
      <c r="Y23" s="17"/>
      <c r="Z23" s="17"/>
    </row>
    <row r="24">
      <c r="A24" s="21">
        <v>22.0</v>
      </c>
      <c r="B24" s="25">
        <v>8.0</v>
      </c>
      <c r="C24" s="21" t="s">
        <v>20</v>
      </c>
      <c r="D24" s="25">
        <v>1.0</v>
      </c>
      <c r="E24" s="22" t="s">
        <v>21</v>
      </c>
      <c r="F24" s="21" t="s">
        <v>22</v>
      </c>
      <c r="G24" s="21" t="s">
        <v>23</v>
      </c>
      <c r="H24" s="28" t="s">
        <v>55</v>
      </c>
      <c r="I24" s="27" t="s">
        <v>25</v>
      </c>
      <c r="J24" s="17"/>
      <c r="K24" s="17"/>
      <c r="L24" s="17"/>
      <c r="M24" s="17"/>
      <c r="N24" s="17"/>
      <c r="O24" s="17"/>
      <c r="P24" s="17"/>
      <c r="Q24" s="17"/>
      <c r="R24" s="17"/>
      <c r="S24" s="17"/>
      <c r="T24" s="17"/>
      <c r="U24" s="17"/>
      <c r="V24" s="17"/>
      <c r="W24" s="17"/>
      <c r="X24" s="17"/>
      <c r="Y24" s="17"/>
      <c r="Z24" s="17"/>
    </row>
    <row r="25">
      <c r="A25" s="21">
        <v>23.0</v>
      </c>
      <c r="B25" s="25">
        <v>8.0</v>
      </c>
      <c r="C25" s="21" t="s">
        <v>20</v>
      </c>
      <c r="D25" s="25">
        <v>1.0</v>
      </c>
      <c r="E25" s="22" t="s">
        <v>21</v>
      </c>
      <c r="F25" s="21" t="s">
        <v>22</v>
      </c>
      <c r="G25" s="21" t="s">
        <v>56</v>
      </c>
      <c r="H25" s="28" t="s">
        <v>57</v>
      </c>
      <c r="I25" s="27" t="s">
        <v>25</v>
      </c>
      <c r="J25" s="17"/>
      <c r="K25" s="17"/>
      <c r="L25" s="17"/>
      <c r="M25" s="17"/>
      <c r="N25" s="17"/>
      <c r="O25" s="17"/>
      <c r="P25" s="17"/>
      <c r="Q25" s="17"/>
      <c r="R25" s="17"/>
      <c r="S25" s="17"/>
      <c r="T25" s="17"/>
      <c r="U25" s="17"/>
      <c r="V25" s="17"/>
      <c r="W25" s="17"/>
      <c r="X25" s="17"/>
      <c r="Y25" s="17"/>
      <c r="Z25" s="17"/>
    </row>
    <row r="26">
      <c r="A26" s="21">
        <v>24.0</v>
      </c>
      <c r="B26" s="25">
        <v>8.0</v>
      </c>
      <c r="C26" s="21" t="s">
        <v>20</v>
      </c>
      <c r="D26" s="25">
        <v>1.0</v>
      </c>
      <c r="E26" s="22" t="s">
        <v>21</v>
      </c>
      <c r="F26" s="21" t="s">
        <v>22</v>
      </c>
      <c r="G26" s="21" t="s">
        <v>51</v>
      </c>
      <c r="H26" s="28" t="s">
        <v>58</v>
      </c>
      <c r="I26" s="27" t="s">
        <v>59</v>
      </c>
      <c r="J26" s="17"/>
      <c r="K26" s="17"/>
      <c r="L26" s="17"/>
      <c r="M26" s="17"/>
      <c r="N26" s="17"/>
      <c r="O26" s="17"/>
      <c r="P26" s="17"/>
      <c r="Q26" s="17"/>
      <c r="R26" s="17"/>
      <c r="S26" s="17"/>
      <c r="T26" s="17"/>
      <c r="U26" s="17"/>
      <c r="V26" s="17"/>
      <c r="W26" s="17"/>
      <c r="X26" s="17"/>
      <c r="Y26" s="17"/>
      <c r="Z26" s="17"/>
    </row>
    <row r="27">
      <c r="A27" s="21">
        <v>25.0</v>
      </c>
      <c r="B27" s="25">
        <v>8.0</v>
      </c>
      <c r="C27" s="21" t="s">
        <v>20</v>
      </c>
      <c r="D27" s="25">
        <v>1.0</v>
      </c>
      <c r="E27" s="22" t="s">
        <v>21</v>
      </c>
      <c r="F27" s="21" t="s">
        <v>22</v>
      </c>
      <c r="G27" s="22" t="s">
        <v>23</v>
      </c>
      <c r="H27" s="28" t="s">
        <v>60</v>
      </c>
      <c r="I27" s="27" t="s">
        <v>25</v>
      </c>
      <c r="J27" s="17"/>
      <c r="K27" s="17"/>
      <c r="L27" s="17"/>
      <c r="M27" s="17"/>
      <c r="N27" s="17"/>
      <c r="O27" s="17"/>
      <c r="P27" s="17"/>
      <c r="Q27" s="17"/>
      <c r="R27" s="17"/>
      <c r="S27" s="17"/>
      <c r="T27" s="17"/>
      <c r="U27" s="17"/>
      <c r="V27" s="17"/>
      <c r="W27" s="17"/>
      <c r="X27" s="17"/>
      <c r="Y27" s="17"/>
      <c r="Z27" s="17"/>
    </row>
    <row r="28" ht="409.5" customHeight="1">
      <c r="A28" s="21">
        <v>26.0</v>
      </c>
      <c r="B28" s="25">
        <v>8.0</v>
      </c>
      <c r="C28" s="21" t="s">
        <v>20</v>
      </c>
      <c r="D28" s="25">
        <v>1.0</v>
      </c>
      <c r="E28" s="22" t="s">
        <v>21</v>
      </c>
      <c r="F28" s="21" t="s">
        <v>22</v>
      </c>
      <c r="G28" s="22" t="s">
        <v>61</v>
      </c>
      <c r="H28" s="31" t="s">
        <v>62</v>
      </c>
      <c r="I28" s="27" t="s">
        <v>63</v>
      </c>
      <c r="J28" s="17"/>
      <c r="K28" s="17"/>
      <c r="L28" s="17"/>
      <c r="M28" s="17"/>
      <c r="N28" s="17"/>
      <c r="O28" s="17"/>
      <c r="P28" s="17"/>
      <c r="Q28" s="17"/>
      <c r="R28" s="17"/>
      <c r="S28" s="17"/>
      <c r="T28" s="17"/>
      <c r="U28" s="17"/>
      <c r="V28" s="17"/>
      <c r="W28" s="17"/>
      <c r="X28" s="17"/>
      <c r="Y28" s="17"/>
      <c r="Z28" s="17"/>
    </row>
    <row r="29">
      <c r="A29" s="21">
        <v>27.0</v>
      </c>
      <c r="B29" s="25">
        <v>8.0</v>
      </c>
      <c r="C29" s="21" t="s">
        <v>20</v>
      </c>
      <c r="D29" s="25">
        <v>1.0</v>
      </c>
      <c r="E29" s="22" t="s">
        <v>21</v>
      </c>
      <c r="F29" s="21" t="s">
        <v>22</v>
      </c>
      <c r="G29" s="21" t="s">
        <v>64</v>
      </c>
      <c r="H29" s="28" t="s">
        <v>65</v>
      </c>
      <c r="I29" s="27" t="s">
        <v>66</v>
      </c>
      <c r="J29" s="17"/>
      <c r="K29" s="17"/>
      <c r="L29" s="17"/>
      <c r="M29" s="17"/>
      <c r="N29" s="17"/>
      <c r="O29" s="17"/>
      <c r="P29" s="17"/>
      <c r="Q29" s="17"/>
      <c r="R29" s="17"/>
      <c r="S29" s="17"/>
      <c r="T29" s="17"/>
      <c r="U29" s="17"/>
      <c r="V29" s="17"/>
      <c r="W29" s="17"/>
      <c r="X29" s="17"/>
      <c r="Y29" s="17"/>
      <c r="Z29" s="17"/>
    </row>
    <row r="30">
      <c r="A30" s="21">
        <v>28.0</v>
      </c>
      <c r="B30" s="25">
        <v>8.0</v>
      </c>
      <c r="C30" s="21" t="s">
        <v>20</v>
      </c>
      <c r="D30" s="25">
        <v>1.0</v>
      </c>
      <c r="E30" s="22" t="s">
        <v>21</v>
      </c>
      <c r="F30" s="21" t="s">
        <v>22</v>
      </c>
      <c r="G30" s="22" t="s">
        <v>61</v>
      </c>
      <c r="H30" s="28" t="s">
        <v>67</v>
      </c>
      <c r="I30" s="27" t="s">
        <v>66</v>
      </c>
      <c r="J30" s="17"/>
      <c r="K30" s="17"/>
      <c r="L30" s="17"/>
      <c r="M30" s="17"/>
      <c r="N30" s="17"/>
      <c r="O30" s="17"/>
      <c r="P30" s="17"/>
      <c r="Q30" s="17"/>
      <c r="R30" s="17"/>
      <c r="S30" s="17"/>
      <c r="T30" s="17"/>
      <c r="U30" s="17"/>
      <c r="V30" s="17"/>
      <c r="W30" s="17"/>
      <c r="X30" s="17"/>
      <c r="Y30" s="17"/>
      <c r="Z30" s="17"/>
    </row>
    <row r="31">
      <c r="A31" s="21">
        <v>29.0</v>
      </c>
      <c r="B31" s="25">
        <v>8.0</v>
      </c>
      <c r="C31" s="21" t="s">
        <v>20</v>
      </c>
      <c r="D31" s="25">
        <v>1.0</v>
      </c>
      <c r="E31" s="22" t="s">
        <v>21</v>
      </c>
      <c r="F31" s="21" t="s">
        <v>22</v>
      </c>
      <c r="G31" s="21" t="s">
        <v>64</v>
      </c>
      <c r="H31" s="28" t="s">
        <v>68</v>
      </c>
      <c r="I31" s="27" t="s">
        <v>66</v>
      </c>
      <c r="J31" s="17"/>
      <c r="K31" s="17"/>
      <c r="L31" s="17"/>
      <c r="M31" s="17"/>
      <c r="N31" s="17"/>
      <c r="O31" s="17"/>
      <c r="P31" s="17"/>
      <c r="Q31" s="17"/>
      <c r="R31" s="17"/>
      <c r="S31" s="17"/>
      <c r="T31" s="17"/>
      <c r="U31" s="17"/>
      <c r="V31" s="17"/>
      <c r="W31" s="17"/>
      <c r="X31" s="17"/>
      <c r="Y31" s="17"/>
      <c r="Z31" s="17"/>
    </row>
    <row r="32">
      <c r="A32" s="21">
        <v>30.0</v>
      </c>
      <c r="B32" s="25">
        <v>8.0</v>
      </c>
      <c r="C32" s="21" t="s">
        <v>20</v>
      </c>
      <c r="D32" s="25">
        <v>1.0</v>
      </c>
      <c r="E32" s="22" t="s">
        <v>21</v>
      </c>
      <c r="F32" s="21" t="s">
        <v>22</v>
      </c>
      <c r="G32" s="22" t="s">
        <v>23</v>
      </c>
      <c r="H32" s="28" t="s">
        <v>69</v>
      </c>
      <c r="I32" s="27" t="s">
        <v>25</v>
      </c>
      <c r="J32" s="17"/>
      <c r="K32" s="17"/>
      <c r="L32" s="17"/>
      <c r="M32" s="17"/>
      <c r="N32" s="17"/>
      <c r="O32" s="17"/>
      <c r="P32" s="17"/>
      <c r="Q32" s="17"/>
      <c r="R32" s="17"/>
      <c r="S32" s="17"/>
      <c r="T32" s="17"/>
      <c r="U32" s="17"/>
      <c r="V32" s="17"/>
      <c r="W32" s="17"/>
      <c r="X32" s="17"/>
      <c r="Y32" s="17"/>
      <c r="Z32" s="17"/>
    </row>
    <row r="33">
      <c r="A33" s="21">
        <v>31.0</v>
      </c>
      <c r="B33" s="21">
        <v>8.0</v>
      </c>
      <c r="C33" s="21" t="s">
        <v>20</v>
      </c>
      <c r="D33" s="21">
        <v>1.0</v>
      </c>
      <c r="E33" s="22" t="s">
        <v>21</v>
      </c>
      <c r="F33" s="21" t="s">
        <v>70</v>
      </c>
      <c r="G33" s="30" t="s">
        <v>43</v>
      </c>
      <c r="H33" s="23" t="s">
        <v>71</v>
      </c>
      <c r="I33" s="24" t="s">
        <v>25</v>
      </c>
      <c r="J33" s="17"/>
      <c r="K33" s="17"/>
      <c r="L33" s="17"/>
      <c r="M33" s="17"/>
      <c r="N33" s="17"/>
      <c r="O33" s="17"/>
      <c r="P33" s="17"/>
      <c r="Q33" s="17"/>
      <c r="R33" s="17"/>
      <c r="S33" s="17"/>
      <c r="T33" s="17"/>
      <c r="U33" s="17"/>
      <c r="V33" s="17"/>
      <c r="W33" s="17"/>
      <c r="X33" s="17"/>
      <c r="Y33" s="17"/>
      <c r="Z33" s="17"/>
    </row>
    <row r="34">
      <c r="A34" s="21">
        <v>32.0</v>
      </c>
      <c r="B34" s="21">
        <v>8.0</v>
      </c>
      <c r="C34" s="21" t="s">
        <v>20</v>
      </c>
      <c r="D34" s="21">
        <v>1.0</v>
      </c>
      <c r="E34" s="22" t="s">
        <v>21</v>
      </c>
      <c r="F34" s="21" t="s">
        <v>70</v>
      </c>
      <c r="G34" s="21" t="s">
        <v>72</v>
      </c>
      <c r="H34" s="23" t="s">
        <v>73</v>
      </c>
      <c r="I34" s="24" t="s">
        <v>74</v>
      </c>
      <c r="J34" s="17"/>
      <c r="K34" s="17"/>
      <c r="L34" s="17"/>
      <c r="M34" s="17"/>
      <c r="N34" s="17"/>
      <c r="O34" s="17"/>
      <c r="P34" s="17"/>
      <c r="Q34" s="17"/>
      <c r="R34" s="17"/>
      <c r="S34" s="17"/>
      <c r="T34" s="17"/>
      <c r="U34" s="17"/>
      <c r="V34" s="17"/>
      <c r="W34" s="17"/>
      <c r="X34" s="17"/>
      <c r="Y34" s="17"/>
      <c r="Z34" s="17"/>
    </row>
    <row r="35">
      <c r="A35" s="21">
        <v>33.0</v>
      </c>
      <c r="B35" s="21">
        <v>8.0</v>
      </c>
      <c r="C35" s="21" t="s">
        <v>20</v>
      </c>
      <c r="D35" s="21">
        <v>1.0</v>
      </c>
      <c r="E35" s="22" t="s">
        <v>21</v>
      </c>
      <c r="F35" s="21" t="s">
        <v>70</v>
      </c>
      <c r="G35" s="21" t="s">
        <v>51</v>
      </c>
      <c r="H35" s="23" t="s">
        <v>75</v>
      </c>
      <c r="I35" s="24" t="s">
        <v>74</v>
      </c>
      <c r="J35" s="17"/>
      <c r="K35" s="17"/>
      <c r="L35" s="17"/>
      <c r="M35" s="17"/>
      <c r="N35" s="17"/>
      <c r="O35" s="17"/>
      <c r="P35" s="17"/>
      <c r="Q35" s="17"/>
      <c r="R35" s="17"/>
      <c r="S35" s="17"/>
      <c r="T35" s="17"/>
      <c r="U35" s="17"/>
      <c r="V35" s="17"/>
      <c r="W35" s="17"/>
      <c r="X35" s="17"/>
      <c r="Y35" s="17"/>
      <c r="Z35" s="17"/>
    </row>
    <row r="36">
      <c r="A36" s="21">
        <v>34.0</v>
      </c>
      <c r="B36" s="21">
        <v>8.0</v>
      </c>
      <c r="C36" s="21" t="s">
        <v>20</v>
      </c>
      <c r="D36" s="21">
        <v>1.0</v>
      </c>
      <c r="E36" s="22" t="s">
        <v>21</v>
      </c>
      <c r="F36" s="21" t="s">
        <v>70</v>
      </c>
      <c r="G36" s="30" t="s">
        <v>43</v>
      </c>
      <c r="H36" s="28" t="s">
        <v>76</v>
      </c>
      <c r="I36" s="24" t="s">
        <v>77</v>
      </c>
      <c r="J36" s="17"/>
      <c r="K36" s="17"/>
      <c r="L36" s="17"/>
      <c r="M36" s="17"/>
      <c r="N36" s="17"/>
      <c r="O36" s="17"/>
      <c r="P36" s="17"/>
      <c r="Q36" s="17"/>
      <c r="R36" s="17"/>
      <c r="S36" s="17"/>
      <c r="T36" s="17"/>
      <c r="U36" s="17"/>
      <c r="V36" s="17"/>
      <c r="W36" s="17"/>
      <c r="X36" s="17"/>
      <c r="Y36" s="17"/>
      <c r="Z36" s="17"/>
    </row>
    <row r="37">
      <c r="A37" s="21">
        <v>35.0</v>
      </c>
      <c r="B37" s="21">
        <v>8.0</v>
      </c>
      <c r="C37" s="21" t="s">
        <v>20</v>
      </c>
      <c r="D37" s="21">
        <v>1.0</v>
      </c>
      <c r="E37" s="22" t="s">
        <v>21</v>
      </c>
      <c r="F37" s="21" t="s">
        <v>70</v>
      </c>
      <c r="G37" s="21" t="s">
        <v>78</v>
      </c>
      <c r="H37" s="23" t="s">
        <v>79</v>
      </c>
      <c r="I37" s="24" t="s">
        <v>80</v>
      </c>
      <c r="J37" s="17"/>
      <c r="K37" s="17"/>
      <c r="L37" s="17"/>
      <c r="M37" s="17"/>
      <c r="N37" s="17"/>
      <c r="O37" s="17"/>
      <c r="P37" s="17"/>
      <c r="Q37" s="17"/>
      <c r="R37" s="17"/>
      <c r="S37" s="17"/>
      <c r="T37" s="17"/>
      <c r="U37" s="17"/>
      <c r="V37" s="17"/>
      <c r="W37" s="17"/>
      <c r="X37" s="17"/>
      <c r="Y37" s="17"/>
      <c r="Z37" s="17"/>
    </row>
    <row r="38">
      <c r="A38" s="21">
        <v>36.0</v>
      </c>
      <c r="B38" s="21">
        <v>8.0</v>
      </c>
      <c r="C38" s="21" t="s">
        <v>20</v>
      </c>
      <c r="D38" s="21">
        <v>1.0</v>
      </c>
      <c r="E38" s="22" t="s">
        <v>21</v>
      </c>
      <c r="F38" s="21" t="s">
        <v>70</v>
      </c>
      <c r="G38" s="21" t="s">
        <v>39</v>
      </c>
      <c r="H38" s="23" t="s">
        <v>81</v>
      </c>
      <c r="I38" s="24" t="s">
        <v>80</v>
      </c>
      <c r="J38" s="17"/>
      <c r="K38" s="17"/>
      <c r="L38" s="17"/>
      <c r="M38" s="17"/>
      <c r="N38" s="17"/>
      <c r="O38" s="17"/>
      <c r="P38" s="17"/>
      <c r="Q38" s="17"/>
      <c r="R38" s="17"/>
      <c r="S38" s="17"/>
      <c r="T38" s="17"/>
      <c r="U38" s="17"/>
      <c r="V38" s="17"/>
      <c r="W38" s="17"/>
      <c r="X38" s="17"/>
      <c r="Y38" s="17"/>
      <c r="Z38" s="17"/>
    </row>
    <row r="39">
      <c r="A39" s="21">
        <v>37.0</v>
      </c>
      <c r="B39" s="21">
        <v>8.0</v>
      </c>
      <c r="C39" s="21" t="s">
        <v>20</v>
      </c>
      <c r="D39" s="21">
        <v>1.0</v>
      </c>
      <c r="E39" s="22" t="s">
        <v>21</v>
      </c>
      <c r="F39" s="21" t="s">
        <v>70</v>
      </c>
      <c r="G39" s="21" t="s">
        <v>82</v>
      </c>
      <c r="H39" s="23" t="s">
        <v>83</v>
      </c>
      <c r="I39" s="24" t="s">
        <v>80</v>
      </c>
      <c r="J39" s="17"/>
      <c r="K39" s="17"/>
      <c r="L39" s="17"/>
      <c r="M39" s="17"/>
      <c r="N39" s="17"/>
      <c r="O39" s="17"/>
      <c r="P39" s="17"/>
      <c r="Q39" s="17"/>
      <c r="R39" s="17"/>
      <c r="S39" s="17"/>
      <c r="T39" s="17"/>
      <c r="U39" s="17"/>
      <c r="V39" s="17"/>
      <c r="W39" s="17"/>
      <c r="X39" s="17"/>
      <c r="Y39" s="17"/>
      <c r="Z39" s="17"/>
    </row>
    <row r="40" ht="15.75" customHeight="1">
      <c r="A40" s="32"/>
      <c r="B40" s="32"/>
      <c r="C40" s="17"/>
      <c r="D40" s="32"/>
      <c r="E40" s="17"/>
      <c r="F40" s="17"/>
      <c r="G40" s="32"/>
      <c r="H40" s="17"/>
      <c r="I40" s="33"/>
      <c r="J40" s="17"/>
      <c r="K40" s="17"/>
      <c r="L40" s="17"/>
      <c r="M40" s="17"/>
      <c r="N40" s="17"/>
      <c r="O40" s="17"/>
      <c r="P40" s="17"/>
      <c r="Q40" s="17"/>
      <c r="R40" s="17"/>
      <c r="S40" s="17"/>
      <c r="T40" s="17"/>
      <c r="U40" s="17"/>
      <c r="V40" s="17"/>
      <c r="W40" s="17"/>
      <c r="X40" s="17"/>
      <c r="Y40" s="17"/>
      <c r="Z40" s="17"/>
    </row>
    <row r="41" ht="15.75" customHeight="1">
      <c r="A41" s="32"/>
      <c r="B41" s="32"/>
      <c r="C41" s="17"/>
      <c r="D41" s="32"/>
      <c r="E41" s="17"/>
      <c r="F41" s="17"/>
      <c r="G41" s="32"/>
      <c r="H41" s="17"/>
      <c r="I41" s="33"/>
      <c r="J41" s="17"/>
      <c r="K41" s="17"/>
      <c r="L41" s="17"/>
      <c r="M41" s="17"/>
      <c r="N41" s="17"/>
      <c r="O41" s="17"/>
      <c r="P41" s="17"/>
      <c r="Q41" s="17"/>
      <c r="R41" s="17"/>
      <c r="S41" s="17"/>
      <c r="T41" s="17"/>
      <c r="U41" s="17"/>
      <c r="V41" s="17"/>
      <c r="W41" s="17"/>
      <c r="X41" s="17"/>
      <c r="Y41" s="17"/>
      <c r="Z41" s="17"/>
    </row>
    <row r="42" ht="15.75" customHeight="1">
      <c r="A42" s="32"/>
      <c r="B42" s="32"/>
      <c r="C42" s="17"/>
      <c r="D42" s="32"/>
      <c r="E42" s="17"/>
      <c r="F42" s="17"/>
      <c r="G42" s="32"/>
      <c r="H42" s="17"/>
      <c r="I42" s="33"/>
      <c r="J42" s="17"/>
      <c r="K42" s="17"/>
      <c r="L42" s="17"/>
      <c r="M42" s="17"/>
      <c r="N42" s="17"/>
      <c r="O42" s="17"/>
      <c r="P42" s="17"/>
      <c r="Q42" s="17"/>
      <c r="R42" s="17"/>
      <c r="S42" s="17"/>
      <c r="T42" s="17"/>
      <c r="U42" s="17"/>
      <c r="V42" s="17"/>
      <c r="W42" s="17"/>
      <c r="X42" s="17"/>
      <c r="Y42" s="17"/>
      <c r="Z42" s="17"/>
    </row>
    <row r="43" ht="15.75" customHeight="1">
      <c r="A43" s="32"/>
      <c r="B43" s="32"/>
      <c r="C43" s="17"/>
      <c r="D43" s="32"/>
      <c r="E43" s="17"/>
      <c r="F43" s="17"/>
      <c r="G43" s="32"/>
      <c r="H43" s="17"/>
      <c r="I43" s="33"/>
      <c r="J43" s="17"/>
      <c r="K43" s="17"/>
      <c r="L43" s="17"/>
      <c r="M43" s="17"/>
      <c r="N43" s="17"/>
      <c r="O43" s="17"/>
      <c r="P43" s="17"/>
      <c r="Q43" s="17"/>
      <c r="R43" s="17"/>
      <c r="S43" s="17"/>
      <c r="T43" s="17"/>
      <c r="U43" s="17"/>
      <c r="V43" s="17"/>
      <c r="W43" s="17"/>
      <c r="X43" s="17"/>
      <c r="Y43" s="17"/>
      <c r="Z43" s="17"/>
    </row>
    <row r="44" ht="15.75" customHeight="1">
      <c r="A44" s="32"/>
      <c r="B44" s="32"/>
      <c r="C44" s="17"/>
      <c r="D44" s="32"/>
      <c r="E44" s="17"/>
      <c r="F44" s="17"/>
      <c r="G44" s="32"/>
      <c r="H44" s="17"/>
      <c r="I44" s="33"/>
      <c r="J44" s="17"/>
      <c r="K44" s="17"/>
      <c r="L44" s="17"/>
      <c r="M44" s="17"/>
      <c r="N44" s="17"/>
      <c r="O44" s="17"/>
      <c r="P44" s="17"/>
      <c r="Q44" s="17"/>
      <c r="R44" s="17"/>
      <c r="S44" s="17"/>
      <c r="T44" s="17"/>
      <c r="U44" s="17"/>
      <c r="V44" s="17"/>
      <c r="W44" s="17"/>
      <c r="X44" s="17"/>
      <c r="Y44" s="17"/>
      <c r="Z44" s="17"/>
    </row>
    <row r="45" ht="15.75" customHeight="1">
      <c r="A45" s="32"/>
      <c r="B45" s="32"/>
      <c r="C45" s="17"/>
      <c r="D45" s="32"/>
      <c r="E45" s="17"/>
      <c r="F45" s="17"/>
      <c r="G45" s="32"/>
      <c r="H45" s="17"/>
      <c r="I45" s="33"/>
      <c r="J45" s="17"/>
      <c r="K45" s="17"/>
      <c r="L45" s="17"/>
      <c r="M45" s="17"/>
      <c r="N45" s="17"/>
      <c r="O45" s="17"/>
      <c r="P45" s="17"/>
      <c r="Q45" s="17"/>
      <c r="R45" s="17"/>
      <c r="S45" s="17"/>
      <c r="T45" s="17"/>
      <c r="U45" s="17"/>
      <c r="V45" s="17"/>
      <c r="W45" s="17"/>
      <c r="X45" s="17"/>
      <c r="Y45" s="17"/>
      <c r="Z45" s="17"/>
    </row>
    <row r="46" ht="15.75" customHeight="1">
      <c r="A46" s="32"/>
      <c r="B46" s="32"/>
      <c r="C46" s="17"/>
      <c r="D46" s="32"/>
      <c r="E46" s="17"/>
      <c r="F46" s="17"/>
      <c r="G46" s="32"/>
      <c r="H46" s="17"/>
      <c r="I46" s="33"/>
      <c r="J46" s="17"/>
      <c r="K46" s="17"/>
      <c r="L46" s="17"/>
      <c r="M46" s="17"/>
      <c r="N46" s="17"/>
      <c r="O46" s="17"/>
      <c r="P46" s="17"/>
      <c r="Q46" s="17"/>
      <c r="R46" s="17"/>
      <c r="S46" s="17"/>
      <c r="T46" s="17"/>
      <c r="U46" s="17"/>
      <c r="V46" s="17"/>
      <c r="W46" s="17"/>
      <c r="X46" s="17"/>
      <c r="Y46" s="17"/>
      <c r="Z46" s="17"/>
    </row>
    <row r="47" ht="15.75" customHeight="1">
      <c r="A47" s="32"/>
      <c r="B47" s="32"/>
      <c r="C47" s="17"/>
      <c r="D47" s="32"/>
      <c r="E47" s="17"/>
      <c r="F47" s="17"/>
      <c r="G47" s="32"/>
      <c r="H47" s="17"/>
      <c r="I47" s="33"/>
      <c r="J47" s="17"/>
      <c r="K47" s="17"/>
      <c r="L47" s="17"/>
      <c r="M47" s="17"/>
      <c r="N47" s="17"/>
      <c r="O47" s="17"/>
      <c r="P47" s="17"/>
      <c r="Q47" s="17"/>
      <c r="R47" s="17"/>
      <c r="S47" s="17"/>
      <c r="T47" s="17"/>
      <c r="U47" s="17"/>
      <c r="V47" s="17"/>
      <c r="W47" s="17"/>
      <c r="X47" s="17"/>
      <c r="Y47" s="17"/>
      <c r="Z47" s="17"/>
    </row>
    <row r="48" ht="15.75" customHeight="1">
      <c r="A48" s="32"/>
      <c r="B48" s="32"/>
      <c r="C48" s="17"/>
      <c r="D48" s="32"/>
      <c r="E48" s="17"/>
      <c r="F48" s="17"/>
      <c r="G48" s="32"/>
      <c r="H48" s="17"/>
      <c r="I48" s="33"/>
      <c r="J48" s="17"/>
      <c r="K48" s="17"/>
      <c r="L48" s="17"/>
      <c r="M48" s="17"/>
      <c r="N48" s="17"/>
      <c r="O48" s="17"/>
      <c r="P48" s="17"/>
      <c r="Q48" s="17"/>
      <c r="R48" s="17"/>
      <c r="S48" s="17"/>
      <c r="T48" s="17"/>
      <c r="U48" s="17"/>
      <c r="V48" s="17"/>
      <c r="W48" s="17"/>
      <c r="X48" s="17"/>
      <c r="Y48" s="17"/>
      <c r="Z48" s="17"/>
    </row>
    <row r="49" ht="15.75" customHeight="1">
      <c r="A49" s="32"/>
      <c r="B49" s="32"/>
      <c r="C49" s="17"/>
      <c r="D49" s="32"/>
      <c r="E49" s="17"/>
      <c r="F49" s="17"/>
      <c r="G49" s="32"/>
      <c r="H49" s="17"/>
      <c r="I49" s="33"/>
      <c r="J49" s="17"/>
      <c r="K49" s="17"/>
      <c r="L49" s="17"/>
      <c r="M49" s="17"/>
      <c r="N49" s="17"/>
      <c r="O49" s="17"/>
      <c r="P49" s="17"/>
      <c r="Q49" s="17"/>
      <c r="R49" s="17"/>
      <c r="S49" s="17"/>
      <c r="T49" s="17"/>
      <c r="U49" s="17"/>
      <c r="V49" s="17"/>
      <c r="W49" s="17"/>
      <c r="X49" s="17"/>
      <c r="Y49" s="17"/>
      <c r="Z49" s="17"/>
    </row>
    <row r="50" ht="15.75" customHeight="1">
      <c r="A50" s="32"/>
      <c r="B50" s="32"/>
      <c r="C50" s="17"/>
      <c r="D50" s="32"/>
      <c r="E50" s="17"/>
      <c r="F50" s="17"/>
      <c r="G50" s="32"/>
      <c r="H50" s="17"/>
      <c r="I50" s="33"/>
      <c r="J50" s="17"/>
      <c r="K50" s="17"/>
      <c r="L50" s="17"/>
      <c r="M50" s="17"/>
      <c r="N50" s="17"/>
      <c r="O50" s="17"/>
      <c r="P50" s="17"/>
      <c r="Q50" s="17"/>
      <c r="R50" s="17"/>
      <c r="S50" s="17"/>
      <c r="T50" s="17"/>
      <c r="U50" s="17"/>
      <c r="V50" s="17"/>
      <c r="W50" s="17"/>
      <c r="X50" s="17"/>
      <c r="Y50" s="17"/>
      <c r="Z50" s="17"/>
    </row>
    <row r="51" ht="15.75" customHeight="1">
      <c r="A51" s="32"/>
      <c r="B51" s="32"/>
      <c r="C51" s="17"/>
      <c r="D51" s="32"/>
      <c r="E51" s="17"/>
      <c r="F51" s="17"/>
      <c r="G51" s="32"/>
      <c r="H51" s="17"/>
      <c r="I51" s="33"/>
      <c r="J51" s="17"/>
      <c r="K51" s="17"/>
      <c r="L51" s="17"/>
      <c r="M51" s="17"/>
      <c r="N51" s="17"/>
      <c r="O51" s="17"/>
      <c r="P51" s="17"/>
      <c r="Q51" s="17"/>
      <c r="R51" s="17"/>
      <c r="S51" s="17"/>
      <c r="T51" s="17"/>
      <c r="U51" s="17"/>
      <c r="V51" s="17"/>
      <c r="W51" s="17"/>
      <c r="X51" s="17"/>
      <c r="Y51" s="17"/>
      <c r="Z51" s="17"/>
    </row>
    <row r="52" ht="15.75" customHeight="1">
      <c r="A52" s="32"/>
      <c r="B52" s="32"/>
      <c r="C52" s="17"/>
      <c r="D52" s="32"/>
      <c r="E52" s="17"/>
      <c r="F52" s="17"/>
      <c r="G52" s="32"/>
      <c r="H52" s="17"/>
      <c r="I52" s="33"/>
      <c r="J52" s="17"/>
      <c r="K52" s="17"/>
      <c r="L52" s="17"/>
      <c r="M52" s="17"/>
      <c r="N52" s="17"/>
      <c r="O52" s="17"/>
      <c r="P52" s="17"/>
      <c r="Q52" s="17"/>
      <c r="R52" s="17"/>
      <c r="S52" s="17"/>
      <c r="T52" s="17"/>
      <c r="U52" s="17"/>
      <c r="V52" s="17"/>
      <c r="W52" s="17"/>
      <c r="X52" s="17"/>
      <c r="Y52" s="17"/>
      <c r="Z52" s="17"/>
    </row>
    <row r="53" ht="15.75" customHeight="1">
      <c r="A53" s="32"/>
      <c r="B53" s="32"/>
      <c r="C53" s="17"/>
      <c r="D53" s="32"/>
      <c r="E53" s="17"/>
      <c r="F53" s="17"/>
      <c r="G53" s="32"/>
      <c r="H53" s="17"/>
      <c r="I53" s="33"/>
      <c r="J53" s="17"/>
      <c r="K53" s="17"/>
      <c r="L53" s="17"/>
      <c r="M53" s="17"/>
      <c r="N53" s="17"/>
      <c r="O53" s="17"/>
      <c r="P53" s="17"/>
      <c r="Q53" s="17"/>
      <c r="R53" s="17"/>
      <c r="S53" s="17"/>
      <c r="T53" s="17"/>
      <c r="U53" s="17"/>
      <c r="V53" s="17"/>
      <c r="W53" s="17"/>
      <c r="X53" s="17"/>
      <c r="Y53" s="17"/>
      <c r="Z53" s="17"/>
    </row>
    <row r="54" ht="15.75" customHeight="1">
      <c r="A54" s="32"/>
      <c r="B54" s="32"/>
      <c r="C54" s="17"/>
      <c r="D54" s="32"/>
      <c r="E54" s="17"/>
      <c r="F54" s="17"/>
      <c r="G54" s="32"/>
      <c r="H54" s="17"/>
      <c r="I54" s="33"/>
      <c r="J54" s="17"/>
      <c r="K54" s="17"/>
      <c r="L54" s="17"/>
      <c r="M54" s="17"/>
      <c r="N54" s="17"/>
      <c r="O54" s="17"/>
      <c r="P54" s="17"/>
      <c r="Q54" s="17"/>
      <c r="R54" s="17"/>
      <c r="S54" s="17"/>
      <c r="T54" s="17"/>
      <c r="U54" s="17"/>
      <c r="V54" s="17"/>
      <c r="W54" s="17"/>
      <c r="X54" s="17"/>
      <c r="Y54" s="17"/>
      <c r="Z54" s="17"/>
    </row>
    <row r="55" ht="15.75" customHeight="1">
      <c r="A55" s="32"/>
      <c r="B55" s="32"/>
      <c r="C55" s="17"/>
      <c r="D55" s="32"/>
      <c r="E55" s="17"/>
      <c r="F55" s="17"/>
      <c r="G55" s="32"/>
      <c r="H55" s="17"/>
      <c r="I55" s="33"/>
      <c r="J55" s="17"/>
      <c r="K55" s="17"/>
      <c r="L55" s="17"/>
      <c r="M55" s="17"/>
      <c r="N55" s="17"/>
      <c r="O55" s="17"/>
      <c r="P55" s="17"/>
      <c r="Q55" s="17"/>
      <c r="R55" s="17"/>
      <c r="S55" s="17"/>
      <c r="T55" s="17"/>
      <c r="U55" s="17"/>
      <c r="V55" s="17"/>
      <c r="W55" s="17"/>
      <c r="X55" s="17"/>
      <c r="Y55" s="17"/>
      <c r="Z55" s="17"/>
    </row>
    <row r="56" ht="15.75" customHeight="1">
      <c r="A56" s="32"/>
      <c r="B56" s="32"/>
      <c r="C56" s="17"/>
      <c r="D56" s="32"/>
      <c r="E56" s="17"/>
      <c r="F56" s="17"/>
      <c r="G56" s="32"/>
      <c r="H56" s="17"/>
      <c r="I56" s="33"/>
      <c r="J56" s="17"/>
      <c r="K56" s="17"/>
      <c r="L56" s="17"/>
      <c r="M56" s="17"/>
      <c r="N56" s="17"/>
      <c r="O56" s="17"/>
      <c r="P56" s="17"/>
      <c r="Q56" s="17"/>
      <c r="R56" s="17"/>
      <c r="S56" s="17"/>
      <c r="T56" s="17"/>
      <c r="U56" s="17"/>
      <c r="V56" s="17"/>
      <c r="W56" s="17"/>
      <c r="X56" s="17"/>
      <c r="Y56" s="17"/>
      <c r="Z56" s="17"/>
    </row>
    <row r="57" ht="15.75" customHeight="1">
      <c r="A57" s="32"/>
      <c r="B57" s="32"/>
      <c r="C57" s="17"/>
      <c r="D57" s="32"/>
      <c r="E57" s="17"/>
      <c r="F57" s="17"/>
      <c r="G57" s="32"/>
      <c r="H57" s="17"/>
      <c r="I57" s="33"/>
      <c r="J57" s="17"/>
      <c r="K57" s="17"/>
      <c r="L57" s="17"/>
      <c r="M57" s="17"/>
      <c r="N57" s="17"/>
      <c r="O57" s="17"/>
      <c r="P57" s="17"/>
      <c r="Q57" s="17"/>
      <c r="R57" s="17"/>
      <c r="S57" s="17"/>
      <c r="T57" s="17"/>
      <c r="U57" s="17"/>
      <c r="V57" s="17"/>
      <c r="W57" s="17"/>
      <c r="X57" s="17"/>
      <c r="Y57" s="17"/>
      <c r="Z57" s="17"/>
    </row>
    <row r="58" ht="15.75" customHeight="1">
      <c r="A58" s="32"/>
      <c r="B58" s="32"/>
      <c r="C58" s="17"/>
      <c r="D58" s="32"/>
      <c r="E58" s="17"/>
      <c r="F58" s="17"/>
      <c r="G58" s="32"/>
      <c r="H58" s="17"/>
      <c r="I58" s="33"/>
      <c r="J58" s="17"/>
      <c r="K58" s="17"/>
      <c r="L58" s="17"/>
      <c r="M58" s="17"/>
      <c r="N58" s="17"/>
      <c r="O58" s="17"/>
      <c r="P58" s="17"/>
      <c r="Q58" s="17"/>
      <c r="R58" s="17"/>
      <c r="S58" s="17"/>
      <c r="T58" s="17"/>
      <c r="U58" s="17"/>
      <c r="V58" s="17"/>
      <c r="W58" s="17"/>
      <c r="X58" s="17"/>
      <c r="Y58" s="17"/>
      <c r="Z58" s="17"/>
    </row>
    <row r="59" ht="15.75" customHeight="1">
      <c r="A59" s="32"/>
      <c r="B59" s="32"/>
      <c r="C59" s="17"/>
      <c r="D59" s="32"/>
      <c r="E59" s="17"/>
      <c r="F59" s="17"/>
      <c r="G59" s="32"/>
      <c r="H59" s="17"/>
      <c r="I59" s="33"/>
      <c r="J59" s="17"/>
      <c r="K59" s="17"/>
      <c r="L59" s="17"/>
      <c r="M59" s="17"/>
      <c r="N59" s="17"/>
      <c r="O59" s="17"/>
      <c r="P59" s="17"/>
      <c r="Q59" s="17"/>
      <c r="R59" s="17"/>
      <c r="S59" s="17"/>
      <c r="T59" s="17"/>
      <c r="U59" s="17"/>
      <c r="V59" s="17"/>
      <c r="W59" s="17"/>
      <c r="X59" s="17"/>
      <c r="Y59" s="17"/>
      <c r="Z59" s="17"/>
    </row>
    <row r="60" ht="15.75" customHeight="1">
      <c r="A60" s="32"/>
      <c r="B60" s="32"/>
      <c r="C60" s="17"/>
      <c r="D60" s="32"/>
      <c r="E60" s="17"/>
      <c r="F60" s="17"/>
      <c r="G60" s="32"/>
      <c r="H60" s="17"/>
      <c r="I60" s="33"/>
      <c r="J60" s="17"/>
      <c r="K60" s="17"/>
      <c r="L60" s="17"/>
      <c r="M60" s="17"/>
      <c r="N60" s="17"/>
      <c r="O60" s="17"/>
      <c r="P60" s="17"/>
      <c r="Q60" s="17"/>
      <c r="R60" s="17"/>
      <c r="S60" s="17"/>
      <c r="T60" s="17"/>
      <c r="U60" s="17"/>
      <c r="V60" s="17"/>
      <c r="W60" s="17"/>
      <c r="X60" s="17"/>
      <c r="Y60" s="17"/>
      <c r="Z60" s="17"/>
    </row>
    <row r="61" ht="15.75" customHeight="1">
      <c r="A61" s="32"/>
      <c r="B61" s="32"/>
      <c r="C61" s="17"/>
      <c r="D61" s="32"/>
      <c r="E61" s="17"/>
      <c r="F61" s="17"/>
      <c r="G61" s="32"/>
      <c r="H61" s="17"/>
      <c r="I61" s="33"/>
      <c r="J61" s="17"/>
      <c r="K61" s="17"/>
      <c r="L61" s="17"/>
      <c r="M61" s="17"/>
      <c r="N61" s="17"/>
      <c r="O61" s="17"/>
      <c r="P61" s="17"/>
      <c r="Q61" s="17"/>
      <c r="R61" s="17"/>
      <c r="S61" s="17"/>
      <c r="T61" s="17"/>
      <c r="U61" s="17"/>
      <c r="V61" s="17"/>
      <c r="W61" s="17"/>
      <c r="X61" s="17"/>
      <c r="Y61" s="17"/>
      <c r="Z61" s="17"/>
    </row>
    <row r="62" ht="15.75" customHeight="1">
      <c r="A62" s="32"/>
      <c r="B62" s="32"/>
      <c r="C62" s="17"/>
      <c r="D62" s="32"/>
      <c r="E62" s="17"/>
      <c r="F62" s="17"/>
      <c r="G62" s="32"/>
      <c r="H62" s="17"/>
      <c r="I62" s="33"/>
      <c r="J62" s="17"/>
      <c r="K62" s="17"/>
      <c r="L62" s="17"/>
      <c r="M62" s="17"/>
      <c r="N62" s="17"/>
      <c r="O62" s="17"/>
      <c r="P62" s="17"/>
      <c r="Q62" s="17"/>
      <c r="R62" s="17"/>
      <c r="S62" s="17"/>
      <c r="T62" s="17"/>
      <c r="U62" s="17"/>
      <c r="V62" s="17"/>
      <c r="W62" s="17"/>
      <c r="X62" s="17"/>
      <c r="Y62" s="17"/>
      <c r="Z62" s="17"/>
    </row>
    <row r="63" ht="15.75" customHeight="1">
      <c r="A63" s="32"/>
      <c r="B63" s="32"/>
      <c r="C63" s="17"/>
      <c r="D63" s="32"/>
      <c r="E63" s="17"/>
      <c r="F63" s="17"/>
      <c r="G63" s="32"/>
      <c r="H63" s="17"/>
      <c r="I63" s="33"/>
      <c r="J63" s="17"/>
      <c r="K63" s="17"/>
      <c r="L63" s="17"/>
      <c r="M63" s="17"/>
      <c r="N63" s="17"/>
      <c r="O63" s="17"/>
      <c r="P63" s="17"/>
      <c r="Q63" s="17"/>
      <c r="R63" s="17"/>
      <c r="S63" s="17"/>
      <c r="T63" s="17"/>
      <c r="U63" s="17"/>
      <c r="V63" s="17"/>
      <c r="W63" s="17"/>
      <c r="X63" s="17"/>
      <c r="Y63" s="17"/>
      <c r="Z63" s="17"/>
    </row>
    <row r="64" ht="15.75" customHeight="1">
      <c r="A64" s="32"/>
      <c r="B64" s="32"/>
      <c r="C64" s="17"/>
      <c r="D64" s="32"/>
      <c r="E64" s="17"/>
      <c r="F64" s="17"/>
      <c r="G64" s="32"/>
      <c r="H64" s="17"/>
      <c r="I64" s="33"/>
      <c r="J64" s="17"/>
      <c r="K64" s="17"/>
      <c r="L64" s="17"/>
      <c r="M64" s="17"/>
      <c r="N64" s="17"/>
      <c r="O64" s="17"/>
      <c r="P64" s="17"/>
      <c r="Q64" s="17"/>
      <c r="R64" s="17"/>
      <c r="S64" s="17"/>
      <c r="T64" s="17"/>
      <c r="U64" s="17"/>
      <c r="V64" s="17"/>
      <c r="W64" s="17"/>
      <c r="X64" s="17"/>
      <c r="Y64" s="17"/>
      <c r="Z64" s="17"/>
    </row>
    <row r="65" ht="15.75" customHeight="1">
      <c r="A65" s="32"/>
      <c r="B65" s="32"/>
      <c r="C65" s="17"/>
      <c r="D65" s="32"/>
      <c r="E65" s="17"/>
      <c r="F65" s="17"/>
      <c r="G65" s="32"/>
      <c r="H65" s="17"/>
      <c r="I65" s="33"/>
      <c r="J65" s="17"/>
      <c r="K65" s="17"/>
      <c r="L65" s="17"/>
      <c r="M65" s="17"/>
      <c r="N65" s="17"/>
      <c r="O65" s="17"/>
      <c r="P65" s="17"/>
      <c r="Q65" s="17"/>
      <c r="R65" s="17"/>
      <c r="S65" s="17"/>
      <c r="T65" s="17"/>
      <c r="U65" s="17"/>
      <c r="V65" s="17"/>
      <c r="W65" s="17"/>
      <c r="X65" s="17"/>
      <c r="Y65" s="17"/>
      <c r="Z65" s="17"/>
    </row>
    <row r="66" ht="15.75" customHeight="1">
      <c r="A66" s="32"/>
      <c r="B66" s="32"/>
      <c r="C66" s="17"/>
      <c r="D66" s="32"/>
      <c r="E66" s="17"/>
      <c r="F66" s="17"/>
      <c r="G66" s="32"/>
      <c r="H66" s="17"/>
      <c r="I66" s="33"/>
      <c r="J66" s="17"/>
      <c r="K66" s="17"/>
      <c r="L66" s="17"/>
      <c r="M66" s="17"/>
      <c r="N66" s="17"/>
      <c r="O66" s="17"/>
      <c r="P66" s="17"/>
      <c r="Q66" s="17"/>
      <c r="R66" s="17"/>
      <c r="S66" s="17"/>
      <c r="T66" s="17"/>
      <c r="U66" s="17"/>
      <c r="V66" s="17"/>
      <c r="W66" s="17"/>
      <c r="X66" s="17"/>
      <c r="Y66" s="17"/>
      <c r="Z66" s="17"/>
    </row>
    <row r="67" ht="15.75" customHeight="1">
      <c r="A67" s="32"/>
      <c r="B67" s="32"/>
      <c r="C67" s="17"/>
      <c r="D67" s="32"/>
      <c r="E67" s="17"/>
      <c r="F67" s="17"/>
      <c r="G67" s="32"/>
      <c r="H67" s="17"/>
      <c r="I67" s="33"/>
      <c r="J67" s="17"/>
      <c r="K67" s="17"/>
      <c r="L67" s="17"/>
      <c r="M67" s="17"/>
      <c r="N67" s="17"/>
      <c r="O67" s="17"/>
      <c r="P67" s="17"/>
      <c r="Q67" s="17"/>
      <c r="R67" s="17"/>
      <c r="S67" s="17"/>
      <c r="T67" s="17"/>
      <c r="U67" s="17"/>
      <c r="V67" s="17"/>
      <c r="W67" s="17"/>
      <c r="X67" s="17"/>
      <c r="Y67" s="17"/>
      <c r="Z67" s="17"/>
    </row>
    <row r="68" ht="15.75" customHeight="1">
      <c r="A68" s="32"/>
      <c r="B68" s="32"/>
      <c r="C68" s="17"/>
      <c r="D68" s="32"/>
      <c r="E68" s="17"/>
      <c r="F68" s="17"/>
      <c r="G68" s="32"/>
      <c r="H68" s="17"/>
      <c r="I68" s="33"/>
      <c r="J68" s="17"/>
      <c r="K68" s="17"/>
      <c r="L68" s="17"/>
      <c r="M68" s="17"/>
      <c r="N68" s="17"/>
      <c r="O68" s="17"/>
      <c r="P68" s="17"/>
      <c r="Q68" s="17"/>
      <c r="R68" s="17"/>
      <c r="S68" s="17"/>
      <c r="T68" s="17"/>
      <c r="U68" s="17"/>
      <c r="V68" s="17"/>
      <c r="W68" s="17"/>
      <c r="X68" s="17"/>
      <c r="Y68" s="17"/>
      <c r="Z68" s="17"/>
    </row>
    <row r="69" ht="15.75" customHeight="1">
      <c r="A69" s="32"/>
      <c r="B69" s="32"/>
      <c r="C69" s="17"/>
      <c r="D69" s="32"/>
      <c r="E69" s="17"/>
      <c r="F69" s="17"/>
      <c r="G69" s="32"/>
      <c r="H69" s="17"/>
      <c r="I69" s="33"/>
      <c r="J69" s="17"/>
      <c r="K69" s="17"/>
      <c r="L69" s="17"/>
      <c r="M69" s="17"/>
      <c r="N69" s="17"/>
      <c r="O69" s="17"/>
      <c r="P69" s="17"/>
      <c r="Q69" s="17"/>
      <c r="R69" s="17"/>
      <c r="S69" s="17"/>
      <c r="T69" s="17"/>
      <c r="U69" s="17"/>
      <c r="V69" s="17"/>
      <c r="W69" s="17"/>
      <c r="X69" s="17"/>
      <c r="Y69" s="17"/>
      <c r="Z69" s="17"/>
    </row>
    <row r="70" ht="15.75" customHeight="1">
      <c r="A70" s="32"/>
      <c r="B70" s="32"/>
      <c r="C70" s="17"/>
      <c r="D70" s="32"/>
      <c r="E70" s="17"/>
      <c r="F70" s="17"/>
      <c r="G70" s="32"/>
      <c r="H70" s="17"/>
      <c r="I70" s="33"/>
      <c r="J70" s="17"/>
      <c r="K70" s="17"/>
      <c r="L70" s="17"/>
      <c r="M70" s="17"/>
      <c r="N70" s="17"/>
      <c r="O70" s="17"/>
      <c r="P70" s="17"/>
      <c r="Q70" s="17"/>
      <c r="R70" s="17"/>
      <c r="S70" s="17"/>
      <c r="T70" s="17"/>
      <c r="U70" s="17"/>
      <c r="V70" s="17"/>
      <c r="W70" s="17"/>
      <c r="X70" s="17"/>
      <c r="Y70" s="17"/>
      <c r="Z70" s="17"/>
    </row>
    <row r="71" ht="15.75" customHeight="1">
      <c r="A71" s="32"/>
      <c r="B71" s="32"/>
      <c r="C71" s="17"/>
      <c r="D71" s="32"/>
      <c r="E71" s="17"/>
      <c r="F71" s="17"/>
      <c r="G71" s="32"/>
      <c r="H71" s="17"/>
      <c r="I71" s="33"/>
      <c r="J71" s="17"/>
      <c r="K71" s="17"/>
      <c r="L71" s="17"/>
      <c r="M71" s="17"/>
      <c r="N71" s="17"/>
      <c r="O71" s="17"/>
      <c r="P71" s="17"/>
      <c r="Q71" s="17"/>
      <c r="R71" s="17"/>
      <c r="S71" s="17"/>
      <c r="T71" s="17"/>
      <c r="U71" s="17"/>
      <c r="V71" s="17"/>
      <c r="W71" s="17"/>
      <c r="X71" s="17"/>
      <c r="Y71" s="17"/>
      <c r="Z71" s="17"/>
    </row>
    <row r="72" ht="15.75" customHeight="1">
      <c r="A72" s="32"/>
      <c r="B72" s="32"/>
      <c r="C72" s="17"/>
      <c r="D72" s="32"/>
      <c r="E72" s="17"/>
      <c r="F72" s="17"/>
      <c r="G72" s="32"/>
      <c r="H72" s="17"/>
      <c r="I72" s="33"/>
      <c r="J72" s="17"/>
      <c r="K72" s="17"/>
      <c r="L72" s="17"/>
      <c r="M72" s="17"/>
      <c r="N72" s="17"/>
      <c r="O72" s="17"/>
      <c r="P72" s="17"/>
      <c r="Q72" s="17"/>
      <c r="R72" s="17"/>
      <c r="S72" s="17"/>
      <c r="T72" s="17"/>
      <c r="U72" s="17"/>
      <c r="V72" s="17"/>
      <c r="W72" s="17"/>
      <c r="X72" s="17"/>
      <c r="Y72" s="17"/>
      <c r="Z72" s="17"/>
    </row>
    <row r="73" ht="15.75" customHeight="1">
      <c r="A73" s="32"/>
      <c r="B73" s="32"/>
      <c r="C73" s="17"/>
      <c r="D73" s="32"/>
      <c r="E73" s="17"/>
      <c r="F73" s="17"/>
      <c r="G73" s="32"/>
      <c r="H73" s="17"/>
      <c r="I73" s="33"/>
      <c r="J73" s="17"/>
      <c r="K73" s="17"/>
      <c r="L73" s="17"/>
      <c r="M73" s="17"/>
      <c r="N73" s="17"/>
      <c r="O73" s="17"/>
      <c r="P73" s="17"/>
      <c r="Q73" s="17"/>
      <c r="R73" s="17"/>
      <c r="S73" s="17"/>
      <c r="T73" s="17"/>
      <c r="U73" s="17"/>
      <c r="V73" s="17"/>
      <c r="W73" s="17"/>
      <c r="X73" s="17"/>
      <c r="Y73" s="17"/>
      <c r="Z73" s="17"/>
    </row>
    <row r="74" ht="15.75" customHeight="1">
      <c r="A74" s="32"/>
      <c r="B74" s="32"/>
      <c r="C74" s="17"/>
      <c r="D74" s="32"/>
      <c r="E74" s="17"/>
      <c r="F74" s="17"/>
      <c r="G74" s="32"/>
      <c r="H74" s="17"/>
      <c r="I74" s="33"/>
      <c r="J74" s="17"/>
      <c r="K74" s="17"/>
      <c r="L74" s="17"/>
      <c r="M74" s="17"/>
      <c r="N74" s="17"/>
      <c r="O74" s="17"/>
      <c r="P74" s="17"/>
      <c r="Q74" s="17"/>
      <c r="R74" s="17"/>
      <c r="S74" s="17"/>
      <c r="T74" s="17"/>
      <c r="U74" s="17"/>
      <c r="V74" s="17"/>
      <c r="W74" s="17"/>
      <c r="X74" s="17"/>
      <c r="Y74" s="17"/>
      <c r="Z74" s="17"/>
    </row>
    <row r="75" ht="15.75" customHeight="1">
      <c r="A75" s="32"/>
      <c r="B75" s="32"/>
      <c r="C75" s="17"/>
      <c r="D75" s="32"/>
      <c r="E75" s="17"/>
      <c r="F75" s="17"/>
      <c r="G75" s="32"/>
      <c r="H75" s="17"/>
      <c r="I75" s="33"/>
      <c r="J75" s="17"/>
      <c r="K75" s="17"/>
      <c r="L75" s="17"/>
      <c r="M75" s="17"/>
      <c r="N75" s="17"/>
      <c r="O75" s="17"/>
      <c r="P75" s="17"/>
      <c r="Q75" s="17"/>
      <c r="R75" s="17"/>
      <c r="S75" s="17"/>
      <c r="T75" s="17"/>
      <c r="U75" s="17"/>
      <c r="V75" s="17"/>
      <c r="W75" s="17"/>
      <c r="X75" s="17"/>
      <c r="Y75" s="17"/>
      <c r="Z75" s="17"/>
    </row>
    <row r="76" ht="15.75" customHeight="1">
      <c r="A76" s="32"/>
      <c r="B76" s="32"/>
      <c r="C76" s="17"/>
      <c r="D76" s="32"/>
      <c r="E76" s="17"/>
      <c r="F76" s="17"/>
      <c r="G76" s="32"/>
      <c r="H76" s="17"/>
      <c r="I76" s="33"/>
      <c r="J76" s="17"/>
      <c r="K76" s="17"/>
      <c r="L76" s="17"/>
      <c r="M76" s="17"/>
      <c r="N76" s="17"/>
      <c r="O76" s="17"/>
      <c r="P76" s="17"/>
      <c r="Q76" s="17"/>
      <c r="R76" s="17"/>
      <c r="S76" s="17"/>
      <c r="T76" s="17"/>
      <c r="U76" s="17"/>
      <c r="V76" s="17"/>
      <c r="W76" s="17"/>
      <c r="X76" s="17"/>
      <c r="Y76" s="17"/>
      <c r="Z76" s="17"/>
    </row>
    <row r="77" ht="15.75" customHeight="1">
      <c r="A77" s="32"/>
      <c r="B77" s="32"/>
      <c r="C77" s="17"/>
      <c r="D77" s="32"/>
      <c r="E77" s="17"/>
      <c r="F77" s="17"/>
      <c r="G77" s="32"/>
      <c r="H77" s="17"/>
      <c r="I77" s="33"/>
      <c r="J77" s="17"/>
      <c r="K77" s="17"/>
      <c r="L77" s="17"/>
      <c r="M77" s="17"/>
      <c r="N77" s="17"/>
      <c r="O77" s="17"/>
      <c r="P77" s="17"/>
      <c r="Q77" s="17"/>
      <c r="R77" s="17"/>
      <c r="S77" s="17"/>
      <c r="T77" s="17"/>
      <c r="U77" s="17"/>
      <c r="V77" s="17"/>
      <c r="W77" s="17"/>
      <c r="X77" s="17"/>
      <c r="Y77" s="17"/>
      <c r="Z77" s="17"/>
    </row>
    <row r="78" ht="15.75" customHeight="1">
      <c r="A78" s="32"/>
      <c r="B78" s="32"/>
      <c r="C78" s="17"/>
      <c r="D78" s="32"/>
      <c r="E78" s="17"/>
      <c r="F78" s="17"/>
      <c r="G78" s="32"/>
      <c r="H78" s="17"/>
      <c r="I78" s="33"/>
      <c r="J78" s="17"/>
      <c r="K78" s="17"/>
      <c r="L78" s="17"/>
      <c r="M78" s="17"/>
      <c r="N78" s="17"/>
      <c r="O78" s="17"/>
      <c r="P78" s="17"/>
      <c r="Q78" s="17"/>
      <c r="R78" s="17"/>
      <c r="S78" s="17"/>
      <c r="T78" s="17"/>
      <c r="U78" s="17"/>
      <c r="V78" s="17"/>
      <c r="W78" s="17"/>
      <c r="X78" s="17"/>
      <c r="Y78" s="17"/>
      <c r="Z78" s="17"/>
    </row>
    <row r="79" ht="15.75" customHeight="1">
      <c r="A79" s="32"/>
      <c r="B79" s="32"/>
      <c r="C79" s="17"/>
      <c r="D79" s="32"/>
      <c r="E79" s="17"/>
      <c r="F79" s="17"/>
      <c r="G79" s="32"/>
      <c r="H79" s="17"/>
      <c r="I79" s="33"/>
      <c r="J79" s="17"/>
      <c r="K79" s="17"/>
      <c r="L79" s="17"/>
      <c r="M79" s="17"/>
      <c r="N79" s="17"/>
      <c r="O79" s="17"/>
      <c r="P79" s="17"/>
      <c r="Q79" s="17"/>
      <c r="R79" s="17"/>
      <c r="S79" s="17"/>
      <c r="T79" s="17"/>
      <c r="U79" s="17"/>
      <c r="V79" s="17"/>
      <c r="W79" s="17"/>
      <c r="X79" s="17"/>
      <c r="Y79" s="17"/>
      <c r="Z79" s="17"/>
    </row>
    <row r="80" ht="15.75" customHeight="1">
      <c r="A80" s="32"/>
      <c r="B80" s="32"/>
      <c r="C80" s="17"/>
      <c r="D80" s="32"/>
      <c r="E80" s="17"/>
      <c r="F80" s="17"/>
      <c r="G80" s="32"/>
      <c r="H80" s="17"/>
      <c r="I80" s="33"/>
      <c r="J80" s="17"/>
      <c r="K80" s="17"/>
      <c r="L80" s="17"/>
      <c r="M80" s="17"/>
      <c r="N80" s="17"/>
      <c r="O80" s="17"/>
      <c r="P80" s="17"/>
      <c r="Q80" s="17"/>
      <c r="R80" s="17"/>
      <c r="S80" s="17"/>
      <c r="T80" s="17"/>
      <c r="U80" s="17"/>
      <c r="V80" s="17"/>
      <c r="W80" s="17"/>
      <c r="X80" s="17"/>
      <c r="Y80" s="17"/>
      <c r="Z80" s="17"/>
    </row>
    <row r="81" ht="15.75" customHeight="1">
      <c r="A81" s="32"/>
      <c r="B81" s="32"/>
      <c r="C81" s="17"/>
      <c r="D81" s="32"/>
      <c r="E81" s="17"/>
      <c r="F81" s="17"/>
      <c r="G81" s="32"/>
      <c r="H81" s="17"/>
      <c r="I81" s="33"/>
      <c r="J81" s="17"/>
      <c r="K81" s="17"/>
      <c r="L81" s="17"/>
      <c r="M81" s="17"/>
      <c r="N81" s="17"/>
      <c r="O81" s="17"/>
      <c r="P81" s="17"/>
      <c r="Q81" s="17"/>
      <c r="R81" s="17"/>
      <c r="S81" s="17"/>
      <c r="T81" s="17"/>
      <c r="U81" s="17"/>
      <c r="V81" s="17"/>
      <c r="W81" s="17"/>
      <c r="X81" s="17"/>
      <c r="Y81" s="17"/>
      <c r="Z81" s="17"/>
    </row>
    <row r="82" ht="15.75" customHeight="1">
      <c r="A82" s="32"/>
      <c r="B82" s="32"/>
      <c r="C82" s="17"/>
      <c r="D82" s="32"/>
      <c r="E82" s="17"/>
      <c r="F82" s="17"/>
      <c r="G82" s="32"/>
      <c r="H82" s="17"/>
      <c r="I82" s="33"/>
      <c r="J82" s="17"/>
      <c r="K82" s="17"/>
      <c r="L82" s="17"/>
      <c r="M82" s="17"/>
      <c r="N82" s="17"/>
      <c r="O82" s="17"/>
      <c r="P82" s="17"/>
      <c r="Q82" s="17"/>
      <c r="R82" s="17"/>
      <c r="S82" s="17"/>
      <c r="T82" s="17"/>
      <c r="U82" s="17"/>
      <c r="V82" s="17"/>
      <c r="W82" s="17"/>
      <c r="X82" s="17"/>
      <c r="Y82" s="17"/>
      <c r="Z82" s="17"/>
    </row>
    <row r="83" ht="15.75" customHeight="1">
      <c r="A83" s="32"/>
      <c r="B83" s="32"/>
      <c r="C83" s="17"/>
      <c r="D83" s="32"/>
      <c r="E83" s="17"/>
      <c r="F83" s="17"/>
      <c r="G83" s="32"/>
      <c r="H83" s="17"/>
      <c r="I83" s="33"/>
      <c r="J83" s="17"/>
      <c r="K83" s="17"/>
      <c r="L83" s="17"/>
      <c r="M83" s="17"/>
      <c r="N83" s="17"/>
      <c r="O83" s="17"/>
      <c r="P83" s="17"/>
      <c r="Q83" s="17"/>
      <c r="R83" s="17"/>
      <c r="S83" s="17"/>
      <c r="T83" s="17"/>
      <c r="U83" s="17"/>
      <c r="V83" s="17"/>
      <c r="W83" s="17"/>
      <c r="X83" s="17"/>
      <c r="Y83" s="17"/>
      <c r="Z83" s="17"/>
    </row>
    <row r="84" ht="15.75" customHeight="1">
      <c r="A84" s="32"/>
      <c r="B84" s="32"/>
      <c r="C84" s="17"/>
      <c r="D84" s="32"/>
      <c r="E84" s="17"/>
      <c r="F84" s="17"/>
      <c r="G84" s="32"/>
      <c r="H84" s="17"/>
      <c r="I84" s="33"/>
      <c r="J84" s="17"/>
      <c r="K84" s="17"/>
      <c r="L84" s="17"/>
      <c r="M84" s="17"/>
      <c r="N84" s="17"/>
      <c r="O84" s="17"/>
      <c r="P84" s="17"/>
      <c r="Q84" s="17"/>
      <c r="R84" s="17"/>
      <c r="S84" s="17"/>
      <c r="T84" s="17"/>
      <c r="U84" s="17"/>
      <c r="V84" s="17"/>
      <c r="W84" s="17"/>
      <c r="X84" s="17"/>
      <c r="Y84" s="17"/>
      <c r="Z84" s="17"/>
    </row>
    <row r="85" ht="15.75" customHeight="1">
      <c r="A85" s="32"/>
      <c r="B85" s="32"/>
      <c r="C85" s="17"/>
      <c r="D85" s="32"/>
      <c r="E85" s="17"/>
      <c r="F85" s="17"/>
      <c r="G85" s="32"/>
      <c r="H85" s="17"/>
      <c r="I85" s="33"/>
      <c r="J85" s="17"/>
      <c r="K85" s="17"/>
      <c r="L85" s="17"/>
      <c r="M85" s="17"/>
      <c r="N85" s="17"/>
      <c r="O85" s="17"/>
      <c r="P85" s="17"/>
      <c r="Q85" s="17"/>
      <c r="R85" s="17"/>
      <c r="S85" s="17"/>
      <c r="T85" s="17"/>
      <c r="U85" s="17"/>
      <c r="V85" s="17"/>
      <c r="W85" s="17"/>
      <c r="X85" s="17"/>
      <c r="Y85" s="17"/>
      <c r="Z85" s="17"/>
    </row>
    <row r="86" ht="15.75" customHeight="1">
      <c r="A86" s="32"/>
      <c r="B86" s="32"/>
      <c r="C86" s="17"/>
      <c r="D86" s="32"/>
      <c r="E86" s="17"/>
      <c r="F86" s="17"/>
      <c r="G86" s="32"/>
      <c r="H86" s="17"/>
      <c r="I86" s="33"/>
      <c r="J86" s="17"/>
      <c r="K86" s="17"/>
      <c r="L86" s="17"/>
      <c r="M86" s="17"/>
      <c r="N86" s="17"/>
      <c r="O86" s="17"/>
      <c r="P86" s="17"/>
      <c r="Q86" s="17"/>
      <c r="R86" s="17"/>
      <c r="S86" s="17"/>
      <c r="T86" s="17"/>
      <c r="U86" s="17"/>
      <c r="V86" s="17"/>
      <c r="W86" s="17"/>
      <c r="X86" s="17"/>
      <c r="Y86" s="17"/>
      <c r="Z86" s="17"/>
    </row>
    <row r="87" ht="15.75" customHeight="1">
      <c r="A87" s="32"/>
      <c r="B87" s="32"/>
      <c r="C87" s="17"/>
      <c r="D87" s="32"/>
      <c r="E87" s="17"/>
      <c r="F87" s="17"/>
      <c r="G87" s="32"/>
      <c r="H87" s="17"/>
      <c r="I87" s="33"/>
      <c r="J87" s="17"/>
      <c r="K87" s="17"/>
      <c r="L87" s="17"/>
      <c r="M87" s="17"/>
      <c r="N87" s="17"/>
      <c r="O87" s="17"/>
      <c r="P87" s="17"/>
      <c r="Q87" s="17"/>
      <c r="R87" s="17"/>
      <c r="S87" s="17"/>
      <c r="T87" s="17"/>
      <c r="U87" s="17"/>
      <c r="V87" s="17"/>
      <c r="W87" s="17"/>
      <c r="X87" s="17"/>
      <c r="Y87" s="17"/>
      <c r="Z87" s="17"/>
    </row>
    <row r="88" ht="15.75" customHeight="1">
      <c r="A88" s="32"/>
      <c r="B88" s="32"/>
      <c r="C88" s="17"/>
      <c r="D88" s="32"/>
      <c r="E88" s="17"/>
      <c r="F88" s="17"/>
      <c r="G88" s="32"/>
      <c r="H88" s="17"/>
      <c r="I88" s="33"/>
      <c r="J88" s="17"/>
      <c r="K88" s="17"/>
      <c r="L88" s="17"/>
      <c r="M88" s="17"/>
      <c r="N88" s="17"/>
      <c r="O88" s="17"/>
      <c r="P88" s="17"/>
      <c r="Q88" s="17"/>
      <c r="R88" s="17"/>
      <c r="S88" s="17"/>
      <c r="T88" s="17"/>
      <c r="U88" s="17"/>
      <c r="V88" s="17"/>
      <c r="W88" s="17"/>
      <c r="X88" s="17"/>
      <c r="Y88" s="17"/>
      <c r="Z88" s="17"/>
    </row>
    <row r="89" ht="15.75" customHeight="1">
      <c r="A89" s="32"/>
      <c r="B89" s="32"/>
      <c r="C89" s="17"/>
      <c r="D89" s="32"/>
      <c r="E89" s="17"/>
      <c r="F89" s="17"/>
      <c r="G89" s="32"/>
      <c r="H89" s="17"/>
      <c r="I89" s="33"/>
      <c r="J89" s="17"/>
      <c r="K89" s="17"/>
      <c r="L89" s="17"/>
      <c r="M89" s="17"/>
      <c r="N89" s="17"/>
      <c r="O89" s="17"/>
      <c r="P89" s="17"/>
      <c r="Q89" s="17"/>
      <c r="R89" s="17"/>
      <c r="S89" s="17"/>
      <c r="T89" s="17"/>
      <c r="U89" s="17"/>
      <c r="V89" s="17"/>
      <c r="W89" s="17"/>
      <c r="X89" s="17"/>
      <c r="Y89" s="17"/>
      <c r="Z89" s="17"/>
    </row>
    <row r="90" ht="15.75" customHeight="1">
      <c r="A90" s="32"/>
      <c r="B90" s="32"/>
      <c r="C90" s="17"/>
      <c r="D90" s="32"/>
      <c r="E90" s="17"/>
      <c r="F90" s="17"/>
      <c r="G90" s="32"/>
      <c r="H90" s="17"/>
      <c r="I90" s="33"/>
      <c r="J90" s="17"/>
      <c r="K90" s="17"/>
      <c r="L90" s="17"/>
      <c r="M90" s="17"/>
      <c r="N90" s="17"/>
      <c r="O90" s="17"/>
      <c r="P90" s="17"/>
      <c r="Q90" s="17"/>
      <c r="R90" s="17"/>
      <c r="S90" s="17"/>
      <c r="T90" s="17"/>
      <c r="U90" s="17"/>
      <c r="V90" s="17"/>
      <c r="W90" s="17"/>
      <c r="X90" s="17"/>
      <c r="Y90" s="17"/>
      <c r="Z90" s="17"/>
    </row>
    <row r="91" ht="15.75" customHeight="1">
      <c r="A91" s="32"/>
      <c r="B91" s="32"/>
      <c r="C91" s="17"/>
      <c r="D91" s="32"/>
      <c r="E91" s="17"/>
      <c r="F91" s="17"/>
      <c r="G91" s="32"/>
      <c r="H91" s="17"/>
      <c r="I91" s="33"/>
      <c r="J91" s="17"/>
      <c r="K91" s="17"/>
      <c r="L91" s="17"/>
      <c r="M91" s="17"/>
      <c r="N91" s="17"/>
      <c r="O91" s="17"/>
      <c r="P91" s="17"/>
      <c r="Q91" s="17"/>
      <c r="R91" s="17"/>
      <c r="S91" s="17"/>
      <c r="T91" s="17"/>
      <c r="U91" s="17"/>
      <c r="V91" s="17"/>
      <c r="W91" s="17"/>
      <c r="X91" s="17"/>
      <c r="Y91" s="17"/>
      <c r="Z91" s="17"/>
    </row>
    <row r="92" ht="15.75" customHeight="1">
      <c r="A92" s="32"/>
      <c r="B92" s="32"/>
      <c r="C92" s="17"/>
      <c r="D92" s="32"/>
      <c r="E92" s="17"/>
      <c r="F92" s="17"/>
      <c r="G92" s="32"/>
      <c r="H92" s="17"/>
      <c r="I92" s="33"/>
      <c r="J92" s="17"/>
      <c r="K92" s="17"/>
      <c r="L92" s="17"/>
      <c r="M92" s="17"/>
      <c r="N92" s="17"/>
      <c r="O92" s="17"/>
      <c r="P92" s="17"/>
      <c r="Q92" s="17"/>
      <c r="R92" s="17"/>
      <c r="S92" s="17"/>
      <c r="T92" s="17"/>
      <c r="U92" s="17"/>
      <c r="V92" s="17"/>
      <c r="W92" s="17"/>
      <c r="X92" s="17"/>
      <c r="Y92" s="17"/>
      <c r="Z92" s="17"/>
    </row>
    <row r="93" ht="15.75" customHeight="1">
      <c r="A93" s="32"/>
      <c r="B93" s="32"/>
      <c r="C93" s="17"/>
      <c r="D93" s="32"/>
      <c r="E93" s="17"/>
      <c r="F93" s="17"/>
      <c r="G93" s="32"/>
      <c r="H93" s="17"/>
      <c r="I93" s="33"/>
      <c r="J93" s="17"/>
      <c r="K93" s="17"/>
      <c r="L93" s="17"/>
      <c r="M93" s="17"/>
      <c r="N93" s="17"/>
      <c r="O93" s="17"/>
      <c r="P93" s="17"/>
      <c r="Q93" s="17"/>
      <c r="R93" s="17"/>
      <c r="S93" s="17"/>
      <c r="T93" s="17"/>
      <c r="U93" s="17"/>
      <c r="V93" s="17"/>
      <c r="W93" s="17"/>
      <c r="X93" s="17"/>
      <c r="Y93" s="17"/>
      <c r="Z93" s="17"/>
    </row>
    <row r="94" ht="15.75" customHeight="1">
      <c r="A94" s="32"/>
      <c r="B94" s="32"/>
      <c r="C94" s="17"/>
      <c r="D94" s="32"/>
      <c r="E94" s="17"/>
      <c r="F94" s="17"/>
      <c r="G94" s="32"/>
      <c r="H94" s="17"/>
      <c r="I94" s="33"/>
      <c r="J94" s="17"/>
      <c r="K94" s="17"/>
      <c r="L94" s="17"/>
      <c r="M94" s="17"/>
      <c r="N94" s="17"/>
      <c r="O94" s="17"/>
      <c r="P94" s="17"/>
      <c r="Q94" s="17"/>
      <c r="R94" s="17"/>
      <c r="S94" s="17"/>
      <c r="T94" s="17"/>
      <c r="U94" s="17"/>
      <c r="V94" s="17"/>
      <c r="W94" s="17"/>
      <c r="X94" s="17"/>
      <c r="Y94" s="17"/>
      <c r="Z94" s="17"/>
    </row>
    <row r="95" ht="15.75" customHeight="1">
      <c r="A95" s="32"/>
      <c r="B95" s="32"/>
      <c r="C95" s="17"/>
      <c r="D95" s="32"/>
      <c r="E95" s="17"/>
      <c r="F95" s="17"/>
      <c r="G95" s="32"/>
      <c r="H95" s="17"/>
      <c r="I95" s="33"/>
      <c r="J95" s="17"/>
      <c r="K95" s="17"/>
      <c r="L95" s="17"/>
      <c r="M95" s="17"/>
      <c r="N95" s="17"/>
      <c r="O95" s="17"/>
      <c r="P95" s="17"/>
      <c r="Q95" s="17"/>
      <c r="R95" s="17"/>
      <c r="S95" s="17"/>
      <c r="T95" s="17"/>
      <c r="U95" s="17"/>
      <c r="V95" s="17"/>
      <c r="W95" s="17"/>
      <c r="X95" s="17"/>
      <c r="Y95" s="17"/>
      <c r="Z95" s="17"/>
    </row>
    <row r="96" ht="15.75" customHeight="1">
      <c r="A96" s="32"/>
      <c r="B96" s="32"/>
      <c r="C96" s="17"/>
      <c r="D96" s="32"/>
      <c r="E96" s="17"/>
      <c r="F96" s="17"/>
      <c r="G96" s="32"/>
      <c r="H96" s="17"/>
      <c r="I96" s="33"/>
      <c r="J96" s="17"/>
      <c r="K96" s="17"/>
      <c r="L96" s="17"/>
      <c r="M96" s="17"/>
      <c r="N96" s="17"/>
      <c r="O96" s="17"/>
      <c r="P96" s="17"/>
      <c r="Q96" s="17"/>
      <c r="R96" s="17"/>
      <c r="S96" s="17"/>
      <c r="T96" s="17"/>
      <c r="U96" s="17"/>
      <c r="V96" s="17"/>
      <c r="W96" s="17"/>
      <c r="X96" s="17"/>
      <c r="Y96" s="17"/>
      <c r="Z96" s="17"/>
    </row>
    <row r="97" ht="15.75" customHeight="1">
      <c r="A97" s="32"/>
      <c r="B97" s="32"/>
      <c r="C97" s="17"/>
      <c r="D97" s="32"/>
      <c r="E97" s="17"/>
      <c r="F97" s="17"/>
      <c r="G97" s="32"/>
      <c r="H97" s="17"/>
      <c r="I97" s="33"/>
      <c r="J97" s="17"/>
      <c r="K97" s="17"/>
      <c r="L97" s="17"/>
      <c r="M97" s="17"/>
      <c r="N97" s="17"/>
      <c r="O97" s="17"/>
      <c r="P97" s="17"/>
      <c r="Q97" s="17"/>
      <c r="R97" s="17"/>
      <c r="S97" s="17"/>
      <c r="T97" s="17"/>
      <c r="U97" s="17"/>
      <c r="V97" s="17"/>
      <c r="W97" s="17"/>
      <c r="X97" s="17"/>
      <c r="Y97" s="17"/>
      <c r="Z97" s="17"/>
    </row>
    <row r="98" ht="15.75" customHeight="1">
      <c r="A98" s="32"/>
      <c r="B98" s="32"/>
      <c r="C98" s="17"/>
      <c r="D98" s="32"/>
      <c r="E98" s="17"/>
      <c r="F98" s="17"/>
      <c r="G98" s="32"/>
      <c r="H98" s="17"/>
      <c r="I98" s="33"/>
      <c r="J98" s="17"/>
      <c r="K98" s="17"/>
      <c r="L98" s="17"/>
      <c r="M98" s="17"/>
      <c r="N98" s="17"/>
      <c r="O98" s="17"/>
      <c r="P98" s="17"/>
      <c r="Q98" s="17"/>
      <c r="R98" s="17"/>
      <c r="S98" s="17"/>
      <c r="T98" s="17"/>
      <c r="U98" s="17"/>
      <c r="V98" s="17"/>
      <c r="W98" s="17"/>
      <c r="X98" s="17"/>
      <c r="Y98" s="17"/>
      <c r="Z98" s="17"/>
    </row>
    <row r="99" ht="15.75" customHeight="1">
      <c r="A99" s="32"/>
      <c r="B99" s="32"/>
      <c r="C99" s="17"/>
      <c r="D99" s="32"/>
      <c r="E99" s="17"/>
      <c r="F99" s="17"/>
      <c r="G99" s="32"/>
      <c r="H99" s="17"/>
      <c r="I99" s="33"/>
      <c r="J99" s="17"/>
      <c r="K99" s="17"/>
      <c r="L99" s="17"/>
      <c r="M99" s="17"/>
      <c r="N99" s="17"/>
      <c r="O99" s="17"/>
      <c r="P99" s="17"/>
      <c r="Q99" s="17"/>
      <c r="R99" s="17"/>
      <c r="S99" s="17"/>
      <c r="T99" s="17"/>
      <c r="U99" s="17"/>
      <c r="V99" s="17"/>
      <c r="W99" s="17"/>
      <c r="X99" s="17"/>
      <c r="Y99" s="17"/>
      <c r="Z99" s="17"/>
    </row>
    <row r="100" ht="15.75" customHeight="1">
      <c r="A100" s="32"/>
      <c r="B100" s="32"/>
      <c r="C100" s="17"/>
      <c r="D100" s="32"/>
      <c r="E100" s="17"/>
      <c r="F100" s="17"/>
      <c r="G100" s="32"/>
      <c r="H100" s="17"/>
      <c r="I100" s="33"/>
      <c r="J100" s="17"/>
      <c r="K100" s="17"/>
      <c r="L100" s="17"/>
      <c r="M100" s="17"/>
      <c r="N100" s="17"/>
      <c r="O100" s="17"/>
      <c r="P100" s="17"/>
      <c r="Q100" s="17"/>
      <c r="R100" s="17"/>
      <c r="S100" s="17"/>
      <c r="T100" s="17"/>
      <c r="U100" s="17"/>
      <c r="V100" s="17"/>
      <c r="W100" s="17"/>
      <c r="X100" s="17"/>
      <c r="Y100" s="17"/>
      <c r="Z100" s="17"/>
    </row>
    <row r="101" ht="15.75" customHeight="1">
      <c r="A101" s="32"/>
      <c r="B101" s="32"/>
      <c r="C101" s="17"/>
      <c r="D101" s="32"/>
      <c r="E101" s="17"/>
      <c r="F101" s="17"/>
      <c r="G101" s="32"/>
      <c r="H101" s="17"/>
      <c r="I101" s="33"/>
      <c r="J101" s="17"/>
      <c r="K101" s="17"/>
      <c r="L101" s="17"/>
      <c r="M101" s="17"/>
      <c r="N101" s="17"/>
      <c r="O101" s="17"/>
      <c r="P101" s="17"/>
      <c r="Q101" s="17"/>
      <c r="R101" s="17"/>
      <c r="S101" s="17"/>
      <c r="T101" s="17"/>
      <c r="U101" s="17"/>
      <c r="V101" s="17"/>
      <c r="W101" s="17"/>
      <c r="X101" s="17"/>
      <c r="Y101" s="17"/>
      <c r="Z101" s="17"/>
    </row>
    <row r="102" ht="15.75" customHeight="1">
      <c r="A102" s="32"/>
      <c r="B102" s="32"/>
      <c r="C102" s="17"/>
      <c r="D102" s="32"/>
      <c r="E102" s="17"/>
      <c r="F102" s="17"/>
      <c r="G102" s="32"/>
      <c r="H102" s="17"/>
      <c r="I102" s="33"/>
      <c r="J102" s="17"/>
      <c r="K102" s="17"/>
      <c r="L102" s="17"/>
      <c r="M102" s="17"/>
      <c r="N102" s="17"/>
      <c r="O102" s="17"/>
      <c r="P102" s="17"/>
      <c r="Q102" s="17"/>
      <c r="R102" s="17"/>
      <c r="S102" s="17"/>
      <c r="T102" s="17"/>
      <c r="U102" s="17"/>
      <c r="V102" s="17"/>
      <c r="W102" s="17"/>
      <c r="X102" s="17"/>
      <c r="Y102" s="17"/>
      <c r="Z102" s="17"/>
    </row>
    <row r="103" ht="15.75" customHeight="1">
      <c r="A103" s="32"/>
      <c r="B103" s="32"/>
      <c r="C103" s="17"/>
      <c r="D103" s="32"/>
      <c r="E103" s="17"/>
      <c r="F103" s="17"/>
      <c r="G103" s="32"/>
      <c r="H103" s="17"/>
      <c r="I103" s="33"/>
      <c r="J103" s="17"/>
      <c r="K103" s="17"/>
      <c r="L103" s="17"/>
      <c r="M103" s="17"/>
      <c r="N103" s="17"/>
      <c r="O103" s="17"/>
      <c r="P103" s="17"/>
      <c r="Q103" s="17"/>
      <c r="R103" s="17"/>
      <c r="S103" s="17"/>
      <c r="T103" s="17"/>
      <c r="U103" s="17"/>
      <c r="V103" s="17"/>
      <c r="W103" s="17"/>
      <c r="X103" s="17"/>
      <c r="Y103" s="17"/>
      <c r="Z103" s="17"/>
    </row>
    <row r="104" ht="15.75" customHeight="1">
      <c r="A104" s="32"/>
      <c r="B104" s="32"/>
      <c r="C104" s="17"/>
      <c r="D104" s="32"/>
      <c r="E104" s="17"/>
      <c r="F104" s="17"/>
      <c r="G104" s="32"/>
      <c r="H104" s="17"/>
      <c r="I104" s="33"/>
      <c r="J104" s="17"/>
      <c r="K104" s="17"/>
      <c r="L104" s="17"/>
      <c r="M104" s="17"/>
      <c r="N104" s="17"/>
      <c r="O104" s="17"/>
      <c r="P104" s="17"/>
      <c r="Q104" s="17"/>
      <c r="R104" s="17"/>
      <c r="S104" s="17"/>
      <c r="T104" s="17"/>
      <c r="U104" s="17"/>
      <c r="V104" s="17"/>
      <c r="W104" s="17"/>
      <c r="X104" s="17"/>
      <c r="Y104" s="17"/>
      <c r="Z104" s="17"/>
    </row>
    <row r="105" ht="15.75" customHeight="1">
      <c r="A105" s="32"/>
      <c r="B105" s="32"/>
      <c r="C105" s="17"/>
      <c r="D105" s="32"/>
      <c r="E105" s="17"/>
      <c r="F105" s="17"/>
      <c r="G105" s="32"/>
      <c r="H105" s="17"/>
      <c r="I105" s="33"/>
      <c r="J105" s="17"/>
      <c r="K105" s="17"/>
      <c r="L105" s="17"/>
      <c r="M105" s="17"/>
      <c r="N105" s="17"/>
      <c r="O105" s="17"/>
      <c r="P105" s="17"/>
      <c r="Q105" s="17"/>
      <c r="R105" s="17"/>
      <c r="S105" s="17"/>
      <c r="T105" s="17"/>
      <c r="U105" s="17"/>
      <c r="V105" s="17"/>
      <c r="W105" s="17"/>
      <c r="X105" s="17"/>
      <c r="Y105" s="17"/>
      <c r="Z105" s="17"/>
    </row>
    <row r="106" ht="15.75" customHeight="1">
      <c r="A106" s="32"/>
      <c r="B106" s="32"/>
      <c r="C106" s="17"/>
      <c r="D106" s="32"/>
      <c r="E106" s="17"/>
      <c r="F106" s="17"/>
      <c r="G106" s="32"/>
      <c r="H106" s="17"/>
      <c r="I106" s="33"/>
      <c r="J106" s="17"/>
      <c r="K106" s="17"/>
      <c r="L106" s="17"/>
      <c r="M106" s="17"/>
      <c r="N106" s="17"/>
      <c r="O106" s="17"/>
      <c r="P106" s="17"/>
      <c r="Q106" s="17"/>
      <c r="R106" s="17"/>
      <c r="S106" s="17"/>
      <c r="T106" s="17"/>
      <c r="U106" s="17"/>
      <c r="V106" s="17"/>
      <c r="W106" s="17"/>
      <c r="X106" s="17"/>
      <c r="Y106" s="17"/>
      <c r="Z106" s="17"/>
    </row>
    <row r="107" ht="15.75" customHeight="1">
      <c r="A107" s="32"/>
      <c r="B107" s="32"/>
      <c r="C107" s="17"/>
      <c r="D107" s="32"/>
      <c r="E107" s="17"/>
      <c r="F107" s="17"/>
      <c r="G107" s="32"/>
      <c r="H107" s="17"/>
      <c r="I107" s="33"/>
      <c r="J107" s="17"/>
      <c r="K107" s="17"/>
      <c r="L107" s="17"/>
      <c r="M107" s="17"/>
      <c r="N107" s="17"/>
      <c r="O107" s="17"/>
      <c r="P107" s="17"/>
      <c r="Q107" s="17"/>
      <c r="R107" s="17"/>
      <c r="S107" s="17"/>
      <c r="T107" s="17"/>
      <c r="U107" s="17"/>
      <c r="V107" s="17"/>
      <c r="W107" s="17"/>
      <c r="X107" s="17"/>
      <c r="Y107" s="17"/>
      <c r="Z107" s="17"/>
    </row>
    <row r="108" ht="15.75" customHeight="1">
      <c r="A108" s="32"/>
      <c r="B108" s="32"/>
      <c r="C108" s="17"/>
      <c r="D108" s="32"/>
      <c r="E108" s="17"/>
      <c r="F108" s="17"/>
      <c r="G108" s="32"/>
      <c r="H108" s="17"/>
      <c r="I108" s="33"/>
      <c r="J108" s="17"/>
      <c r="K108" s="17"/>
      <c r="L108" s="17"/>
      <c r="M108" s="17"/>
      <c r="N108" s="17"/>
      <c r="O108" s="17"/>
      <c r="P108" s="17"/>
      <c r="Q108" s="17"/>
      <c r="R108" s="17"/>
      <c r="S108" s="17"/>
      <c r="T108" s="17"/>
      <c r="U108" s="17"/>
      <c r="V108" s="17"/>
      <c r="W108" s="17"/>
      <c r="X108" s="17"/>
      <c r="Y108" s="17"/>
      <c r="Z108" s="17"/>
    </row>
    <row r="109" ht="15.75" customHeight="1">
      <c r="A109" s="32"/>
      <c r="B109" s="32"/>
      <c r="C109" s="17"/>
      <c r="D109" s="32"/>
      <c r="E109" s="17"/>
      <c r="F109" s="17"/>
      <c r="G109" s="32"/>
      <c r="H109" s="17"/>
      <c r="I109" s="33"/>
      <c r="J109" s="17"/>
      <c r="K109" s="17"/>
      <c r="L109" s="17"/>
      <c r="M109" s="17"/>
      <c r="N109" s="17"/>
      <c r="O109" s="17"/>
      <c r="P109" s="17"/>
      <c r="Q109" s="17"/>
      <c r="R109" s="17"/>
      <c r="S109" s="17"/>
      <c r="T109" s="17"/>
      <c r="U109" s="17"/>
      <c r="V109" s="17"/>
      <c r="W109" s="17"/>
      <c r="X109" s="17"/>
      <c r="Y109" s="17"/>
      <c r="Z109" s="17"/>
    </row>
    <row r="110" ht="15.75" customHeight="1">
      <c r="A110" s="32"/>
      <c r="B110" s="32"/>
      <c r="C110" s="17"/>
      <c r="D110" s="32"/>
      <c r="E110" s="17"/>
      <c r="F110" s="17"/>
      <c r="G110" s="32"/>
      <c r="H110" s="17"/>
      <c r="I110" s="33"/>
      <c r="J110" s="17"/>
      <c r="K110" s="17"/>
      <c r="L110" s="17"/>
      <c r="M110" s="17"/>
      <c r="N110" s="17"/>
      <c r="O110" s="17"/>
      <c r="P110" s="17"/>
      <c r="Q110" s="17"/>
      <c r="R110" s="17"/>
      <c r="S110" s="17"/>
      <c r="T110" s="17"/>
      <c r="U110" s="17"/>
      <c r="V110" s="17"/>
      <c r="W110" s="17"/>
      <c r="X110" s="17"/>
      <c r="Y110" s="17"/>
      <c r="Z110" s="17"/>
    </row>
    <row r="111" ht="15.75" customHeight="1">
      <c r="A111" s="32"/>
      <c r="B111" s="32"/>
      <c r="C111" s="17"/>
      <c r="D111" s="32"/>
      <c r="E111" s="17"/>
      <c r="F111" s="17"/>
      <c r="G111" s="32"/>
      <c r="H111" s="17"/>
      <c r="I111" s="33"/>
      <c r="J111" s="17"/>
      <c r="K111" s="17"/>
      <c r="L111" s="17"/>
      <c r="M111" s="17"/>
      <c r="N111" s="17"/>
      <c r="O111" s="17"/>
      <c r="P111" s="17"/>
      <c r="Q111" s="17"/>
      <c r="R111" s="17"/>
      <c r="S111" s="17"/>
      <c r="T111" s="17"/>
      <c r="U111" s="17"/>
      <c r="V111" s="17"/>
      <c r="W111" s="17"/>
      <c r="X111" s="17"/>
      <c r="Y111" s="17"/>
      <c r="Z111" s="17"/>
    </row>
    <row r="112" ht="15.75" customHeight="1">
      <c r="A112" s="32"/>
      <c r="B112" s="32"/>
      <c r="C112" s="17"/>
      <c r="D112" s="32"/>
      <c r="E112" s="17"/>
      <c r="F112" s="17"/>
      <c r="G112" s="32"/>
      <c r="H112" s="17"/>
      <c r="I112" s="33"/>
      <c r="J112" s="17"/>
      <c r="K112" s="17"/>
      <c r="L112" s="17"/>
      <c r="M112" s="17"/>
      <c r="N112" s="17"/>
      <c r="O112" s="17"/>
      <c r="P112" s="17"/>
      <c r="Q112" s="17"/>
      <c r="R112" s="17"/>
      <c r="S112" s="17"/>
      <c r="T112" s="17"/>
      <c r="U112" s="17"/>
      <c r="V112" s="17"/>
      <c r="W112" s="17"/>
      <c r="X112" s="17"/>
      <c r="Y112" s="17"/>
      <c r="Z112" s="17"/>
    </row>
    <row r="113" ht="15.75" customHeight="1">
      <c r="A113" s="32"/>
      <c r="B113" s="32"/>
      <c r="C113" s="17"/>
      <c r="D113" s="32"/>
      <c r="E113" s="17"/>
      <c r="F113" s="17"/>
      <c r="G113" s="32"/>
      <c r="H113" s="17"/>
      <c r="I113" s="33"/>
      <c r="J113" s="17"/>
      <c r="K113" s="17"/>
      <c r="L113" s="17"/>
      <c r="M113" s="17"/>
      <c r="N113" s="17"/>
      <c r="O113" s="17"/>
      <c r="P113" s="17"/>
      <c r="Q113" s="17"/>
      <c r="R113" s="17"/>
      <c r="S113" s="17"/>
      <c r="T113" s="17"/>
      <c r="U113" s="17"/>
      <c r="V113" s="17"/>
      <c r="W113" s="17"/>
      <c r="X113" s="17"/>
      <c r="Y113" s="17"/>
      <c r="Z113" s="17"/>
    </row>
    <row r="114" ht="15.75" customHeight="1">
      <c r="A114" s="32"/>
      <c r="B114" s="32"/>
      <c r="C114" s="17"/>
      <c r="D114" s="32"/>
      <c r="E114" s="17"/>
      <c r="F114" s="17"/>
      <c r="G114" s="32"/>
      <c r="H114" s="17"/>
      <c r="I114" s="33"/>
      <c r="J114" s="17"/>
      <c r="K114" s="17"/>
      <c r="L114" s="17"/>
      <c r="M114" s="17"/>
      <c r="N114" s="17"/>
      <c r="O114" s="17"/>
      <c r="P114" s="17"/>
      <c r="Q114" s="17"/>
      <c r="R114" s="17"/>
      <c r="S114" s="17"/>
      <c r="T114" s="17"/>
      <c r="U114" s="17"/>
      <c r="V114" s="17"/>
      <c r="W114" s="17"/>
      <c r="X114" s="17"/>
      <c r="Y114" s="17"/>
      <c r="Z114" s="17"/>
    </row>
    <row r="115" ht="15.75" customHeight="1">
      <c r="A115" s="32"/>
      <c r="B115" s="32"/>
      <c r="C115" s="17"/>
      <c r="D115" s="32"/>
      <c r="E115" s="17"/>
      <c r="F115" s="17"/>
      <c r="G115" s="32"/>
      <c r="H115" s="17"/>
      <c r="I115" s="33"/>
      <c r="J115" s="17"/>
      <c r="K115" s="17"/>
      <c r="L115" s="17"/>
      <c r="M115" s="17"/>
      <c r="N115" s="17"/>
      <c r="O115" s="17"/>
      <c r="P115" s="17"/>
      <c r="Q115" s="17"/>
      <c r="R115" s="17"/>
      <c r="S115" s="17"/>
      <c r="T115" s="17"/>
      <c r="U115" s="17"/>
      <c r="V115" s="17"/>
      <c r="W115" s="17"/>
      <c r="X115" s="17"/>
      <c r="Y115" s="17"/>
      <c r="Z115" s="17"/>
    </row>
    <row r="116" ht="15.75" customHeight="1">
      <c r="A116" s="32"/>
      <c r="B116" s="32"/>
      <c r="C116" s="17"/>
      <c r="D116" s="32"/>
      <c r="E116" s="17"/>
      <c r="F116" s="17"/>
      <c r="G116" s="32"/>
      <c r="H116" s="17"/>
      <c r="I116" s="33"/>
      <c r="J116" s="17"/>
      <c r="K116" s="17"/>
      <c r="L116" s="17"/>
      <c r="M116" s="17"/>
      <c r="N116" s="17"/>
      <c r="O116" s="17"/>
      <c r="P116" s="17"/>
      <c r="Q116" s="17"/>
      <c r="R116" s="17"/>
      <c r="S116" s="17"/>
      <c r="T116" s="17"/>
      <c r="U116" s="17"/>
      <c r="V116" s="17"/>
      <c r="W116" s="17"/>
      <c r="X116" s="17"/>
      <c r="Y116" s="17"/>
      <c r="Z116" s="17"/>
    </row>
    <row r="117" ht="15.75" customHeight="1">
      <c r="A117" s="32"/>
      <c r="B117" s="32"/>
      <c r="C117" s="17"/>
      <c r="D117" s="32"/>
      <c r="E117" s="17"/>
      <c r="F117" s="17"/>
      <c r="G117" s="32"/>
      <c r="H117" s="17"/>
      <c r="I117" s="33"/>
      <c r="J117" s="17"/>
      <c r="K117" s="17"/>
      <c r="L117" s="17"/>
      <c r="M117" s="17"/>
      <c r="N117" s="17"/>
      <c r="O117" s="17"/>
      <c r="P117" s="17"/>
      <c r="Q117" s="17"/>
      <c r="R117" s="17"/>
      <c r="S117" s="17"/>
      <c r="T117" s="17"/>
      <c r="U117" s="17"/>
      <c r="V117" s="17"/>
      <c r="W117" s="17"/>
      <c r="X117" s="17"/>
      <c r="Y117" s="17"/>
      <c r="Z117" s="17"/>
    </row>
    <row r="118" ht="15.75" customHeight="1">
      <c r="A118" s="32"/>
      <c r="B118" s="32"/>
      <c r="C118" s="17"/>
      <c r="D118" s="32"/>
      <c r="E118" s="17"/>
      <c r="F118" s="17"/>
      <c r="G118" s="32"/>
      <c r="H118" s="17"/>
      <c r="I118" s="33"/>
      <c r="J118" s="17"/>
      <c r="K118" s="17"/>
      <c r="L118" s="17"/>
      <c r="M118" s="17"/>
      <c r="N118" s="17"/>
      <c r="O118" s="17"/>
      <c r="P118" s="17"/>
      <c r="Q118" s="17"/>
      <c r="R118" s="17"/>
      <c r="S118" s="17"/>
      <c r="T118" s="17"/>
      <c r="U118" s="17"/>
      <c r="V118" s="17"/>
      <c r="W118" s="17"/>
      <c r="X118" s="17"/>
      <c r="Y118" s="17"/>
      <c r="Z118" s="17"/>
    </row>
    <row r="119" ht="15.75" customHeight="1">
      <c r="A119" s="32"/>
      <c r="B119" s="32"/>
      <c r="C119" s="17"/>
      <c r="D119" s="32"/>
      <c r="E119" s="17"/>
      <c r="F119" s="17"/>
      <c r="G119" s="32"/>
      <c r="H119" s="17"/>
      <c r="I119" s="33"/>
      <c r="J119" s="17"/>
      <c r="K119" s="17"/>
      <c r="L119" s="17"/>
      <c r="M119" s="17"/>
      <c r="N119" s="17"/>
      <c r="O119" s="17"/>
      <c r="P119" s="17"/>
      <c r="Q119" s="17"/>
      <c r="R119" s="17"/>
      <c r="S119" s="17"/>
      <c r="T119" s="17"/>
      <c r="U119" s="17"/>
      <c r="V119" s="17"/>
      <c r="W119" s="17"/>
      <c r="X119" s="17"/>
      <c r="Y119" s="17"/>
      <c r="Z119" s="17"/>
    </row>
    <row r="120" ht="15.75" customHeight="1">
      <c r="A120" s="32"/>
      <c r="B120" s="32"/>
      <c r="C120" s="17"/>
      <c r="D120" s="32"/>
      <c r="E120" s="17"/>
      <c r="F120" s="17"/>
      <c r="G120" s="32"/>
      <c r="H120" s="17"/>
      <c r="I120" s="33"/>
      <c r="J120" s="17"/>
      <c r="K120" s="17"/>
      <c r="L120" s="17"/>
      <c r="M120" s="17"/>
      <c r="N120" s="17"/>
      <c r="O120" s="17"/>
      <c r="P120" s="17"/>
      <c r="Q120" s="17"/>
      <c r="R120" s="17"/>
      <c r="S120" s="17"/>
      <c r="T120" s="17"/>
      <c r="U120" s="17"/>
      <c r="V120" s="17"/>
      <c r="W120" s="17"/>
      <c r="X120" s="17"/>
      <c r="Y120" s="17"/>
      <c r="Z120" s="17"/>
    </row>
    <row r="121" ht="15.75" customHeight="1">
      <c r="A121" s="32"/>
      <c r="B121" s="32"/>
      <c r="C121" s="17"/>
      <c r="D121" s="32"/>
      <c r="E121" s="17"/>
      <c r="F121" s="17"/>
      <c r="G121" s="32"/>
      <c r="H121" s="17"/>
      <c r="I121" s="33"/>
      <c r="J121" s="17"/>
      <c r="K121" s="17"/>
      <c r="L121" s="17"/>
      <c r="M121" s="17"/>
      <c r="N121" s="17"/>
      <c r="O121" s="17"/>
      <c r="P121" s="17"/>
      <c r="Q121" s="17"/>
      <c r="R121" s="17"/>
      <c r="S121" s="17"/>
      <c r="T121" s="17"/>
      <c r="U121" s="17"/>
      <c r="V121" s="17"/>
      <c r="W121" s="17"/>
      <c r="X121" s="17"/>
      <c r="Y121" s="17"/>
      <c r="Z121" s="17"/>
    </row>
    <row r="122" ht="15.75" customHeight="1">
      <c r="A122" s="32"/>
      <c r="B122" s="32"/>
      <c r="C122" s="17"/>
      <c r="D122" s="32"/>
      <c r="E122" s="17"/>
      <c r="F122" s="17"/>
      <c r="G122" s="32"/>
      <c r="H122" s="17"/>
      <c r="I122" s="33"/>
      <c r="J122" s="17"/>
      <c r="K122" s="17"/>
      <c r="L122" s="17"/>
      <c r="M122" s="17"/>
      <c r="N122" s="17"/>
      <c r="O122" s="17"/>
      <c r="P122" s="17"/>
      <c r="Q122" s="17"/>
      <c r="R122" s="17"/>
      <c r="S122" s="17"/>
      <c r="T122" s="17"/>
      <c r="U122" s="17"/>
      <c r="V122" s="17"/>
      <c r="W122" s="17"/>
      <c r="X122" s="17"/>
      <c r="Y122" s="17"/>
      <c r="Z122" s="17"/>
    </row>
    <row r="123" ht="15.75" customHeight="1">
      <c r="A123" s="32"/>
      <c r="B123" s="32"/>
      <c r="C123" s="17"/>
      <c r="D123" s="32"/>
      <c r="E123" s="17"/>
      <c r="F123" s="17"/>
      <c r="G123" s="32"/>
      <c r="H123" s="17"/>
      <c r="I123" s="33"/>
      <c r="J123" s="17"/>
      <c r="K123" s="17"/>
      <c r="L123" s="17"/>
      <c r="M123" s="17"/>
      <c r="N123" s="17"/>
      <c r="O123" s="17"/>
      <c r="P123" s="17"/>
      <c r="Q123" s="17"/>
      <c r="R123" s="17"/>
      <c r="S123" s="17"/>
      <c r="T123" s="17"/>
      <c r="U123" s="17"/>
      <c r="V123" s="17"/>
      <c r="W123" s="17"/>
      <c r="X123" s="17"/>
      <c r="Y123" s="17"/>
      <c r="Z123" s="17"/>
    </row>
    <row r="124" ht="15.75" customHeight="1">
      <c r="A124" s="32"/>
      <c r="B124" s="32"/>
      <c r="C124" s="17"/>
      <c r="D124" s="32"/>
      <c r="E124" s="17"/>
      <c r="F124" s="17"/>
      <c r="G124" s="32"/>
      <c r="H124" s="17"/>
      <c r="I124" s="33"/>
      <c r="J124" s="17"/>
      <c r="K124" s="17"/>
      <c r="L124" s="17"/>
      <c r="M124" s="17"/>
      <c r="N124" s="17"/>
      <c r="O124" s="17"/>
      <c r="P124" s="17"/>
      <c r="Q124" s="17"/>
      <c r="R124" s="17"/>
      <c r="S124" s="17"/>
      <c r="T124" s="17"/>
      <c r="U124" s="17"/>
      <c r="V124" s="17"/>
      <c r="W124" s="17"/>
      <c r="X124" s="17"/>
      <c r="Y124" s="17"/>
      <c r="Z124" s="17"/>
    </row>
    <row r="125" ht="15.75" customHeight="1">
      <c r="A125" s="32"/>
      <c r="B125" s="32"/>
      <c r="C125" s="17"/>
      <c r="D125" s="32"/>
      <c r="E125" s="17"/>
      <c r="F125" s="17"/>
      <c r="G125" s="32"/>
      <c r="H125" s="17"/>
      <c r="I125" s="33"/>
      <c r="J125" s="17"/>
      <c r="K125" s="17"/>
      <c r="L125" s="17"/>
      <c r="M125" s="17"/>
      <c r="N125" s="17"/>
      <c r="O125" s="17"/>
      <c r="P125" s="17"/>
      <c r="Q125" s="17"/>
      <c r="R125" s="17"/>
      <c r="S125" s="17"/>
      <c r="T125" s="17"/>
      <c r="U125" s="17"/>
      <c r="V125" s="17"/>
      <c r="W125" s="17"/>
      <c r="X125" s="17"/>
      <c r="Y125" s="17"/>
      <c r="Z125" s="17"/>
    </row>
    <row r="126" ht="15.75" customHeight="1">
      <c r="A126" s="32"/>
      <c r="B126" s="32"/>
      <c r="C126" s="17"/>
      <c r="D126" s="32"/>
      <c r="E126" s="17"/>
      <c r="F126" s="17"/>
      <c r="G126" s="32"/>
      <c r="H126" s="17"/>
      <c r="I126" s="33"/>
      <c r="J126" s="17"/>
      <c r="K126" s="17"/>
      <c r="L126" s="17"/>
      <c r="M126" s="17"/>
      <c r="N126" s="17"/>
      <c r="O126" s="17"/>
      <c r="P126" s="17"/>
      <c r="Q126" s="17"/>
      <c r="R126" s="17"/>
      <c r="S126" s="17"/>
      <c r="T126" s="17"/>
      <c r="U126" s="17"/>
      <c r="V126" s="17"/>
      <c r="W126" s="17"/>
      <c r="X126" s="17"/>
      <c r="Y126" s="17"/>
      <c r="Z126" s="17"/>
    </row>
    <row r="127" ht="15.75" customHeight="1">
      <c r="A127" s="32"/>
      <c r="B127" s="32"/>
      <c r="C127" s="17"/>
      <c r="D127" s="32"/>
      <c r="E127" s="17"/>
      <c r="F127" s="17"/>
      <c r="G127" s="32"/>
      <c r="H127" s="17"/>
      <c r="I127" s="33"/>
      <c r="J127" s="17"/>
      <c r="K127" s="17"/>
      <c r="L127" s="17"/>
      <c r="M127" s="17"/>
      <c r="N127" s="17"/>
      <c r="O127" s="17"/>
      <c r="P127" s="17"/>
      <c r="Q127" s="17"/>
      <c r="R127" s="17"/>
      <c r="S127" s="17"/>
      <c r="T127" s="17"/>
      <c r="U127" s="17"/>
      <c r="V127" s="17"/>
      <c r="W127" s="17"/>
      <c r="X127" s="17"/>
      <c r="Y127" s="17"/>
      <c r="Z127" s="17"/>
    </row>
    <row r="128" ht="15.75" customHeight="1">
      <c r="A128" s="32"/>
      <c r="B128" s="32"/>
      <c r="C128" s="17"/>
      <c r="D128" s="32"/>
      <c r="E128" s="17"/>
      <c r="F128" s="17"/>
      <c r="G128" s="32"/>
      <c r="H128" s="17"/>
      <c r="I128" s="33"/>
      <c r="J128" s="17"/>
      <c r="K128" s="17"/>
      <c r="L128" s="17"/>
      <c r="M128" s="17"/>
      <c r="N128" s="17"/>
      <c r="O128" s="17"/>
      <c r="P128" s="17"/>
      <c r="Q128" s="17"/>
      <c r="R128" s="17"/>
      <c r="S128" s="17"/>
      <c r="T128" s="17"/>
      <c r="U128" s="17"/>
      <c r="V128" s="17"/>
      <c r="W128" s="17"/>
      <c r="X128" s="17"/>
      <c r="Y128" s="17"/>
      <c r="Z128" s="17"/>
    </row>
    <row r="129" ht="15.75" customHeight="1">
      <c r="A129" s="32"/>
      <c r="B129" s="32"/>
      <c r="C129" s="17"/>
      <c r="D129" s="32"/>
      <c r="E129" s="17"/>
      <c r="F129" s="17"/>
      <c r="G129" s="32"/>
      <c r="H129" s="17"/>
      <c r="I129" s="33"/>
      <c r="J129" s="17"/>
      <c r="K129" s="17"/>
      <c r="L129" s="17"/>
      <c r="M129" s="17"/>
      <c r="N129" s="17"/>
      <c r="O129" s="17"/>
      <c r="P129" s="17"/>
      <c r="Q129" s="17"/>
      <c r="R129" s="17"/>
      <c r="S129" s="17"/>
      <c r="T129" s="17"/>
      <c r="U129" s="17"/>
      <c r="V129" s="17"/>
      <c r="W129" s="17"/>
      <c r="X129" s="17"/>
      <c r="Y129" s="17"/>
      <c r="Z129" s="17"/>
    </row>
    <row r="130" ht="15.75" customHeight="1">
      <c r="A130" s="32"/>
      <c r="B130" s="32"/>
      <c r="C130" s="17"/>
      <c r="D130" s="32"/>
      <c r="E130" s="17"/>
      <c r="F130" s="17"/>
      <c r="G130" s="32"/>
      <c r="H130" s="17"/>
      <c r="I130" s="33"/>
      <c r="J130" s="17"/>
      <c r="K130" s="17"/>
      <c r="L130" s="17"/>
      <c r="M130" s="17"/>
      <c r="N130" s="17"/>
      <c r="O130" s="17"/>
      <c r="P130" s="17"/>
      <c r="Q130" s="17"/>
      <c r="R130" s="17"/>
      <c r="S130" s="17"/>
      <c r="T130" s="17"/>
      <c r="U130" s="17"/>
      <c r="V130" s="17"/>
      <c r="W130" s="17"/>
      <c r="X130" s="17"/>
      <c r="Y130" s="17"/>
      <c r="Z130" s="17"/>
    </row>
    <row r="131" ht="15.75" customHeight="1">
      <c r="A131" s="32"/>
      <c r="B131" s="32"/>
      <c r="C131" s="17"/>
      <c r="D131" s="32"/>
      <c r="E131" s="17"/>
      <c r="F131" s="17"/>
      <c r="G131" s="32"/>
      <c r="H131" s="17"/>
      <c r="I131" s="33"/>
      <c r="J131" s="17"/>
      <c r="K131" s="17"/>
      <c r="L131" s="17"/>
      <c r="M131" s="17"/>
      <c r="N131" s="17"/>
      <c r="O131" s="17"/>
      <c r="P131" s="17"/>
      <c r="Q131" s="17"/>
      <c r="R131" s="17"/>
      <c r="S131" s="17"/>
      <c r="T131" s="17"/>
      <c r="U131" s="17"/>
      <c r="V131" s="17"/>
      <c r="W131" s="17"/>
      <c r="X131" s="17"/>
      <c r="Y131" s="17"/>
      <c r="Z131" s="17"/>
    </row>
    <row r="132" ht="15.75" customHeight="1">
      <c r="A132" s="32"/>
      <c r="B132" s="32"/>
      <c r="C132" s="17"/>
      <c r="D132" s="32"/>
      <c r="E132" s="17"/>
      <c r="F132" s="17"/>
      <c r="G132" s="32"/>
      <c r="H132" s="17"/>
      <c r="I132" s="33"/>
      <c r="J132" s="17"/>
      <c r="K132" s="17"/>
      <c r="L132" s="17"/>
      <c r="M132" s="17"/>
      <c r="N132" s="17"/>
      <c r="O132" s="17"/>
      <c r="P132" s="17"/>
      <c r="Q132" s="17"/>
      <c r="R132" s="17"/>
      <c r="S132" s="17"/>
      <c r="T132" s="17"/>
      <c r="U132" s="17"/>
      <c r="V132" s="17"/>
      <c r="W132" s="17"/>
      <c r="X132" s="17"/>
      <c r="Y132" s="17"/>
      <c r="Z132" s="17"/>
    </row>
    <row r="133" ht="15.75" customHeight="1">
      <c r="A133" s="32"/>
      <c r="B133" s="32"/>
      <c r="C133" s="17"/>
      <c r="D133" s="32"/>
      <c r="E133" s="17"/>
      <c r="F133" s="17"/>
      <c r="G133" s="32"/>
      <c r="H133" s="17"/>
      <c r="I133" s="33"/>
      <c r="J133" s="17"/>
      <c r="K133" s="17"/>
      <c r="L133" s="17"/>
      <c r="M133" s="17"/>
      <c r="N133" s="17"/>
      <c r="O133" s="17"/>
      <c r="P133" s="17"/>
      <c r="Q133" s="17"/>
      <c r="R133" s="17"/>
      <c r="S133" s="17"/>
      <c r="T133" s="17"/>
      <c r="U133" s="17"/>
      <c r="V133" s="17"/>
      <c r="W133" s="17"/>
      <c r="X133" s="17"/>
      <c r="Y133" s="17"/>
      <c r="Z133" s="17"/>
    </row>
    <row r="134" ht="15.75" customHeight="1">
      <c r="A134" s="32"/>
      <c r="B134" s="32"/>
      <c r="C134" s="17"/>
      <c r="D134" s="32"/>
      <c r="E134" s="17"/>
      <c r="F134" s="17"/>
      <c r="G134" s="32"/>
      <c r="H134" s="17"/>
      <c r="I134" s="33"/>
      <c r="J134" s="17"/>
      <c r="K134" s="17"/>
      <c r="L134" s="17"/>
      <c r="M134" s="17"/>
      <c r="N134" s="17"/>
      <c r="O134" s="17"/>
      <c r="P134" s="17"/>
      <c r="Q134" s="17"/>
      <c r="R134" s="17"/>
      <c r="S134" s="17"/>
      <c r="T134" s="17"/>
      <c r="U134" s="17"/>
      <c r="V134" s="17"/>
      <c r="W134" s="17"/>
      <c r="X134" s="17"/>
      <c r="Y134" s="17"/>
      <c r="Z134" s="17"/>
    </row>
    <row r="135" ht="15.75" customHeight="1">
      <c r="A135" s="32"/>
      <c r="B135" s="32"/>
      <c r="C135" s="17"/>
      <c r="D135" s="32"/>
      <c r="E135" s="17"/>
      <c r="F135" s="17"/>
      <c r="G135" s="32"/>
      <c r="H135" s="17"/>
      <c r="I135" s="33"/>
      <c r="J135" s="17"/>
      <c r="K135" s="17"/>
      <c r="L135" s="17"/>
      <c r="M135" s="17"/>
      <c r="N135" s="17"/>
      <c r="O135" s="17"/>
      <c r="P135" s="17"/>
      <c r="Q135" s="17"/>
      <c r="R135" s="17"/>
      <c r="S135" s="17"/>
      <c r="T135" s="17"/>
      <c r="U135" s="17"/>
      <c r="V135" s="17"/>
      <c r="W135" s="17"/>
      <c r="X135" s="17"/>
      <c r="Y135" s="17"/>
      <c r="Z135" s="17"/>
    </row>
    <row r="136" ht="15.75" customHeight="1">
      <c r="A136" s="32"/>
      <c r="B136" s="32"/>
      <c r="C136" s="17"/>
      <c r="D136" s="32"/>
      <c r="E136" s="17"/>
      <c r="F136" s="17"/>
      <c r="G136" s="32"/>
      <c r="H136" s="17"/>
      <c r="I136" s="33"/>
      <c r="J136" s="17"/>
      <c r="K136" s="17"/>
      <c r="L136" s="17"/>
      <c r="M136" s="17"/>
      <c r="N136" s="17"/>
      <c r="O136" s="17"/>
      <c r="P136" s="17"/>
      <c r="Q136" s="17"/>
      <c r="R136" s="17"/>
      <c r="S136" s="17"/>
      <c r="T136" s="17"/>
      <c r="U136" s="17"/>
      <c r="V136" s="17"/>
      <c r="W136" s="17"/>
      <c r="X136" s="17"/>
      <c r="Y136" s="17"/>
      <c r="Z136" s="17"/>
    </row>
    <row r="137" ht="15.75" customHeight="1">
      <c r="A137" s="32"/>
      <c r="B137" s="32"/>
      <c r="C137" s="17"/>
      <c r="D137" s="32"/>
      <c r="E137" s="17"/>
      <c r="F137" s="17"/>
      <c r="G137" s="32"/>
      <c r="H137" s="17"/>
      <c r="I137" s="33"/>
      <c r="J137" s="17"/>
      <c r="K137" s="17"/>
      <c r="L137" s="17"/>
      <c r="M137" s="17"/>
      <c r="N137" s="17"/>
      <c r="O137" s="17"/>
      <c r="P137" s="17"/>
      <c r="Q137" s="17"/>
      <c r="R137" s="17"/>
      <c r="S137" s="17"/>
      <c r="T137" s="17"/>
      <c r="U137" s="17"/>
      <c r="V137" s="17"/>
      <c r="W137" s="17"/>
      <c r="X137" s="17"/>
      <c r="Y137" s="17"/>
      <c r="Z137" s="17"/>
    </row>
    <row r="138" ht="15.75" customHeight="1">
      <c r="A138" s="32"/>
      <c r="B138" s="32"/>
      <c r="C138" s="17"/>
      <c r="D138" s="32"/>
      <c r="E138" s="17"/>
      <c r="F138" s="17"/>
      <c r="G138" s="32"/>
      <c r="H138" s="17"/>
      <c r="I138" s="33"/>
      <c r="J138" s="17"/>
      <c r="K138" s="17"/>
      <c r="L138" s="17"/>
      <c r="M138" s="17"/>
      <c r="N138" s="17"/>
      <c r="O138" s="17"/>
      <c r="P138" s="17"/>
      <c r="Q138" s="17"/>
      <c r="R138" s="17"/>
      <c r="S138" s="17"/>
      <c r="T138" s="17"/>
      <c r="U138" s="17"/>
      <c r="V138" s="17"/>
      <c r="W138" s="17"/>
      <c r="X138" s="17"/>
      <c r="Y138" s="17"/>
      <c r="Z138" s="17"/>
    </row>
    <row r="139" ht="15.75" customHeight="1">
      <c r="A139" s="32"/>
      <c r="B139" s="32"/>
      <c r="C139" s="17"/>
      <c r="D139" s="32"/>
      <c r="E139" s="17"/>
      <c r="F139" s="17"/>
      <c r="G139" s="32"/>
      <c r="H139" s="17"/>
      <c r="I139" s="33"/>
      <c r="J139" s="17"/>
      <c r="K139" s="17"/>
      <c r="L139" s="17"/>
      <c r="M139" s="17"/>
      <c r="N139" s="17"/>
      <c r="O139" s="17"/>
      <c r="P139" s="17"/>
      <c r="Q139" s="17"/>
      <c r="R139" s="17"/>
      <c r="S139" s="17"/>
      <c r="T139" s="17"/>
      <c r="U139" s="17"/>
      <c r="V139" s="17"/>
      <c r="W139" s="17"/>
      <c r="X139" s="17"/>
      <c r="Y139" s="17"/>
      <c r="Z139" s="17"/>
    </row>
    <row r="140" ht="15.75" customHeight="1">
      <c r="A140" s="32"/>
      <c r="B140" s="32"/>
      <c r="C140" s="17"/>
      <c r="D140" s="32"/>
      <c r="E140" s="17"/>
      <c r="F140" s="17"/>
      <c r="G140" s="32"/>
      <c r="H140" s="17"/>
      <c r="I140" s="33"/>
      <c r="J140" s="17"/>
      <c r="K140" s="17"/>
      <c r="L140" s="17"/>
      <c r="M140" s="17"/>
      <c r="N140" s="17"/>
      <c r="O140" s="17"/>
      <c r="P140" s="17"/>
      <c r="Q140" s="17"/>
      <c r="R140" s="17"/>
      <c r="S140" s="17"/>
      <c r="T140" s="17"/>
      <c r="U140" s="17"/>
      <c r="V140" s="17"/>
      <c r="W140" s="17"/>
      <c r="X140" s="17"/>
      <c r="Y140" s="17"/>
      <c r="Z140" s="17"/>
    </row>
    <row r="141" ht="15.75" customHeight="1">
      <c r="A141" s="32"/>
      <c r="B141" s="32"/>
      <c r="C141" s="17"/>
      <c r="D141" s="32"/>
      <c r="E141" s="17"/>
      <c r="F141" s="17"/>
      <c r="G141" s="32"/>
      <c r="H141" s="17"/>
      <c r="I141" s="33"/>
      <c r="J141" s="17"/>
      <c r="K141" s="17"/>
      <c r="L141" s="17"/>
      <c r="M141" s="17"/>
      <c r="N141" s="17"/>
      <c r="O141" s="17"/>
      <c r="P141" s="17"/>
      <c r="Q141" s="17"/>
      <c r="R141" s="17"/>
      <c r="S141" s="17"/>
      <c r="T141" s="17"/>
      <c r="U141" s="17"/>
      <c r="V141" s="17"/>
      <c r="W141" s="17"/>
      <c r="X141" s="17"/>
      <c r="Y141" s="17"/>
      <c r="Z141" s="17"/>
    </row>
    <row r="142" ht="15.75" customHeight="1">
      <c r="A142" s="32"/>
      <c r="B142" s="32"/>
      <c r="C142" s="17"/>
      <c r="D142" s="32"/>
      <c r="E142" s="17"/>
      <c r="F142" s="17"/>
      <c r="G142" s="32"/>
      <c r="H142" s="17"/>
      <c r="I142" s="33"/>
      <c r="J142" s="17"/>
      <c r="K142" s="17"/>
      <c r="L142" s="17"/>
      <c r="M142" s="17"/>
      <c r="N142" s="17"/>
      <c r="O142" s="17"/>
      <c r="P142" s="17"/>
      <c r="Q142" s="17"/>
      <c r="R142" s="17"/>
      <c r="S142" s="17"/>
      <c r="T142" s="17"/>
      <c r="U142" s="17"/>
      <c r="V142" s="17"/>
      <c r="W142" s="17"/>
      <c r="X142" s="17"/>
      <c r="Y142" s="17"/>
      <c r="Z142" s="17"/>
    </row>
    <row r="143" ht="15.75" customHeight="1">
      <c r="A143" s="32"/>
      <c r="B143" s="32"/>
      <c r="C143" s="17"/>
      <c r="D143" s="32"/>
      <c r="E143" s="17"/>
      <c r="F143" s="17"/>
      <c r="G143" s="32"/>
      <c r="H143" s="17"/>
      <c r="I143" s="33"/>
      <c r="J143" s="17"/>
      <c r="K143" s="17"/>
      <c r="L143" s="17"/>
      <c r="M143" s="17"/>
      <c r="N143" s="17"/>
      <c r="O143" s="17"/>
      <c r="P143" s="17"/>
      <c r="Q143" s="17"/>
      <c r="R143" s="17"/>
      <c r="S143" s="17"/>
      <c r="T143" s="17"/>
      <c r="U143" s="17"/>
      <c r="V143" s="17"/>
      <c r="W143" s="17"/>
      <c r="X143" s="17"/>
      <c r="Y143" s="17"/>
      <c r="Z143" s="17"/>
    </row>
    <row r="144" ht="15.75" customHeight="1">
      <c r="A144" s="32"/>
      <c r="B144" s="32"/>
      <c r="C144" s="17"/>
      <c r="D144" s="32"/>
      <c r="E144" s="17"/>
      <c r="F144" s="17"/>
      <c r="G144" s="32"/>
      <c r="H144" s="17"/>
      <c r="I144" s="33"/>
      <c r="J144" s="17"/>
      <c r="K144" s="17"/>
      <c r="L144" s="17"/>
      <c r="M144" s="17"/>
      <c r="N144" s="17"/>
      <c r="O144" s="17"/>
      <c r="P144" s="17"/>
      <c r="Q144" s="17"/>
      <c r="R144" s="17"/>
      <c r="S144" s="17"/>
      <c r="T144" s="17"/>
      <c r="U144" s="17"/>
      <c r="V144" s="17"/>
      <c r="W144" s="17"/>
      <c r="X144" s="17"/>
      <c r="Y144" s="17"/>
      <c r="Z144" s="17"/>
    </row>
    <row r="145" ht="15.75" customHeight="1">
      <c r="A145" s="32"/>
      <c r="B145" s="32"/>
      <c r="C145" s="17"/>
      <c r="D145" s="32"/>
      <c r="E145" s="17"/>
      <c r="F145" s="17"/>
      <c r="G145" s="32"/>
      <c r="H145" s="17"/>
      <c r="I145" s="33"/>
      <c r="J145" s="17"/>
      <c r="K145" s="17"/>
      <c r="L145" s="17"/>
      <c r="M145" s="17"/>
      <c r="N145" s="17"/>
      <c r="O145" s="17"/>
      <c r="P145" s="17"/>
      <c r="Q145" s="17"/>
      <c r="R145" s="17"/>
      <c r="S145" s="17"/>
      <c r="T145" s="17"/>
      <c r="U145" s="17"/>
      <c r="V145" s="17"/>
      <c r="W145" s="17"/>
      <c r="X145" s="17"/>
      <c r="Y145" s="17"/>
      <c r="Z145" s="17"/>
    </row>
    <row r="146" ht="15.75" customHeight="1">
      <c r="A146" s="32"/>
      <c r="B146" s="32"/>
      <c r="C146" s="17"/>
      <c r="D146" s="32"/>
      <c r="E146" s="17"/>
      <c r="F146" s="17"/>
      <c r="G146" s="32"/>
      <c r="H146" s="17"/>
      <c r="I146" s="33"/>
      <c r="J146" s="17"/>
      <c r="K146" s="17"/>
      <c r="L146" s="17"/>
      <c r="M146" s="17"/>
      <c r="N146" s="17"/>
      <c r="O146" s="17"/>
      <c r="P146" s="17"/>
      <c r="Q146" s="17"/>
      <c r="R146" s="17"/>
      <c r="S146" s="17"/>
      <c r="T146" s="17"/>
      <c r="U146" s="17"/>
      <c r="V146" s="17"/>
      <c r="W146" s="17"/>
      <c r="X146" s="17"/>
      <c r="Y146" s="17"/>
      <c r="Z146" s="17"/>
    </row>
    <row r="147" ht="15.75" customHeight="1">
      <c r="A147" s="32"/>
      <c r="B147" s="32"/>
      <c r="C147" s="17"/>
      <c r="D147" s="32"/>
      <c r="E147" s="17"/>
      <c r="F147" s="17"/>
      <c r="G147" s="32"/>
      <c r="H147" s="17"/>
      <c r="I147" s="33"/>
      <c r="J147" s="17"/>
      <c r="K147" s="17"/>
      <c r="L147" s="17"/>
      <c r="M147" s="17"/>
      <c r="N147" s="17"/>
      <c r="O147" s="17"/>
      <c r="P147" s="17"/>
      <c r="Q147" s="17"/>
      <c r="R147" s="17"/>
      <c r="S147" s="17"/>
      <c r="T147" s="17"/>
      <c r="U147" s="17"/>
      <c r="V147" s="17"/>
      <c r="W147" s="17"/>
      <c r="X147" s="17"/>
      <c r="Y147" s="17"/>
      <c r="Z147" s="17"/>
    </row>
    <row r="148" ht="15.75" customHeight="1">
      <c r="A148" s="32"/>
      <c r="B148" s="32"/>
      <c r="C148" s="17"/>
      <c r="D148" s="32"/>
      <c r="E148" s="17"/>
      <c r="F148" s="17"/>
      <c r="G148" s="32"/>
      <c r="H148" s="17"/>
      <c r="I148" s="33"/>
      <c r="J148" s="17"/>
      <c r="K148" s="17"/>
      <c r="L148" s="17"/>
      <c r="M148" s="17"/>
      <c r="N148" s="17"/>
      <c r="O148" s="17"/>
      <c r="P148" s="17"/>
      <c r="Q148" s="17"/>
      <c r="R148" s="17"/>
      <c r="S148" s="17"/>
      <c r="T148" s="17"/>
      <c r="U148" s="17"/>
      <c r="V148" s="17"/>
      <c r="W148" s="17"/>
      <c r="X148" s="17"/>
      <c r="Y148" s="17"/>
      <c r="Z148" s="17"/>
    </row>
    <row r="149" ht="15.75" customHeight="1">
      <c r="A149" s="32"/>
      <c r="B149" s="32"/>
      <c r="C149" s="17"/>
      <c r="D149" s="32"/>
      <c r="E149" s="17"/>
      <c r="F149" s="17"/>
      <c r="G149" s="32"/>
      <c r="H149" s="17"/>
      <c r="I149" s="33"/>
      <c r="J149" s="17"/>
      <c r="K149" s="17"/>
      <c r="L149" s="17"/>
      <c r="M149" s="17"/>
      <c r="N149" s="17"/>
      <c r="O149" s="17"/>
      <c r="P149" s="17"/>
      <c r="Q149" s="17"/>
      <c r="R149" s="17"/>
      <c r="S149" s="17"/>
      <c r="T149" s="17"/>
      <c r="U149" s="17"/>
      <c r="V149" s="17"/>
      <c r="W149" s="17"/>
      <c r="X149" s="17"/>
      <c r="Y149" s="17"/>
      <c r="Z149" s="17"/>
    </row>
    <row r="150" ht="15.75" customHeight="1">
      <c r="A150" s="32"/>
      <c r="B150" s="32"/>
      <c r="C150" s="17"/>
      <c r="D150" s="32"/>
      <c r="E150" s="17"/>
      <c r="F150" s="17"/>
      <c r="G150" s="32"/>
      <c r="H150" s="17"/>
      <c r="I150" s="33"/>
      <c r="J150" s="17"/>
      <c r="K150" s="17"/>
      <c r="L150" s="17"/>
      <c r="M150" s="17"/>
      <c r="N150" s="17"/>
      <c r="O150" s="17"/>
      <c r="P150" s="17"/>
      <c r="Q150" s="17"/>
      <c r="R150" s="17"/>
      <c r="S150" s="17"/>
      <c r="T150" s="17"/>
      <c r="U150" s="17"/>
      <c r="V150" s="17"/>
      <c r="W150" s="17"/>
      <c r="X150" s="17"/>
      <c r="Y150" s="17"/>
      <c r="Z150" s="17"/>
    </row>
    <row r="151" ht="15.75" customHeight="1">
      <c r="A151" s="32"/>
      <c r="B151" s="32"/>
      <c r="C151" s="17"/>
      <c r="D151" s="32"/>
      <c r="E151" s="17"/>
      <c r="F151" s="17"/>
      <c r="G151" s="32"/>
      <c r="H151" s="17"/>
      <c r="I151" s="33"/>
      <c r="J151" s="17"/>
      <c r="K151" s="17"/>
      <c r="L151" s="17"/>
      <c r="M151" s="17"/>
      <c r="N151" s="17"/>
      <c r="O151" s="17"/>
      <c r="P151" s="17"/>
      <c r="Q151" s="17"/>
      <c r="R151" s="17"/>
      <c r="S151" s="17"/>
      <c r="T151" s="17"/>
      <c r="U151" s="17"/>
      <c r="V151" s="17"/>
      <c r="W151" s="17"/>
      <c r="X151" s="17"/>
      <c r="Y151" s="17"/>
      <c r="Z151" s="17"/>
    </row>
    <row r="152" ht="15.75" customHeight="1">
      <c r="A152" s="32"/>
      <c r="B152" s="32"/>
      <c r="C152" s="17"/>
      <c r="D152" s="32"/>
      <c r="E152" s="17"/>
      <c r="F152" s="17"/>
      <c r="G152" s="32"/>
      <c r="H152" s="17"/>
      <c r="I152" s="33"/>
      <c r="J152" s="17"/>
      <c r="K152" s="17"/>
      <c r="L152" s="17"/>
      <c r="M152" s="17"/>
      <c r="N152" s="17"/>
      <c r="O152" s="17"/>
      <c r="P152" s="17"/>
      <c r="Q152" s="17"/>
      <c r="R152" s="17"/>
      <c r="S152" s="17"/>
      <c r="T152" s="17"/>
      <c r="U152" s="17"/>
      <c r="V152" s="17"/>
      <c r="W152" s="17"/>
      <c r="X152" s="17"/>
      <c r="Y152" s="17"/>
      <c r="Z152" s="17"/>
    </row>
    <row r="153" ht="15.75" customHeight="1">
      <c r="A153" s="32"/>
      <c r="B153" s="32"/>
      <c r="C153" s="17"/>
      <c r="D153" s="32"/>
      <c r="E153" s="17"/>
      <c r="F153" s="17"/>
      <c r="G153" s="32"/>
      <c r="H153" s="17"/>
      <c r="I153" s="33"/>
      <c r="J153" s="17"/>
      <c r="K153" s="17"/>
      <c r="L153" s="17"/>
      <c r="M153" s="17"/>
      <c r="N153" s="17"/>
      <c r="O153" s="17"/>
      <c r="P153" s="17"/>
      <c r="Q153" s="17"/>
      <c r="R153" s="17"/>
      <c r="S153" s="17"/>
      <c r="T153" s="17"/>
      <c r="U153" s="17"/>
      <c r="V153" s="17"/>
      <c r="W153" s="17"/>
      <c r="X153" s="17"/>
      <c r="Y153" s="17"/>
      <c r="Z153" s="17"/>
    </row>
    <row r="154" ht="15.75" customHeight="1">
      <c r="A154" s="32"/>
      <c r="B154" s="32"/>
      <c r="C154" s="17"/>
      <c r="D154" s="32"/>
      <c r="E154" s="17"/>
      <c r="F154" s="17"/>
      <c r="G154" s="32"/>
      <c r="H154" s="17"/>
      <c r="I154" s="33"/>
      <c r="J154" s="17"/>
      <c r="K154" s="17"/>
      <c r="L154" s="17"/>
      <c r="M154" s="17"/>
      <c r="N154" s="17"/>
      <c r="O154" s="17"/>
      <c r="P154" s="17"/>
      <c r="Q154" s="17"/>
      <c r="R154" s="17"/>
      <c r="S154" s="17"/>
      <c r="T154" s="17"/>
      <c r="U154" s="17"/>
      <c r="V154" s="17"/>
      <c r="W154" s="17"/>
      <c r="X154" s="17"/>
      <c r="Y154" s="17"/>
      <c r="Z154" s="17"/>
    </row>
    <row r="155" ht="15.75" customHeight="1">
      <c r="A155" s="32"/>
      <c r="B155" s="32"/>
      <c r="C155" s="17"/>
      <c r="D155" s="32"/>
      <c r="E155" s="17"/>
      <c r="F155" s="17"/>
      <c r="G155" s="32"/>
      <c r="H155" s="17"/>
      <c r="I155" s="33"/>
      <c r="J155" s="17"/>
      <c r="K155" s="17"/>
      <c r="L155" s="17"/>
      <c r="M155" s="17"/>
      <c r="N155" s="17"/>
      <c r="O155" s="17"/>
      <c r="P155" s="17"/>
      <c r="Q155" s="17"/>
      <c r="R155" s="17"/>
      <c r="S155" s="17"/>
      <c r="T155" s="17"/>
      <c r="U155" s="17"/>
      <c r="V155" s="17"/>
      <c r="W155" s="17"/>
      <c r="X155" s="17"/>
      <c r="Y155" s="17"/>
      <c r="Z155" s="17"/>
    </row>
    <row r="156" ht="15.75" customHeight="1">
      <c r="A156" s="32"/>
      <c r="B156" s="32"/>
      <c r="C156" s="17"/>
      <c r="D156" s="32"/>
      <c r="E156" s="17"/>
      <c r="F156" s="17"/>
      <c r="G156" s="32"/>
      <c r="H156" s="17"/>
      <c r="I156" s="33"/>
      <c r="J156" s="17"/>
      <c r="K156" s="17"/>
      <c r="L156" s="17"/>
      <c r="M156" s="17"/>
      <c r="N156" s="17"/>
      <c r="O156" s="17"/>
      <c r="P156" s="17"/>
      <c r="Q156" s="17"/>
      <c r="R156" s="17"/>
      <c r="S156" s="17"/>
      <c r="T156" s="17"/>
      <c r="U156" s="17"/>
      <c r="V156" s="17"/>
      <c r="W156" s="17"/>
      <c r="X156" s="17"/>
      <c r="Y156" s="17"/>
      <c r="Z156" s="17"/>
    </row>
    <row r="157" ht="15.75" customHeight="1">
      <c r="A157" s="32"/>
      <c r="B157" s="32"/>
      <c r="C157" s="17"/>
      <c r="D157" s="32"/>
      <c r="E157" s="17"/>
      <c r="F157" s="17"/>
      <c r="G157" s="32"/>
      <c r="H157" s="17"/>
      <c r="I157" s="33"/>
      <c r="J157" s="17"/>
      <c r="K157" s="17"/>
      <c r="L157" s="17"/>
      <c r="M157" s="17"/>
      <c r="N157" s="17"/>
      <c r="O157" s="17"/>
      <c r="P157" s="17"/>
      <c r="Q157" s="17"/>
      <c r="R157" s="17"/>
      <c r="S157" s="17"/>
      <c r="T157" s="17"/>
      <c r="U157" s="17"/>
      <c r="V157" s="17"/>
      <c r="W157" s="17"/>
      <c r="X157" s="17"/>
      <c r="Y157" s="17"/>
      <c r="Z157" s="17"/>
    </row>
    <row r="158" ht="15.75" customHeight="1">
      <c r="A158" s="32"/>
      <c r="B158" s="32"/>
      <c r="C158" s="17"/>
      <c r="D158" s="32"/>
      <c r="E158" s="17"/>
      <c r="F158" s="17"/>
      <c r="G158" s="32"/>
      <c r="H158" s="17"/>
      <c r="I158" s="33"/>
      <c r="J158" s="17"/>
      <c r="K158" s="17"/>
      <c r="L158" s="17"/>
      <c r="M158" s="17"/>
      <c r="N158" s="17"/>
      <c r="O158" s="17"/>
      <c r="P158" s="17"/>
      <c r="Q158" s="17"/>
      <c r="R158" s="17"/>
      <c r="S158" s="17"/>
      <c r="T158" s="17"/>
      <c r="U158" s="17"/>
      <c r="V158" s="17"/>
      <c r="W158" s="17"/>
      <c r="X158" s="17"/>
      <c r="Y158" s="17"/>
      <c r="Z158" s="17"/>
    </row>
    <row r="159" ht="15.75" customHeight="1">
      <c r="A159" s="32"/>
      <c r="B159" s="32"/>
      <c r="C159" s="17"/>
      <c r="D159" s="32"/>
      <c r="E159" s="17"/>
      <c r="F159" s="17"/>
      <c r="G159" s="32"/>
      <c r="H159" s="17"/>
      <c r="I159" s="33"/>
      <c r="J159" s="17"/>
      <c r="K159" s="17"/>
      <c r="L159" s="17"/>
      <c r="M159" s="17"/>
      <c r="N159" s="17"/>
      <c r="O159" s="17"/>
      <c r="P159" s="17"/>
      <c r="Q159" s="17"/>
      <c r="R159" s="17"/>
      <c r="S159" s="17"/>
      <c r="T159" s="17"/>
      <c r="U159" s="17"/>
      <c r="V159" s="17"/>
      <c r="W159" s="17"/>
      <c r="X159" s="17"/>
      <c r="Y159" s="17"/>
      <c r="Z159" s="17"/>
    </row>
    <row r="160" ht="15.75" customHeight="1">
      <c r="A160" s="32"/>
      <c r="B160" s="32"/>
      <c r="C160" s="17"/>
      <c r="D160" s="32"/>
      <c r="E160" s="17"/>
      <c r="F160" s="17"/>
      <c r="G160" s="32"/>
      <c r="H160" s="17"/>
      <c r="I160" s="33"/>
      <c r="J160" s="17"/>
      <c r="K160" s="17"/>
      <c r="L160" s="17"/>
      <c r="M160" s="17"/>
      <c r="N160" s="17"/>
      <c r="O160" s="17"/>
      <c r="P160" s="17"/>
      <c r="Q160" s="17"/>
      <c r="R160" s="17"/>
      <c r="S160" s="17"/>
      <c r="T160" s="17"/>
      <c r="U160" s="17"/>
      <c r="V160" s="17"/>
      <c r="W160" s="17"/>
      <c r="X160" s="17"/>
      <c r="Y160" s="17"/>
      <c r="Z160" s="17"/>
    </row>
    <row r="161" ht="15.75" customHeight="1">
      <c r="A161" s="32"/>
      <c r="B161" s="32"/>
      <c r="C161" s="17"/>
      <c r="D161" s="32"/>
      <c r="E161" s="17"/>
      <c r="F161" s="17"/>
      <c r="G161" s="32"/>
      <c r="H161" s="17"/>
      <c r="I161" s="33"/>
      <c r="J161" s="17"/>
      <c r="K161" s="17"/>
      <c r="L161" s="17"/>
      <c r="M161" s="17"/>
      <c r="N161" s="17"/>
      <c r="O161" s="17"/>
      <c r="P161" s="17"/>
      <c r="Q161" s="17"/>
      <c r="R161" s="17"/>
      <c r="S161" s="17"/>
      <c r="T161" s="17"/>
      <c r="U161" s="17"/>
      <c r="V161" s="17"/>
      <c r="W161" s="17"/>
      <c r="X161" s="17"/>
      <c r="Y161" s="17"/>
      <c r="Z161" s="17"/>
    </row>
    <row r="162" ht="15.75" customHeight="1">
      <c r="A162" s="32"/>
      <c r="B162" s="32"/>
      <c r="C162" s="17"/>
      <c r="D162" s="32"/>
      <c r="E162" s="17"/>
      <c r="F162" s="17"/>
      <c r="G162" s="32"/>
      <c r="H162" s="17"/>
      <c r="I162" s="33"/>
      <c r="J162" s="17"/>
      <c r="K162" s="17"/>
      <c r="L162" s="17"/>
      <c r="M162" s="17"/>
      <c r="N162" s="17"/>
      <c r="O162" s="17"/>
      <c r="P162" s="17"/>
      <c r="Q162" s="17"/>
      <c r="R162" s="17"/>
      <c r="S162" s="17"/>
      <c r="T162" s="17"/>
      <c r="U162" s="17"/>
      <c r="V162" s="17"/>
      <c r="W162" s="17"/>
      <c r="X162" s="17"/>
      <c r="Y162" s="17"/>
      <c r="Z162" s="17"/>
    </row>
    <row r="163" ht="15.75" customHeight="1">
      <c r="A163" s="32"/>
      <c r="B163" s="32"/>
      <c r="C163" s="17"/>
      <c r="D163" s="32"/>
      <c r="E163" s="17"/>
      <c r="F163" s="17"/>
      <c r="G163" s="32"/>
      <c r="H163" s="17"/>
      <c r="I163" s="33"/>
      <c r="J163" s="17"/>
      <c r="K163" s="17"/>
      <c r="L163" s="17"/>
      <c r="M163" s="17"/>
      <c r="N163" s="17"/>
      <c r="O163" s="17"/>
      <c r="P163" s="17"/>
      <c r="Q163" s="17"/>
      <c r="R163" s="17"/>
      <c r="S163" s="17"/>
      <c r="T163" s="17"/>
      <c r="U163" s="17"/>
      <c r="V163" s="17"/>
      <c r="W163" s="17"/>
      <c r="X163" s="17"/>
      <c r="Y163" s="17"/>
      <c r="Z163" s="17"/>
    </row>
    <row r="164" ht="15.75" customHeight="1">
      <c r="A164" s="32"/>
      <c r="B164" s="32"/>
      <c r="C164" s="17"/>
      <c r="D164" s="32"/>
      <c r="E164" s="17"/>
      <c r="F164" s="17"/>
      <c r="G164" s="32"/>
      <c r="H164" s="17"/>
      <c r="I164" s="33"/>
      <c r="J164" s="17"/>
      <c r="K164" s="17"/>
      <c r="L164" s="17"/>
      <c r="M164" s="17"/>
      <c r="N164" s="17"/>
      <c r="O164" s="17"/>
      <c r="P164" s="17"/>
      <c r="Q164" s="17"/>
      <c r="R164" s="17"/>
      <c r="S164" s="17"/>
      <c r="T164" s="17"/>
      <c r="U164" s="17"/>
      <c r="V164" s="17"/>
      <c r="W164" s="17"/>
      <c r="X164" s="17"/>
      <c r="Y164" s="17"/>
      <c r="Z164" s="17"/>
    </row>
    <row r="165" ht="15.75" customHeight="1">
      <c r="A165" s="32"/>
      <c r="B165" s="32"/>
      <c r="C165" s="17"/>
      <c r="D165" s="32"/>
      <c r="E165" s="17"/>
      <c r="F165" s="17"/>
      <c r="G165" s="32"/>
      <c r="H165" s="17"/>
      <c r="I165" s="33"/>
      <c r="J165" s="17"/>
      <c r="K165" s="17"/>
      <c r="L165" s="17"/>
      <c r="M165" s="17"/>
      <c r="N165" s="17"/>
      <c r="O165" s="17"/>
      <c r="P165" s="17"/>
      <c r="Q165" s="17"/>
      <c r="R165" s="17"/>
      <c r="S165" s="17"/>
      <c r="T165" s="17"/>
      <c r="U165" s="17"/>
      <c r="V165" s="17"/>
      <c r="W165" s="17"/>
      <c r="X165" s="17"/>
      <c r="Y165" s="17"/>
      <c r="Z165" s="17"/>
    </row>
    <row r="166" ht="15.75" customHeight="1">
      <c r="A166" s="32"/>
      <c r="B166" s="32"/>
      <c r="C166" s="17"/>
      <c r="D166" s="32"/>
      <c r="E166" s="17"/>
      <c r="F166" s="17"/>
      <c r="G166" s="32"/>
      <c r="H166" s="17"/>
      <c r="I166" s="33"/>
      <c r="J166" s="17"/>
      <c r="K166" s="17"/>
      <c r="L166" s="17"/>
      <c r="M166" s="17"/>
      <c r="N166" s="17"/>
      <c r="O166" s="17"/>
      <c r="P166" s="17"/>
      <c r="Q166" s="17"/>
      <c r="R166" s="17"/>
      <c r="S166" s="17"/>
      <c r="T166" s="17"/>
      <c r="U166" s="17"/>
      <c r="V166" s="17"/>
      <c r="W166" s="17"/>
      <c r="X166" s="17"/>
      <c r="Y166" s="17"/>
      <c r="Z166" s="17"/>
    </row>
    <row r="167" ht="15.75" customHeight="1">
      <c r="A167" s="32"/>
      <c r="B167" s="32"/>
      <c r="C167" s="17"/>
      <c r="D167" s="32"/>
      <c r="E167" s="17"/>
      <c r="F167" s="17"/>
      <c r="G167" s="32"/>
      <c r="H167" s="17"/>
      <c r="I167" s="33"/>
      <c r="J167" s="17"/>
      <c r="K167" s="17"/>
      <c r="L167" s="17"/>
      <c r="M167" s="17"/>
      <c r="N167" s="17"/>
      <c r="O167" s="17"/>
      <c r="P167" s="17"/>
      <c r="Q167" s="17"/>
      <c r="R167" s="17"/>
      <c r="S167" s="17"/>
      <c r="T167" s="17"/>
      <c r="U167" s="17"/>
      <c r="V167" s="17"/>
      <c r="W167" s="17"/>
      <c r="X167" s="17"/>
      <c r="Y167" s="17"/>
      <c r="Z167" s="17"/>
    </row>
    <row r="168" ht="15.75" customHeight="1">
      <c r="A168" s="32"/>
      <c r="B168" s="32"/>
      <c r="C168" s="17"/>
      <c r="D168" s="32"/>
      <c r="E168" s="17"/>
      <c r="F168" s="17"/>
      <c r="G168" s="32"/>
      <c r="H168" s="17"/>
      <c r="I168" s="33"/>
      <c r="J168" s="17"/>
      <c r="K168" s="17"/>
      <c r="L168" s="17"/>
      <c r="M168" s="17"/>
      <c r="N168" s="17"/>
      <c r="O168" s="17"/>
      <c r="P168" s="17"/>
      <c r="Q168" s="17"/>
      <c r="R168" s="17"/>
      <c r="S168" s="17"/>
      <c r="T168" s="17"/>
      <c r="U168" s="17"/>
      <c r="V168" s="17"/>
      <c r="W168" s="17"/>
      <c r="X168" s="17"/>
      <c r="Y168" s="17"/>
      <c r="Z168" s="17"/>
    </row>
    <row r="169" ht="15.75" customHeight="1">
      <c r="A169" s="32"/>
      <c r="B169" s="32"/>
      <c r="C169" s="17"/>
      <c r="D169" s="32"/>
      <c r="E169" s="17"/>
      <c r="F169" s="17"/>
      <c r="G169" s="32"/>
      <c r="H169" s="17"/>
      <c r="I169" s="33"/>
      <c r="J169" s="17"/>
      <c r="K169" s="17"/>
      <c r="L169" s="17"/>
      <c r="M169" s="17"/>
      <c r="N169" s="17"/>
      <c r="O169" s="17"/>
      <c r="P169" s="17"/>
      <c r="Q169" s="17"/>
      <c r="R169" s="17"/>
      <c r="S169" s="17"/>
      <c r="T169" s="17"/>
      <c r="U169" s="17"/>
      <c r="V169" s="17"/>
      <c r="W169" s="17"/>
      <c r="X169" s="17"/>
      <c r="Y169" s="17"/>
      <c r="Z169" s="17"/>
    </row>
    <row r="170" ht="15.75" customHeight="1">
      <c r="A170" s="32"/>
      <c r="B170" s="32"/>
      <c r="C170" s="17"/>
      <c r="D170" s="32"/>
      <c r="E170" s="17"/>
      <c r="F170" s="17"/>
      <c r="G170" s="32"/>
      <c r="H170" s="17"/>
      <c r="I170" s="33"/>
      <c r="J170" s="17"/>
      <c r="K170" s="17"/>
      <c r="L170" s="17"/>
      <c r="M170" s="17"/>
      <c r="N170" s="17"/>
      <c r="O170" s="17"/>
      <c r="P170" s="17"/>
      <c r="Q170" s="17"/>
      <c r="R170" s="17"/>
      <c r="S170" s="17"/>
      <c r="T170" s="17"/>
      <c r="U170" s="17"/>
      <c r="V170" s="17"/>
      <c r="W170" s="17"/>
      <c r="X170" s="17"/>
      <c r="Y170" s="17"/>
      <c r="Z170" s="17"/>
    </row>
    <row r="171" ht="15.75" customHeight="1">
      <c r="A171" s="32"/>
      <c r="B171" s="32"/>
      <c r="C171" s="17"/>
      <c r="D171" s="32"/>
      <c r="E171" s="17"/>
      <c r="F171" s="17"/>
      <c r="G171" s="32"/>
      <c r="H171" s="17"/>
      <c r="I171" s="33"/>
      <c r="J171" s="17"/>
      <c r="K171" s="17"/>
      <c r="L171" s="17"/>
      <c r="M171" s="17"/>
      <c r="N171" s="17"/>
      <c r="O171" s="17"/>
      <c r="P171" s="17"/>
      <c r="Q171" s="17"/>
      <c r="R171" s="17"/>
      <c r="S171" s="17"/>
      <c r="T171" s="17"/>
      <c r="U171" s="17"/>
      <c r="V171" s="17"/>
      <c r="W171" s="17"/>
      <c r="X171" s="17"/>
      <c r="Y171" s="17"/>
      <c r="Z171" s="17"/>
    </row>
    <row r="172" ht="15.75" customHeight="1">
      <c r="A172" s="32"/>
      <c r="B172" s="32"/>
      <c r="C172" s="17"/>
      <c r="D172" s="32"/>
      <c r="E172" s="17"/>
      <c r="F172" s="17"/>
      <c r="G172" s="32"/>
      <c r="H172" s="17"/>
      <c r="I172" s="33"/>
      <c r="J172" s="17"/>
      <c r="K172" s="17"/>
      <c r="L172" s="17"/>
      <c r="M172" s="17"/>
      <c r="N172" s="17"/>
      <c r="O172" s="17"/>
      <c r="P172" s="17"/>
      <c r="Q172" s="17"/>
      <c r="R172" s="17"/>
      <c r="S172" s="17"/>
      <c r="T172" s="17"/>
      <c r="U172" s="17"/>
      <c r="V172" s="17"/>
      <c r="W172" s="17"/>
      <c r="X172" s="17"/>
      <c r="Y172" s="17"/>
      <c r="Z172" s="17"/>
    </row>
    <row r="173" ht="15.75" customHeight="1">
      <c r="A173" s="32"/>
      <c r="B173" s="32"/>
      <c r="C173" s="17"/>
      <c r="D173" s="32"/>
      <c r="E173" s="17"/>
      <c r="F173" s="17"/>
      <c r="G173" s="32"/>
      <c r="H173" s="17"/>
      <c r="I173" s="33"/>
      <c r="J173" s="17"/>
      <c r="K173" s="17"/>
      <c r="L173" s="17"/>
      <c r="M173" s="17"/>
      <c r="N173" s="17"/>
      <c r="O173" s="17"/>
      <c r="P173" s="17"/>
      <c r="Q173" s="17"/>
      <c r="R173" s="17"/>
      <c r="S173" s="17"/>
      <c r="T173" s="17"/>
      <c r="U173" s="17"/>
      <c r="V173" s="17"/>
      <c r="W173" s="17"/>
      <c r="X173" s="17"/>
      <c r="Y173" s="17"/>
      <c r="Z173" s="17"/>
    </row>
    <row r="174" ht="15.75" customHeight="1">
      <c r="A174" s="32"/>
      <c r="B174" s="32"/>
      <c r="C174" s="17"/>
      <c r="D174" s="32"/>
      <c r="E174" s="17"/>
      <c r="F174" s="17"/>
      <c r="G174" s="32"/>
      <c r="H174" s="17"/>
      <c r="I174" s="33"/>
      <c r="J174" s="17"/>
      <c r="K174" s="17"/>
      <c r="L174" s="17"/>
      <c r="M174" s="17"/>
      <c r="N174" s="17"/>
      <c r="O174" s="17"/>
      <c r="P174" s="17"/>
      <c r="Q174" s="17"/>
      <c r="R174" s="17"/>
      <c r="S174" s="17"/>
      <c r="T174" s="17"/>
      <c r="U174" s="17"/>
      <c r="V174" s="17"/>
      <c r="W174" s="17"/>
      <c r="X174" s="17"/>
      <c r="Y174" s="17"/>
      <c r="Z174" s="17"/>
    </row>
    <row r="175" ht="15.75" customHeight="1">
      <c r="A175" s="32"/>
      <c r="B175" s="32"/>
      <c r="C175" s="17"/>
      <c r="D175" s="32"/>
      <c r="E175" s="17"/>
      <c r="F175" s="17"/>
      <c r="G175" s="32"/>
      <c r="H175" s="17"/>
      <c r="I175" s="33"/>
      <c r="J175" s="17"/>
      <c r="K175" s="17"/>
      <c r="L175" s="17"/>
      <c r="M175" s="17"/>
      <c r="N175" s="17"/>
      <c r="O175" s="17"/>
      <c r="P175" s="17"/>
      <c r="Q175" s="17"/>
      <c r="R175" s="17"/>
      <c r="S175" s="17"/>
      <c r="T175" s="17"/>
      <c r="U175" s="17"/>
      <c r="V175" s="17"/>
      <c r="W175" s="17"/>
      <c r="X175" s="17"/>
      <c r="Y175" s="17"/>
      <c r="Z175" s="17"/>
    </row>
    <row r="176" ht="15.75" customHeight="1">
      <c r="A176" s="32"/>
      <c r="B176" s="32"/>
      <c r="C176" s="17"/>
      <c r="D176" s="32"/>
      <c r="E176" s="17"/>
      <c r="F176" s="17"/>
      <c r="G176" s="32"/>
      <c r="H176" s="17"/>
      <c r="I176" s="33"/>
      <c r="J176" s="17"/>
      <c r="K176" s="17"/>
      <c r="L176" s="17"/>
      <c r="M176" s="17"/>
      <c r="N176" s="17"/>
      <c r="O176" s="17"/>
      <c r="P176" s="17"/>
      <c r="Q176" s="17"/>
      <c r="R176" s="17"/>
      <c r="S176" s="17"/>
      <c r="T176" s="17"/>
      <c r="U176" s="17"/>
      <c r="V176" s="17"/>
      <c r="W176" s="17"/>
      <c r="X176" s="17"/>
      <c r="Y176" s="17"/>
      <c r="Z176" s="17"/>
    </row>
    <row r="177" ht="15.75" customHeight="1">
      <c r="A177" s="32"/>
      <c r="B177" s="32"/>
      <c r="C177" s="17"/>
      <c r="D177" s="32"/>
      <c r="E177" s="17"/>
      <c r="F177" s="17"/>
      <c r="G177" s="32"/>
      <c r="H177" s="17"/>
      <c r="I177" s="33"/>
      <c r="J177" s="17"/>
      <c r="K177" s="17"/>
      <c r="L177" s="17"/>
      <c r="M177" s="17"/>
      <c r="N177" s="17"/>
      <c r="O177" s="17"/>
      <c r="P177" s="17"/>
      <c r="Q177" s="17"/>
      <c r="R177" s="17"/>
      <c r="S177" s="17"/>
      <c r="T177" s="17"/>
      <c r="U177" s="17"/>
      <c r="V177" s="17"/>
      <c r="W177" s="17"/>
      <c r="X177" s="17"/>
      <c r="Y177" s="17"/>
      <c r="Z177" s="17"/>
    </row>
    <row r="178" ht="15.75" customHeight="1">
      <c r="A178" s="32"/>
      <c r="B178" s="32"/>
      <c r="C178" s="17"/>
      <c r="D178" s="32"/>
      <c r="E178" s="17"/>
      <c r="F178" s="17"/>
      <c r="G178" s="32"/>
      <c r="H178" s="17"/>
      <c r="I178" s="33"/>
      <c r="J178" s="17"/>
      <c r="K178" s="17"/>
      <c r="L178" s="17"/>
      <c r="M178" s="17"/>
      <c r="N178" s="17"/>
      <c r="O178" s="17"/>
      <c r="P178" s="17"/>
      <c r="Q178" s="17"/>
      <c r="R178" s="17"/>
      <c r="S178" s="17"/>
      <c r="T178" s="17"/>
      <c r="U178" s="17"/>
      <c r="V178" s="17"/>
      <c r="W178" s="17"/>
      <c r="X178" s="17"/>
      <c r="Y178" s="17"/>
      <c r="Z178" s="17"/>
    </row>
    <row r="179" ht="15.75" customHeight="1">
      <c r="A179" s="32"/>
      <c r="B179" s="32"/>
      <c r="C179" s="17"/>
      <c r="D179" s="32"/>
      <c r="E179" s="17"/>
      <c r="F179" s="17"/>
      <c r="G179" s="32"/>
      <c r="H179" s="17"/>
      <c r="I179" s="33"/>
      <c r="J179" s="17"/>
      <c r="K179" s="17"/>
      <c r="L179" s="17"/>
      <c r="M179" s="17"/>
      <c r="N179" s="17"/>
      <c r="O179" s="17"/>
      <c r="P179" s="17"/>
      <c r="Q179" s="17"/>
      <c r="R179" s="17"/>
      <c r="S179" s="17"/>
      <c r="T179" s="17"/>
      <c r="U179" s="17"/>
      <c r="V179" s="17"/>
      <c r="W179" s="17"/>
      <c r="X179" s="17"/>
      <c r="Y179" s="17"/>
      <c r="Z179" s="17"/>
    </row>
    <row r="180" ht="15.75" customHeight="1">
      <c r="A180" s="32"/>
      <c r="B180" s="32"/>
      <c r="C180" s="17"/>
      <c r="D180" s="32"/>
      <c r="E180" s="17"/>
      <c r="F180" s="17"/>
      <c r="G180" s="32"/>
      <c r="H180" s="17"/>
      <c r="I180" s="33"/>
      <c r="J180" s="17"/>
      <c r="K180" s="17"/>
      <c r="L180" s="17"/>
      <c r="M180" s="17"/>
      <c r="N180" s="17"/>
      <c r="O180" s="17"/>
      <c r="P180" s="17"/>
      <c r="Q180" s="17"/>
      <c r="R180" s="17"/>
      <c r="S180" s="17"/>
      <c r="T180" s="17"/>
      <c r="U180" s="17"/>
      <c r="V180" s="17"/>
      <c r="W180" s="17"/>
      <c r="X180" s="17"/>
      <c r="Y180" s="17"/>
      <c r="Z180" s="17"/>
    </row>
    <row r="181" ht="15.75" customHeight="1">
      <c r="A181" s="32"/>
      <c r="B181" s="32"/>
      <c r="C181" s="17"/>
      <c r="D181" s="32"/>
      <c r="E181" s="17"/>
      <c r="F181" s="17"/>
      <c r="G181" s="32"/>
      <c r="H181" s="17"/>
      <c r="I181" s="33"/>
      <c r="J181" s="17"/>
      <c r="K181" s="17"/>
      <c r="L181" s="17"/>
      <c r="M181" s="17"/>
      <c r="N181" s="17"/>
      <c r="O181" s="17"/>
      <c r="P181" s="17"/>
      <c r="Q181" s="17"/>
      <c r="R181" s="17"/>
      <c r="S181" s="17"/>
      <c r="T181" s="17"/>
      <c r="U181" s="17"/>
      <c r="V181" s="17"/>
      <c r="W181" s="17"/>
      <c r="X181" s="17"/>
      <c r="Y181" s="17"/>
      <c r="Z181" s="17"/>
    </row>
    <row r="182" ht="15.75" customHeight="1">
      <c r="A182" s="32"/>
      <c r="B182" s="32"/>
      <c r="C182" s="17"/>
      <c r="D182" s="32"/>
      <c r="E182" s="17"/>
      <c r="F182" s="17"/>
      <c r="G182" s="32"/>
      <c r="H182" s="17"/>
      <c r="I182" s="33"/>
      <c r="J182" s="17"/>
      <c r="K182" s="17"/>
      <c r="L182" s="17"/>
      <c r="M182" s="17"/>
      <c r="N182" s="17"/>
      <c r="O182" s="17"/>
      <c r="P182" s="17"/>
      <c r="Q182" s="17"/>
      <c r="R182" s="17"/>
      <c r="S182" s="17"/>
      <c r="T182" s="17"/>
      <c r="U182" s="17"/>
      <c r="V182" s="17"/>
      <c r="W182" s="17"/>
      <c r="X182" s="17"/>
      <c r="Y182" s="17"/>
      <c r="Z182" s="17"/>
    </row>
    <row r="183" ht="15.75" customHeight="1">
      <c r="A183" s="32"/>
      <c r="B183" s="32"/>
      <c r="C183" s="17"/>
      <c r="D183" s="32"/>
      <c r="E183" s="17"/>
      <c r="F183" s="17"/>
      <c r="G183" s="32"/>
      <c r="H183" s="17"/>
      <c r="I183" s="33"/>
      <c r="J183" s="17"/>
      <c r="K183" s="17"/>
      <c r="L183" s="17"/>
      <c r="M183" s="17"/>
      <c r="N183" s="17"/>
      <c r="O183" s="17"/>
      <c r="P183" s="17"/>
      <c r="Q183" s="17"/>
      <c r="R183" s="17"/>
      <c r="S183" s="17"/>
      <c r="T183" s="17"/>
      <c r="U183" s="17"/>
      <c r="V183" s="17"/>
      <c r="W183" s="17"/>
      <c r="X183" s="17"/>
      <c r="Y183" s="17"/>
      <c r="Z183" s="17"/>
    </row>
    <row r="184" ht="15.75" customHeight="1">
      <c r="A184" s="32"/>
      <c r="B184" s="32"/>
      <c r="C184" s="17"/>
      <c r="D184" s="32"/>
      <c r="E184" s="17"/>
      <c r="F184" s="17"/>
      <c r="G184" s="32"/>
      <c r="H184" s="17"/>
      <c r="I184" s="33"/>
      <c r="J184" s="17"/>
      <c r="K184" s="17"/>
      <c r="L184" s="17"/>
      <c r="M184" s="17"/>
      <c r="N184" s="17"/>
      <c r="O184" s="17"/>
      <c r="P184" s="17"/>
      <c r="Q184" s="17"/>
      <c r="R184" s="17"/>
      <c r="S184" s="17"/>
      <c r="T184" s="17"/>
      <c r="U184" s="17"/>
      <c r="V184" s="17"/>
      <c r="W184" s="17"/>
      <c r="X184" s="17"/>
      <c r="Y184" s="17"/>
      <c r="Z184" s="17"/>
    </row>
    <row r="185" ht="15.75" customHeight="1">
      <c r="A185" s="32"/>
      <c r="B185" s="32"/>
      <c r="C185" s="17"/>
      <c r="D185" s="32"/>
      <c r="E185" s="17"/>
      <c r="F185" s="17"/>
      <c r="G185" s="32"/>
      <c r="H185" s="17"/>
      <c r="I185" s="33"/>
      <c r="J185" s="17"/>
      <c r="K185" s="17"/>
      <c r="L185" s="17"/>
      <c r="M185" s="17"/>
      <c r="N185" s="17"/>
      <c r="O185" s="17"/>
      <c r="P185" s="17"/>
      <c r="Q185" s="17"/>
      <c r="R185" s="17"/>
      <c r="S185" s="17"/>
      <c r="T185" s="17"/>
      <c r="U185" s="17"/>
      <c r="V185" s="17"/>
      <c r="W185" s="17"/>
      <c r="X185" s="17"/>
      <c r="Y185" s="17"/>
      <c r="Z185" s="17"/>
    </row>
    <row r="186" ht="15.75" customHeight="1">
      <c r="A186" s="32"/>
      <c r="B186" s="32"/>
      <c r="C186" s="17"/>
      <c r="D186" s="32"/>
      <c r="E186" s="17"/>
      <c r="F186" s="17"/>
      <c r="G186" s="32"/>
      <c r="H186" s="17"/>
      <c r="I186" s="33"/>
      <c r="J186" s="17"/>
      <c r="K186" s="17"/>
      <c r="L186" s="17"/>
      <c r="M186" s="17"/>
      <c r="N186" s="17"/>
      <c r="O186" s="17"/>
      <c r="P186" s="17"/>
      <c r="Q186" s="17"/>
      <c r="R186" s="17"/>
      <c r="S186" s="17"/>
      <c r="T186" s="17"/>
      <c r="U186" s="17"/>
      <c r="V186" s="17"/>
      <c r="W186" s="17"/>
      <c r="X186" s="17"/>
      <c r="Y186" s="17"/>
      <c r="Z186" s="17"/>
    </row>
    <row r="187" ht="15.75" customHeight="1">
      <c r="A187" s="32"/>
      <c r="B187" s="32"/>
      <c r="C187" s="17"/>
      <c r="D187" s="32"/>
      <c r="E187" s="17"/>
      <c r="F187" s="17"/>
      <c r="G187" s="32"/>
      <c r="H187" s="17"/>
      <c r="I187" s="33"/>
      <c r="J187" s="17"/>
      <c r="K187" s="17"/>
      <c r="L187" s="17"/>
      <c r="M187" s="17"/>
      <c r="N187" s="17"/>
      <c r="O187" s="17"/>
      <c r="P187" s="17"/>
      <c r="Q187" s="17"/>
      <c r="R187" s="17"/>
      <c r="S187" s="17"/>
      <c r="T187" s="17"/>
      <c r="U187" s="17"/>
      <c r="V187" s="17"/>
      <c r="W187" s="17"/>
      <c r="X187" s="17"/>
      <c r="Y187" s="17"/>
      <c r="Z187" s="17"/>
    </row>
    <row r="188" ht="15.75" customHeight="1">
      <c r="A188" s="32"/>
      <c r="B188" s="32"/>
      <c r="C188" s="17"/>
      <c r="D188" s="32"/>
      <c r="E188" s="17"/>
      <c r="F188" s="17"/>
      <c r="G188" s="32"/>
      <c r="H188" s="17"/>
      <c r="I188" s="33"/>
      <c r="J188" s="17"/>
      <c r="K188" s="17"/>
      <c r="L188" s="17"/>
      <c r="M188" s="17"/>
      <c r="N188" s="17"/>
      <c r="O188" s="17"/>
      <c r="P188" s="17"/>
      <c r="Q188" s="17"/>
      <c r="R188" s="17"/>
      <c r="S188" s="17"/>
      <c r="T188" s="17"/>
      <c r="U188" s="17"/>
      <c r="V188" s="17"/>
      <c r="W188" s="17"/>
      <c r="X188" s="17"/>
      <c r="Y188" s="17"/>
      <c r="Z188" s="17"/>
    </row>
    <row r="189" ht="15.75" customHeight="1">
      <c r="A189" s="32"/>
      <c r="B189" s="32"/>
      <c r="C189" s="17"/>
      <c r="D189" s="32"/>
      <c r="E189" s="17"/>
      <c r="F189" s="17"/>
      <c r="G189" s="32"/>
      <c r="H189" s="17"/>
      <c r="I189" s="33"/>
      <c r="J189" s="17"/>
      <c r="K189" s="17"/>
      <c r="L189" s="17"/>
      <c r="M189" s="17"/>
      <c r="N189" s="17"/>
      <c r="O189" s="17"/>
      <c r="P189" s="17"/>
      <c r="Q189" s="17"/>
      <c r="R189" s="17"/>
      <c r="S189" s="17"/>
      <c r="T189" s="17"/>
      <c r="U189" s="17"/>
      <c r="V189" s="17"/>
      <c r="W189" s="17"/>
      <c r="X189" s="17"/>
      <c r="Y189" s="17"/>
      <c r="Z189" s="17"/>
    </row>
    <row r="190" ht="15.75" customHeight="1">
      <c r="A190" s="32"/>
      <c r="B190" s="32"/>
      <c r="C190" s="17"/>
      <c r="D190" s="32"/>
      <c r="E190" s="17"/>
      <c r="F190" s="17"/>
      <c r="G190" s="32"/>
      <c r="H190" s="17"/>
      <c r="I190" s="33"/>
      <c r="J190" s="17"/>
      <c r="K190" s="17"/>
      <c r="L190" s="17"/>
      <c r="M190" s="17"/>
      <c r="N190" s="17"/>
      <c r="O190" s="17"/>
      <c r="P190" s="17"/>
      <c r="Q190" s="17"/>
      <c r="R190" s="17"/>
      <c r="S190" s="17"/>
      <c r="T190" s="17"/>
      <c r="U190" s="17"/>
      <c r="V190" s="17"/>
      <c r="W190" s="17"/>
      <c r="X190" s="17"/>
      <c r="Y190" s="17"/>
      <c r="Z190" s="17"/>
    </row>
    <row r="191" ht="15.75" customHeight="1">
      <c r="A191" s="32"/>
      <c r="B191" s="32"/>
      <c r="C191" s="17"/>
      <c r="D191" s="32"/>
      <c r="E191" s="17"/>
      <c r="F191" s="17"/>
      <c r="G191" s="32"/>
      <c r="H191" s="17"/>
      <c r="I191" s="33"/>
      <c r="J191" s="17"/>
      <c r="K191" s="17"/>
      <c r="L191" s="17"/>
      <c r="M191" s="17"/>
      <c r="N191" s="17"/>
      <c r="O191" s="17"/>
      <c r="P191" s="17"/>
      <c r="Q191" s="17"/>
      <c r="R191" s="17"/>
      <c r="S191" s="17"/>
      <c r="T191" s="17"/>
      <c r="U191" s="17"/>
      <c r="V191" s="17"/>
      <c r="W191" s="17"/>
      <c r="X191" s="17"/>
      <c r="Y191" s="17"/>
      <c r="Z191" s="17"/>
    </row>
    <row r="192" ht="15.75" customHeight="1">
      <c r="A192" s="32"/>
      <c r="B192" s="32"/>
      <c r="C192" s="17"/>
      <c r="D192" s="32"/>
      <c r="E192" s="17"/>
      <c r="F192" s="17"/>
      <c r="G192" s="32"/>
      <c r="H192" s="17"/>
      <c r="I192" s="33"/>
      <c r="J192" s="17"/>
      <c r="K192" s="17"/>
      <c r="L192" s="17"/>
      <c r="M192" s="17"/>
      <c r="N192" s="17"/>
      <c r="O192" s="17"/>
      <c r="P192" s="17"/>
      <c r="Q192" s="17"/>
      <c r="R192" s="17"/>
      <c r="S192" s="17"/>
      <c r="T192" s="17"/>
      <c r="U192" s="17"/>
      <c r="V192" s="17"/>
      <c r="W192" s="17"/>
      <c r="X192" s="17"/>
      <c r="Y192" s="17"/>
      <c r="Z192" s="17"/>
    </row>
    <row r="193" ht="15.75" customHeight="1">
      <c r="A193" s="32"/>
      <c r="B193" s="32"/>
      <c r="C193" s="17"/>
      <c r="D193" s="32"/>
      <c r="E193" s="17"/>
      <c r="F193" s="17"/>
      <c r="G193" s="32"/>
      <c r="H193" s="17"/>
      <c r="I193" s="33"/>
      <c r="J193" s="17"/>
      <c r="K193" s="17"/>
      <c r="L193" s="17"/>
      <c r="M193" s="17"/>
      <c r="N193" s="17"/>
      <c r="O193" s="17"/>
      <c r="P193" s="17"/>
      <c r="Q193" s="17"/>
      <c r="R193" s="17"/>
      <c r="S193" s="17"/>
      <c r="T193" s="17"/>
      <c r="U193" s="17"/>
      <c r="V193" s="17"/>
      <c r="W193" s="17"/>
      <c r="X193" s="17"/>
      <c r="Y193" s="17"/>
      <c r="Z193" s="17"/>
    </row>
    <row r="194" ht="15.75" customHeight="1">
      <c r="A194" s="32"/>
      <c r="B194" s="32"/>
      <c r="C194" s="17"/>
      <c r="D194" s="32"/>
      <c r="E194" s="17"/>
      <c r="F194" s="17"/>
      <c r="G194" s="32"/>
      <c r="H194" s="17"/>
      <c r="I194" s="33"/>
      <c r="J194" s="17"/>
      <c r="K194" s="17"/>
      <c r="L194" s="17"/>
      <c r="M194" s="17"/>
      <c r="N194" s="17"/>
      <c r="O194" s="17"/>
      <c r="P194" s="17"/>
      <c r="Q194" s="17"/>
      <c r="R194" s="17"/>
      <c r="S194" s="17"/>
      <c r="T194" s="17"/>
      <c r="U194" s="17"/>
      <c r="V194" s="17"/>
      <c r="W194" s="17"/>
      <c r="X194" s="17"/>
      <c r="Y194" s="17"/>
      <c r="Z194" s="17"/>
    </row>
    <row r="195" ht="15.75" customHeight="1">
      <c r="A195" s="32"/>
      <c r="B195" s="32"/>
      <c r="C195" s="17"/>
      <c r="D195" s="32"/>
      <c r="E195" s="17"/>
      <c r="F195" s="17"/>
      <c r="G195" s="32"/>
      <c r="H195" s="17"/>
      <c r="I195" s="33"/>
      <c r="J195" s="17"/>
      <c r="K195" s="17"/>
      <c r="L195" s="17"/>
      <c r="M195" s="17"/>
      <c r="N195" s="17"/>
      <c r="O195" s="17"/>
      <c r="P195" s="17"/>
      <c r="Q195" s="17"/>
      <c r="R195" s="17"/>
      <c r="S195" s="17"/>
      <c r="T195" s="17"/>
      <c r="U195" s="17"/>
      <c r="V195" s="17"/>
      <c r="W195" s="17"/>
      <c r="X195" s="17"/>
      <c r="Y195" s="17"/>
      <c r="Z195" s="17"/>
    </row>
    <row r="196" ht="15.75" customHeight="1">
      <c r="A196" s="32"/>
      <c r="B196" s="32"/>
      <c r="C196" s="17"/>
      <c r="D196" s="32"/>
      <c r="E196" s="17"/>
      <c r="F196" s="17"/>
      <c r="G196" s="32"/>
      <c r="H196" s="17"/>
      <c r="I196" s="33"/>
      <c r="J196" s="17"/>
      <c r="K196" s="17"/>
      <c r="L196" s="17"/>
      <c r="M196" s="17"/>
      <c r="N196" s="17"/>
      <c r="O196" s="17"/>
      <c r="P196" s="17"/>
      <c r="Q196" s="17"/>
      <c r="R196" s="17"/>
      <c r="S196" s="17"/>
      <c r="T196" s="17"/>
      <c r="U196" s="17"/>
      <c r="V196" s="17"/>
      <c r="W196" s="17"/>
      <c r="X196" s="17"/>
      <c r="Y196" s="17"/>
      <c r="Z196" s="17"/>
    </row>
    <row r="197" ht="15.75" customHeight="1">
      <c r="A197" s="32"/>
      <c r="B197" s="32"/>
      <c r="C197" s="17"/>
      <c r="D197" s="32"/>
      <c r="E197" s="17"/>
      <c r="F197" s="17"/>
      <c r="G197" s="32"/>
      <c r="H197" s="17"/>
      <c r="I197" s="33"/>
      <c r="J197" s="17"/>
      <c r="K197" s="17"/>
      <c r="L197" s="17"/>
      <c r="M197" s="17"/>
      <c r="N197" s="17"/>
      <c r="O197" s="17"/>
      <c r="P197" s="17"/>
      <c r="Q197" s="17"/>
      <c r="R197" s="17"/>
      <c r="S197" s="17"/>
      <c r="T197" s="17"/>
      <c r="U197" s="17"/>
      <c r="V197" s="17"/>
      <c r="W197" s="17"/>
      <c r="X197" s="17"/>
      <c r="Y197" s="17"/>
      <c r="Z197" s="17"/>
    </row>
    <row r="198" ht="15.75" customHeight="1">
      <c r="A198" s="32"/>
      <c r="B198" s="32"/>
      <c r="C198" s="17"/>
      <c r="D198" s="32"/>
      <c r="E198" s="17"/>
      <c r="F198" s="17"/>
      <c r="G198" s="32"/>
      <c r="H198" s="17"/>
      <c r="I198" s="33"/>
      <c r="J198" s="17"/>
      <c r="K198" s="17"/>
      <c r="L198" s="17"/>
      <c r="M198" s="17"/>
      <c r="N198" s="17"/>
      <c r="O198" s="17"/>
      <c r="P198" s="17"/>
      <c r="Q198" s="17"/>
      <c r="R198" s="17"/>
      <c r="S198" s="17"/>
      <c r="T198" s="17"/>
      <c r="U198" s="17"/>
      <c r="V198" s="17"/>
      <c r="W198" s="17"/>
      <c r="X198" s="17"/>
      <c r="Y198" s="17"/>
      <c r="Z198" s="17"/>
    </row>
    <row r="199" ht="15.75" customHeight="1">
      <c r="A199" s="32"/>
      <c r="B199" s="32"/>
      <c r="C199" s="17"/>
      <c r="D199" s="32"/>
      <c r="E199" s="17"/>
      <c r="F199" s="17"/>
      <c r="G199" s="32"/>
      <c r="H199" s="17"/>
      <c r="I199" s="33"/>
      <c r="J199" s="17"/>
      <c r="K199" s="17"/>
      <c r="L199" s="17"/>
      <c r="M199" s="17"/>
      <c r="N199" s="17"/>
      <c r="O199" s="17"/>
      <c r="P199" s="17"/>
      <c r="Q199" s="17"/>
      <c r="R199" s="17"/>
      <c r="S199" s="17"/>
      <c r="T199" s="17"/>
      <c r="U199" s="17"/>
      <c r="V199" s="17"/>
      <c r="W199" s="17"/>
      <c r="X199" s="17"/>
      <c r="Y199" s="17"/>
      <c r="Z199" s="17"/>
    </row>
    <row r="200" ht="15.75" customHeight="1">
      <c r="A200" s="32"/>
      <c r="B200" s="32"/>
      <c r="C200" s="17"/>
      <c r="D200" s="32"/>
      <c r="E200" s="17"/>
      <c r="F200" s="17"/>
      <c r="G200" s="32"/>
      <c r="H200" s="17"/>
      <c r="I200" s="33"/>
      <c r="J200" s="17"/>
      <c r="K200" s="17"/>
      <c r="L200" s="17"/>
      <c r="M200" s="17"/>
      <c r="N200" s="17"/>
      <c r="O200" s="17"/>
      <c r="P200" s="17"/>
      <c r="Q200" s="17"/>
      <c r="R200" s="17"/>
      <c r="S200" s="17"/>
      <c r="T200" s="17"/>
      <c r="U200" s="17"/>
      <c r="V200" s="17"/>
      <c r="W200" s="17"/>
      <c r="X200" s="17"/>
      <c r="Y200" s="17"/>
      <c r="Z200" s="17"/>
    </row>
    <row r="201" ht="15.75" customHeight="1">
      <c r="A201" s="32"/>
      <c r="B201" s="32"/>
      <c r="C201" s="17"/>
      <c r="D201" s="32"/>
      <c r="E201" s="17"/>
      <c r="F201" s="17"/>
      <c r="G201" s="32"/>
      <c r="H201" s="17"/>
      <c r="I201" s="33"/>
      <c r="J201" s="17"/>
      <c r="K201" s="17"/>
      <c r="L201" s="17"/>
      <c r="M201" s="17"/>
      <c r="N201" s="17"/>
      <c r="O201" s="17"/>
      <c r="P201" s="17"/>
      <c r="Q201" s="17"/>
      <c r="R201" s="17"/>
      <c r="S201" s="17"/>
      <c r="T201" s="17"/>
      <c r="U201" s="17"/>
      <c r="V201" s="17"/>
      <c r="W201" s="17"/>
      <c r="X201" s="17"/>
      <c r="Y201" s="17"/>
      <c r="Z201" s="17"/>
    </row>
    <row r="202" ht="15.75" customHeight="1">
      <c r="A202" s="32"/>
      <c r="B202" s="32"/>
      <c r="C202" s="17"/>
      <c r="D202" s="32"/>
      <c r="E202" s="17"/>
      <c r="F202" s="17"/>
      <c r="G202" s="32"/>
      <c r="H202" s="17"/>
      <c r="I202" s="33"/>
      <c r="J202" s="17"/>
      <c r="K202" s="17"/>
      <c r="L202" s="17"/>
      <c r="M202" s="17"/>
      <c r="N202" s="17"/>
      <c r="O202" s="17"/>
      <c r="P202" s="17"/>
      <c r="Q202" s="17"/>
      <c r="R202" s="17"/>
      <c r="S202" s="17"/>
      <c r="T202" s="17"/>
      <c r="U202" s="17"/>
      <c r="V202" s="17"/>
      <c r="W202" s="17"/>
      <c r="X202" s="17"/>
      <c r="Y202" s="17"/>
      <c r="Z202" s="17"/>
    </row>
    <row r="203" ht="15.75" customHeight="1">
      <c r="A203" s="32"/>
      <c r="B203" s="32"/>
      <c r="C203" s="17"/>
      <c r="D203" s="32"/>
      <c r="E203" s="17"/>
      <c r="F203" s="17"/>
      <c r="G203" s="32"/>
      <c r="H203" s="17"/>
      <c r="I203" s="33"/>
      <c r="J203" s="17"/>
      <c r="K203" s="17"/>
      <c r="L203" s="17"/>
      <c r="M203" s="17"/>
      <c r="N203" s="17"/>
      <c r="O203" s="17"/>
      <c r="P203" s="17"/>
      <c r="Q203" s="17"/>
      <c r="R203" s="17"/>
      <c r="S203" s="17"/>
      <c r="T203" s="17"/>
      <c r="U203" s="17"/>
      <c r="V203" s="17"/>
      <c r="W203" s="17"/>
      <c r="X203" s="17"/>
      <c r="Y203" s="17"/>
      <c r="Z203" s="17"/>
    </row>
    <row r="204" ht="15.75" customHeight="1">
      <c r="A204" s="32"/>
      <c r="B204" s="32"/>
      <c r="C204" s="17"/>
      <c r="D204" s="32"/>
      <c r="E204" s="17"/>
      <c r="F204" s="17"/>
      <c r="G204" s="32"/>
      <c r="H204" s="17"/>
      <c r="I204" s="33"/>
      <c r="J204" s="17"/>
      <c r="K204" s="17"/>
      <c r="L204" s="17"/>
      <c r="M204" s="17"/>
      <c r="N204" s="17"/>
      <c r="O204" s="17"/>
      <c r="P204" s="17"/>
      <c r="Q204" s="17"/>
      <c r="R204" s="17"/>
      <c r="S204" s="17"/>
      <c r="T204" s="17"/>
      <c r="U204" s="17"/>
      <c r="V204" s="17"/>
      <c r="W204" s="17"/>
      <c r="X204" s="17"/>
      <c r="Y204" s="17"/>
      <c r="Z204" s="17"/>
    </row>
    <row r="205" ht="15.75" customHeight="1">
      <c r="A205" s="32"/>
      <c r="B205" s="32"/>
      <c r="C205" s="17"/>
      <c r="D205" s="32"/>
      <c r="E205" s="17"/>
      <c r="F205" s="17"/>
      <c r="G205" s="32"/>
      <c r="H205" s="17"/>
      <c r="I205" s="33"/>
      <c r="J205" s="17"/>
      <c r="K205" s="17"/>
      <c r="L205" s="17"/>
      <c r="M205" s="17"/>
      <c r="N205" s="17"/>
      <c r="O205" s="17"/>
      <c r="P205" s="17"/>
      <c r="Q205" s="17"/>
      <c r="R205" s="17"/>
      <c r="S205" s="17"/>
      <c r="T205" s="17"/>
      <c r="U205" s="17"/>
      <c r="V205" s="17"/>
      <c r="W205" s="17"/>
      <c r="X205" s="17"/>
      <c r="Y205" s="17"/>
      <c r="Z205" s="17"/>
    </row>
    <row r="206" ht="15.75" customHeight="1">
      <c r="A206" s="32"/>
      <c r="B206" s="32"/>
      <c r="C206" s="17"/>
      <c r="D206" s="32"/>
      <c r="E206" s="17"/>
      <c r="F206" s="17"/>
      <c r="G206" s="32"/>
      <c r="H206" s="17"/>
      <c r="I206" s="33"/>
      <c r="J206" s="17"/>
      <c r="K206" s="17"/>
      <c r="L206" s="17"/>
      <c r="M206" s="17"/>
      <c r="N206" s="17"/>
      <c r="O206" s="17"/>
      <c r="P206" s="17"/>
      <c r="Q206" s="17"/>
      <c r="R206" s="17"/>
      <c r="S206" s="17"/>
      <c r="T206" s="17"/>
      <c r="U206" s="17"/>
      <c r="V206" s="17"/>
      <c r="W206" s="17"/>
      <c r="X206" s="17"/>
      <c r="Y206" s="17"/>
      <c r="Z206" s="17"/>
    </row>
    <row r="207" ht="15.75" customHeight="1">
      <c r="A207" s="32"/>
      <c r="B207" s="32"/>
      <c r="C207" s="17"/>
      <c r="D207" s="32"/>
      <c r="E207" s="17"/>
      <c r="F207" s="17"/>
      <c r="G207" s="32"/>
      <c r="H207" s="17"/>
      <c r="I207" s="33"/>
      <c r="J207" s="17"/>
      <c r="K207" s="17"/>
      <c r="L207" s="17"/>
      <c r="M207" s="17"/>
      <c r="N207" s="17"/>
      <c r="O207" s="17"/>
      <c r="P207" s="17"/>
      <c r="Q207" s="17"/>
      <c r="R207" s="17"/>
      <c r="S207" s="17"/>
      <c r="T207" s="17"/>
      <c r="U207" s="17"/>
      <c r="V207" s="17"/>
      <c r="W207" s="17"/>
      <c r="X207" s="17"/>
      <c r="Y207" s="17"/>
      <c r="Z207" s="17"/>
    </row>
    <row r="208" ht="15.75" customHeight="1">
      <c r="A208" s="32"/>
      <c r="B208" s="32"/>
      <c r="C208" s="17"/>
      <c r="D208" s="32"/>
      <c r="E208" s="17"/>
      <c r="F208" s="17"/>
      <c r="G208" s="32"/>
      <c r="H208" s="17"/>
      <c r="I208" s="33"/>
      <c r="J208" s="17"/>
      <c r="K208" s="17"/>
      <c r="L208" s="17"/>
      <c r="M208" s="17"/>
      <c r="N208" s="17"/>
      <c r="O208" s="17"/>
      <c r="P208" s="17"/>
      <c r="Q208" s="17"/>
      <c r="R208" s="17"/>
      <c r="S208" s="17"/>
      <c r="T208" s="17"/>
      <c r="U208" s="17"/>
      <c r="V208" s="17"/>
      <c r="W208" s="17"/>
      <c r="X208" s="17"/>
      <c r="Y208" s="17"/>
      <c r="Z208" s="17"/>
    </row>
    <row r="209" ht="15.75" customHeight="1">
      <c r="A209" s="32"/>
      <c r="B209" s="32"/>
      <c r="C209" s="17"/>
      <c r="D209" s="32"/>
      <c r="E209" s="17"/>
      <c r="F209" s="17"/>
      <c r="G209" s="32"/>
      <c r="H209" s="17"/>
      <c r="I209" s="33"/>
      <c r="J209" s="17"/>
      <c r="K209" s="17"/>
      <c r="L209" s="17"/>
      <c r="M209" s="17"/>
      <c r="N209" s="17"/>
      <c r="O209" s="17"/>
      <c r="P209" s="17"/>
      <c r="Q209" s="17"/>
      <c r="R209" s="17"/>
      <c r="S209" s="17"/>
      <c r="T209" s="17"/>
      <c r="U209" s="17"/>
      <c r="V209" s="17"/>
      <c r="W209" s="17"/>
      <c r="X209" s="17"/>
      <c r="Y209" s="17"/>
      <c r="Z209" s="17"/>
    </row>
    <row r="210" ht="15.75" customHeight="1">
      <c r="A210" s="32"/>
      <c r="B210" s="32"/>
      <c r="C210" s="17"/>
      <c r="D210" s="32"/>
      <c r="E210" s="17"/>
      <c r="F210" s="17"/>
      <c r="G210" s="32"/>
      <c r="H210" s="17"/>
      <c r="I210" s="33"/>
      <c r="J210" s="17"/>
      <c r="K210" s="17"/>
      <c r="L210" s="17"/>
      <c r="M210" s="17"/>
      <c r="N210" s="17"/>
      <c r="O210" s="17"/>
      <c r="P210" s="17"/>
      <c r="Q210" s="17"/>
      <c r="R210" s="17"/>
      <c r="S210" s="17"/>
      <c r="T210" s="17"/>
      <c r="U210" s="17"/>
      <c r="V210" s="17"/>
      <c r="W210" s="17"/>
      <c r="X210" s="17"/>
      <c r="Y210" s="17"/>
      <c r="Z210" s="17"/>
    </row>
    <row r="211" ht="15.75" customHeight="1">
      <c r="A211" s="32"/>
      <c r="B211" s="32"/>
      <c r="C211" s="17"/>
      <c r="D211" s="32"/>
      <c r="E211" s="17"/>
      <c r="F211" s="17"/>
      <c r="G211" s="32"/>
      <c r="H211" s="17"/>
      <c r="I211" s="33"/>
      <c r="J211" s="17"/>
      <c r="K211" s="17"/>
      <c r="L211" s="17"/>
      <c r="M211" s="17"/>
      <c r="N211" s="17"/>
      <c r="O211" s="17"/>
      <c r="P211" s="17"/>
      <c r="Q211" s="17"/>
      <c r="R211" s="17"/>
      <c r="S211" s="17"/>
      <c r="T211" s="17"/>
      <c r="U211" s="17"/>
      <c r="V211" s="17"/>
      <c r="W211" s="17"/>
      <c r="X211" s="17"/>
      <c r="Y211" s="17"/>
      <c r="Z211" s="17"/>
    </row>
    <row r="212" ht="15.75" customHeight="1">
      <c r="A212" s="32"/>
      <c r="B212" s="32"/>
      <c r="C212" s="17"/>
      <c r="D212" s="32"/>
      <c r="E212" s="17"/>
      <c r="F212" s="17"/>
      <c r="G212" s="32"/>
      <c r="H212" s="17"/>
      <c r="I212" s="33"/>
      <c r="J212" s="17"/>
      <c r="K212" s="17"/>
      <c r="L212" s="17"/>
      <c r="M212" s="17"/>
      <c r="N212" s="17"/>
      <c r="O212" s="17"/>
      <c r="P212" s="17"/>
      <c r="Q212" s="17"/>
      <c r="R212" s="17"/>
      <c r="S212" s="17"/>
      <c r="T212" s="17"/>
      <c r="U212" s="17"/>
      <c r="V212" s="17"/>
      <c r="W212" s="17"/>
      <c r="X212" s="17"/>
      <c r="Y212" s="17"/>
      <c r="Z212" s="17"/>
    </row>
    <row r="213" ht="15.75" customHeight="1">
      <c r="A213" s="32"/>
      <c r="B213" s="32"/>
      <c r="C213" s="17"/>
      <c r="D213" s="32"/>
      <c r="E213" s="17"/>
      <c r="F213" s="17"/>
      <c r="G213" s="32"/>
      <c r="H213" s="17"/>
      <c r="I213" s="33"/>
      <c r="J213" s="17"/>
      <c r="K213" s="17"/>
      <c r="L213" s="17"/>
      <c r="M213" s="17"/>
      <c r="N213" s="17"/>
      <c r="O213" s="17"/>
      <c r="P213" s="17"/>
      <c r="Q213" s="17"/>
      <c r="R213" s="17"/>
      <c r="S213" s="17"/>
      <c r="T213" s="17"/>
      <c r="U213" s="17"/>
      <c r="V213" s="17"/>
      <c r="W213" s="17"/>
      <c r="X213" s="17"/>
      <c r="Y213" s="17"/>
      <c r="Z213" s="17"/>
    </row>
    <row r="214" ht="15.75" customHeight="1">
      <c r="A214" s="32"/>
      <c r="B214" s="32"/>
      <c r="C214" s="17"/>
      <c r="D214" s="32"/>
      <c r="E214" s="17"/>
      <c r="F214" s="17"/>
      <c r="G214" s="32"/>
      <c r="H214" s="17"/>
      <c r="I214" s="33"/>
      <c r="J214" s="17"/>
      <c r="K214" s="17"/>
      <c r="L214" s="17"/>
      <c r="M214" s="17"/>
      <c r="N214" s="17"/>
      <c r="O214" s="17"/>
      <c r="P214" s="17"/>
      <c r="Q214" s="17"/>
      <c r="R214" s="17"/>
      <c r="S214" s="17"/>
      <c r="T214" s="17"/>
      <c r="U214" s="17"/>
      <c r="V214" s="17"/>
      <c r="W214" s="17"/>
      <c r="X214" s="17"/>
      <c r="Y214" s="17"/>
      <c r="Z214" s="17"/>
    </row>
    <row r="215" ht="15.75" customHeight="1">
      <c r="A215" s="32"/>
      <c r="B215" s="32"/>
      <c r="C215" s="17"/>
      <c r="D215" s="32"/>
      <c r="E215" s="17"/>
      <c r="F215" s="17"/>
      <c r="G215" s="32"/>
      <c r="H215" s="17"/>
      <c r="I215" s="33"/>
      <c r="J215" s="17"/>
      <c r="K215" s="17"/>
      <c r="L215" s="17"/>
      <c r="M215" s="17"/>
      <c r="N215" s="17"/>
      <c r="O215" s="17"/>
      <c r="P215" s="17"/>
      <c r="Q215" s="17"/>
      <c r="R215" s="17"/>
      <c r="S215" s="17"/>
      <c r="T215" s="17"/>
      <c r="U215" s="17"/>
      <c r="V215" s="17"/>
      <c r="W215" s="17"/>
      <c r="X215" s="17"/>
      <c r="Y215" s="17"/>
      <c r="Z215" s="17"/>
    </row>
    <row r="216" ht="15.75" customHeight="1">
      <c r="A216" s="32"/>
      <c r="B216" s="32"/>
      <c r="C216" s="17"/>
      <c r="D216" s="32"/>
      <c r="E216" s="17"/>
      <c r="F216" s="17"/>
      <c r="G216" s="32"/>
      <c r="H216" s="17"/>
      <c r="I216" s="33"/>
      <c r="J216" s="17"/>
      <c r="K216" s="17"/>
      <c r="L216" s="17"/>
      <c r="M216" s="17"/>
      <c r="N216" s="17"/>
      <c r="O216" s="17"/>
      <c r="P216" s="17"/>
      <c r="Q216" s="17"/>
      <c r="R216" s="17"/>
      <c r="S216" s="17"/>
      <c r="T216" s="17"/>
      <c r="U216" s="17"/>
      <c r="V216" s="17"/>
      <c r="W216" s="17"/>
      <c r="X216" s="17"/>
      <c r="Y216" s="17"/>
      <c r="Z216" s="17"/>
    </row>
    <row r="217" ht="15.75" customHeight="1">
      <c r="A217" s="32"/>
      <c r="B217" s="32"/>
      <c r="C217" s="17"/>
      <c r="D217" s="32"/>
      <c r="E217" s="17"/>
      <c r="F217" s="17"/>
      <c r="G217" s="32"/>
      <c r="H217" s="17"/>
      <c r="I217" s="33"/>
      <c r="J217" s="17"/>
      <c r="K217" s="17"/>
      <c r="L217" s="17"/>
      <c r="M217" s="17"/>
      <c r="N217" s="17"/>
      <c r="O217" s="17"/>
      <c r="P217" s="17"/>
      <c r="Q217" s="17"/>
      <c r="R217" s="17"/>
      <c r="S217" s="17"/>
      <c r="T217" s="17"/>
      <c r="U217" s="17"/>
      <c r="V217" s="17"/>
      <c r="W217" s="17"/>
      <c r="X217" s="17"/>
      <c r="Y217" s="17"/>
      <c r="Z217" s="17"/>
    </row>
    <row r="218" ht="15.75" customHeight="1">
      <c r="A218" s="32"/>
      <c r="B218" s="32"/>
      <c r="C218" s="17"/>
      <c r="D218" s="32"/>
      <c r="E218" s="17"/>
      <c r="F218" s="17"/>
      <c r="G218" s="32"/>
      <c r="H218" s="17"/>
      <c r="I218" s="33"/>
      <c r="J218" s="17"/>
      <c r="K218" s="17"/>
      <c r="L218" s="17"/>
      <c r="M218" s="17"/>
      <c r="N218" s="17"/>
      <c r="O218" s="17"/>
      <c r="P218" s="17"/>
      <c r="Q218" s="17"/>
      <c r="R218" s="17"/>
      <c r="S218" s="17"/>
      <c r="T218" s="17"/>
      <c r="U218" s="17"/>
      <c r="V218" s="17"/>
      <c r="W218" s="17"/>
      <c r="X218" s="17"/>
      <c r="Y218" s="17"/>
      <c r="Z218" s="17"/>
    </row>
    <row r="219" ht="15.75" customHeight="1">
      <c r="A219" s="32"/>
      <c r="B219" s="32"/>
      <c r="C219" s="17"/>
      <c r="D219" s="32"/>
      <c r="E219" s="17"/>
      <c r="F219" s="17"/>
      <c r="G219" s="32"/>
      <c r="H219" s="17"/>
      <c r="I219" s="33"/>
      <c r="J219" s="17"/>
      <c r="K219" s="17"/>
      <c r="L219" s="17"/>
      <c r="M219" s="17"/>
      <c r="N219" s="17"/>
      <c r="O219" s="17"/>
      <c r="P219" s="17"/>
      <c r="Q219" s="17"/>
      <c r="R219" s="17"/>
      <c r="S219" s="17"/>
      <c r="T219" s="17"/>
      <c r="U219" s="17"/>
      <c r="V219" s="17"/>
      <c r="W219" s="17"/>
      <c r="X219" s="17"/>
      <c r="Y219" s="17"/>
      <c r="Z219" s="17"/>
    </row>
    <row r="220" ht="15.75" customHeight="1">
      <c r="A220" s="32"/>
      <c r="B220" s="32"/>
      <c r="C220" s="17"/>
      <c r="D220" s="32"/>
      <c r="E220" s="17"/>
      <c r="F220" s="17"/>
      <c r="G220" s="32"/>
      <c r="H220" s="17"/>
      <c r="I220" s="33"/>
      <c r="J220" s="17"/>
      <c r="K220" s="17"/>
      <c r="L220" s="17"/>
      <c r="M220" s="17"/>
      <c r="N220" s="17"/>
      <c r="O220" s="17"/>
      <c r="P220" s="17"/>
      <c r="Q220" s="17"/>
      <c r="R220" s="17"/>
      <c r="S220" s="17"/>
      <c r="T220" s="17"/>
      <c r="U220" s="17"/>
      <c r="V220" s="17"/>
      <c r="W220" s="17"/>
      <c r="X220" s="17"/>
      <c r="Y220" s="17"/>
      <c r="Z220" s="17"/>
    </row>
    <row r="221" ht="15.75" customHeight="1">
      <c r="A221" s="32"/>
      <c r="B221" s="32"/>
      <c r="C221" s="17"/>
      <c r="D221" s="32"/>
      <c r="E221" s="17"/>
      <c r="F221" s="17"/>
      <c r="G221" s="32"/>
      <c r="H221" s="17"/>
      <c r="I221" s="33"/>
      <c r="J221" s="17"/>
      <c r="K221" s="17"/>
      <c r="L221" s="17"/>
      <c r="M221" s="17"/>
      <c r="N221" s="17"/>
      <c r="O221" s="17"/>
      <c r="P221" s="17"/>
      <c r="Q221" s="17"/>
      <c r="R221" s="17"/>
      <c r="S221" s="17"/>
      <c r="T221" s="17"/>
      <c r="U221" s="17"/>
      <c r="V221" s="17"/>
      <c r="W221" s="17"/>
      <c r="X221" s="17"/>
      <c r="Y221" s="17"/>
      <c r="Z221" s="17"/>
    </row>
    <row r="222" ht="15.75" customHeight="1">
      <c r="A222" s="32"/>
      <c r="B222" s="32"/>
      <c r="C222" s="17"/>
      <c r="D222" s="32"/>
      <c r="E222" s="17"/>
      <c r="F222" s="17"/>
      <c r="G222" s="32"/>
      <c r="H222" s="17"/>
      <c r="I222" s="33"/>
      <c r="J222" s="17"/>
      <c r="K222" s="17"/>
      <c r="L222" s="17"/>
      <c r="M222" s="17"/>
      <c r="N222" s="17"/>
      <c r="O222" s="17"/>
      <c r="P222" s="17"/>
      <c r="Q222" s="17"/>
      <c r="R222" s="17"/>
      <c r="S222" s="17"/>
      <c r="T222" s="17"/>
      <c r="U222" s="17"/>
      <c r="V222" s="17"/>
      <c r="W222" s="17"/>
      <c r="X222" s="17"/>
      <c r="Y222" s="17"/>
      <c r="Z222" s="17"/>
    </row>
    <row r="223" ht="15.75" customHeight="1">
      <c r="A223" s="32"/>
      <c r="B223" s="32"/>
      <c r="C223" s="17"/>
      <c r="D223" s="32"/>
      <c r="E223" s="17"/>
      <c r="F223" s="17"/>
      <c r="G223" s="32"/>
      <c r="H223" s="17"/>
      <c r="I223" s="33"/>
      <c r="J223" s="17"/>
      <c r="K223" s="17"/>
      <c r="L223" s="17"/>
      <c r="M223" s="17"/>
      <c r="N223" s="17"/>
      <c r="O223" s="17"/>
      <c r="P223" s="17"/>
      <c r="Q223" s="17"/>
      <c r="R223" s="17"/>
      <c r="S223" s="17"/>
      <c r="T223" s="17"/>
      <c r="U223" s="17"/>
      <c r="V223" s="17"/>
      <c r="W223" s="17"/>
      <c r="X223" s="17"/>
      <c r="Y223" s="17"/>
      <c r="Z223" s="17"/>
    </row>
    <row r="224" ht="15.75" customHeight="1">
      <c r="A224" s="32"/>
      <c r="B224" s="32"/>
      <c r="C224" s="17"/>
      <c r="D224" s="32"/>
      <c r="E224" s="17"/>
      <c r="F224" s="17"/>
      <c r="G224" s="32"/>
      <c r="H224" s="17"/>
      <c r="I224" s="33"/>
      <c r="J224" s="17"/>
      <c r="K224" s="17"/>
      <c r="L224" s="17"/>
      <c r="M224" s="17"/>
      <c r="N224" s="17"/>
      <c r="O224" s="17"/>
      <c r="P224" s="17"/>
      <c r="Q224" s="17"/>
      <c r="R224" s="17"/>
      <c r="S224" s="17"/>
      <c r="T224" s="17"/>
      <c r="U224" s="17"/>
      <c r="V224" s="17"/>
      <c r="W224" s="17"/>
      <c r="X224" s="17"/>
      <c r="Y224" s="17"/>
      <c r="Z224" s="17"/>
    </row>
    <row r="225" ht="15.75" customHeight="1">
      <c r="A225" s="32"/>
      <c r="B225" s="32"/>
      <c r="C225" s="17"/>
      <c r="D225" s="32"/>
      <c r="E225" s="17"/>
      <c r="F225" s="17"/>
      <c r="G225" s="32"/>
      <c r="H225" s="17"/>
      <c r="I225" s="33"/>
      <c r="J225" s="17"/>
      <c r="K225" s="17"/>
      <c r="L225" s="17"/>
      <c r="M225" s="17"/>
      <c r="N225" s="17"/>
      <c r="O225" s="17"/>
      <c r="P225" s="17"/>
      <c r="Q225" s="17"/>
      <c r="R225" s="17"/>
      <c r="S225" s="17"/>
      <c r="T225" s="17"/>
      <c r="U225" s="17"/>
      <c r="V225" s="17"/>
      <c r="W225" s="17"/>
      <c r="X225" s="17"/>
      <c r="Y225" s="17"/>
      <c r="Z225" s="17"/>
    </row>
    <row r="226" ht="15.75" customHeight="1">
      <c r="A226" s="32"/>
      <c r="B226" s="32"/>
      <c r="C226" s="17"/>
      <c r="D226" s="32"/>
      <c r="E226" s="17"/>
      <c r="F226" s="17"/>
      <c r="G226" s="32"/>
      <c r="H226" s="17"/>
      <c r="I226" s="33"/>
      <c r="J226" s="17"/>
      <c r="K226" s="17"/>
      <c r="L226" s="17"/>
      <c r="M226" s="17"/>
      <c r="N226" s="17"/>
      <c r="O226" s="17"/>
      <c r="P226" s="17"/>
      <c r="Q226" s="17"/>
      <c r="R226" s="17"/>
      <c r="S226" s="17"/>
      <c r="T226" s="17"/>
      <c r="U226" s="17"/>
      <c r="V226" s="17"/>
      <c r="W226" s="17"/>
      <c r="X226" s="17"/>
      <c r="Y226" s="17"/>
      <c r="Z226" s="17"/>
    </row>
    <row r="227" ht="15.75" customHeight="1">
      <c r="A227" s="32"/>
      <c r="B227" s="32"/>
      <c r="C227" s="17"/>
      <c r="D227" s="32"/>
      <c r="E227" s="17"/>
      <c r="F227" s="17"/>
      <c r="G227" s="32"/>
      <c r="H227" s="17"/>
      <c r="I227" s="33"/>
      <c r="J227" s="17"/>
      <c r="K227" s="17"/>
      <c r="L227" s="17"/>
      <c r="M227" s="17"/>
      <c r="N227" s="17"/>
      <c r="O227" s="17"/>
      <c r="P227" s="17"/>
      <c r="Q227" s="17"/>
      <c r="R227" s="17"/>
      <c r="S227" s="17"/>
      <c r="T227" s="17"/>
      <c r="U227" s="17"/>
      <c r="V227" s="17"/>
      <c r="W227" s="17"/>
      <c r="X227" s="17"/>
      <c r="Y227" s="17"/>
      <c r="Z227" s="17"/>
    </row>
    <row r="228" ht="15.75" customHeight="1">
      <c r="A228" s="32"/>
      <c r="B228" s="32"/>
      <c r="C228" s="17"/>
      <c r="D228" s="32"/>
      <c r="E228" s="17"/>
      <c r="F228" s="17"/>
      <c r="G228" s="32"/>
      <c r="H228" s="17"/>
      <c r="I228" s="33"/>
      <c r="J228" s="17"/>
      <c r="K228" s="17"/>
      <c r="L228" s="17"/>
      <c r="M228" s="17"/>
      <c r="N228" s="17"/>
      <c r="O228" s="17"/>
      <c r="P228" s="17"/>
      <c r="Q228" s="17"/>
      <c r="R228" s="17"/>
      <c r="S228" s="17"/>
      <c r="T228" s="17"/>
      <c r="U228" s="17"/>
      <c r="V228" s="17"/>
      <c r="W228" s="17"/>
      <c r="X228" s="17"/>
      <c r="Y228" s="17"/>
      <c r="Z228" s="17"/>
    </row>
    <row r="229" ht="15.75" customHeight="1">
      <c r="A229" s="32"/>
      <c r="B229" s="32"/>
      <c r="C229" s="17"/>
      <c r="D229" s="32"/>
      <c r="E229" s="17"/>
      <c r="F229" s="17"/>
      <c r="G229" s="32"/>
      <c r="H229" s="17"/>
      <c r="I229" s="33"/>
      <c r="J229" s="17"/>
      <c r="K229" s="17"/>
      <c r="L229" s="17"/>
      <c r="M229" s="17"/>
      <c r="N229" s="17"/>
      <c r="O229" s="17"/>
      <c r="P229" s="17"/>
      <c r="Q229" s="17"/>
      <c r="R229" s="17"/>
      <c r="S229" s="17"/>
      <c r="T229" s="17"/>
      <c r="U229" s="17"/>
      <c r="V229" s="17"/>
      <c r="W229" s="17"/>
      <c r="X229" s="17"/>
      <c r="Y229" s="17"/>
      <c r="Z229" s="17"/>
    </row>
    <row r="230" ht="15.75" customHeight="1">
      <c r="A230" s="32"/>
      <c r="B230" s="32"/>
      <c r="C230" s="17"/>
      <c r="D230" s="32"/>
      <c r="E230" s="17"/>
      <c r="F230" s="17"/>
      <c r="G230" s="32"/>
      <c r="H230" s="17"/>
      <c r="I230" s="33"/>
      <c r="J230" s="17"/>
      <c r="K230" s="17"/>
      <c r="L230" s="17"/>
      <c r="M230" s="17"/>
      <c r="N230" s="17"/>
      <c r="O230" s="17"/>
      <c r="P230" s="17"/>
      <c r="Q230" s="17"/>
      <c r="R230" s="17"/>
      <c r="S230" s="17"/>
      <c r="T230" s="17"/>
      <c r="U230" s="17"/>
      <c r="V230" s="17"/>
      <c r="W230" s="17"/>
      <c r="X230" s="17"/>
      <c r="Y230" s="17"/>
      <c r="Z230" s="17"/>
    </row>
    <row r="231" ht="15.75" customHeight="1">
      <c r="A231" s="32"/>
      <c r="B231" s="32"/>
      <c r="C231" s="17"/>
      <c r="D231" s="32"/>
      <c r="E231" s="17"/>
      <c r="F231" s="17"/>
      <c r="G231" s="32"/>
      <c r="H231" s="17"/>
      <c r="I231" s="33"/>
      <c r="J231" s="17"/>
      <c r="K231" s="17"/>
      <c r="L231" s="17"/>
      <c r="M231" s="17"/>
      <c r="N231" s="17"/>
      <c r="O231" s="17"/>
      <c r="P231" s="17"/>
      <c r="Q231" s="17"/>
      <c r="R231" s="17"/>
      <c r="S231" s="17"/>
      <c r="T231" s="17"/>
      <c r="U231" s="17"/>
      <c r="V231" s="17"/>
      <c r="W231" s="17"/>
      <c r="X231" s="17"/>
      <c r="Y231" s="17"/>
      <c r="Z231" s="17"/>
    </row>
    <row r="232" ht="15.75" customHeight="1">
      <c r="A232" s="32"/>
      <c r="B232" s="32"/>
      <c r="C232" s="17"/>
      <c r="D232" s="32"/>
      <c r="E232" s="17"/>
      <c r="F232" s="17"/>
      <c r="G232" s="32"/>
      <c r="H232" s="17"/>
      <c r="I232" s="33"/>
      <c r="J232" s="17"/>
      <c r="K232" s="17"/>
      <c r="L232" s="17"/>
      <c r="M232" s="17"/>
      <c r="N232" s="17"/>
      <c r="O232" s="17"/>
      <c r="P232" s="17"/>
      <c r="Q232" s="17"/>
      <c r="R232" s="17"/>
      <c r="S232" s="17"/>
      <c r="T232" s="17"/>
      <c r="U232" s="17"/>
      <c r="V232" s="17"/>
      <c r="W232" s="17"/>
      <c r="X232" s="17"/>
      <c r="Y232" s="17"/>
      <c r="Z232" s="17"/>
    </row>
    <row r="233" ht="15.75" customHeight="1">
      <c r="A233" s="32"/>
      <c r="B233" s="32"/>
      <c r="C233" s="17"/>
      <c r="D233" s="32"/>
      <c r="E233" s="17"/>
      <c r="F233" s="17"/>
      <c r="G233" s="32"/>
      <c r="H233" s="17"/>
      <c r="I233" s="33"/>
      <c r="J233" s="17"/>
      <c r="K233" s="17"/>
      <c r="L233" s="17"/>
      <c r="M233" s="17"/>
      <c r="N233" s="17"/>
      <c r="O233" s="17"/>
      <c r="P233" s="17"/>
      <c r="Q233" s="17"/>
      <c r="R233" s="17"/>
      <c r="S233" s="17"/>
      <c r="T233" s="17"/>
      <c r="U233" s="17"/>
      <c r="V233" s="17"/>
      <c r="W233" s="17"/>
      <c r="X233" s="17"/>
      <c r="Y233" s="17"/>
      <c r="Z233" s="17"/>
    </row>
    <row r="234" ht="15.75" customHeight="1">
      <c r="A234" s="32"/>
      <c r="B234" s="32"/>
      <c r="C234" s="17"/>
      <c r="D234" s="32"/>
      <c r="E234" s="17"/>
      <c r="F234" s="17"/>
      <c r="G234" s="32"/>
      <c r="H234" s="17"/>
      <c r="I234" s="33"/>
      <c r="J234" s="17"/>
      <c r="K234" s="17"/>
      <c r="L234" s="17"/>
      <c r="M234" s="17"/>
      <c r="N234" s="17"/>
      <c r="O234" s="17"/>
      <c r="P234" s="17"/>
      <c r="Q234" s="17"/>
      <c r="R234" s="17"/>
      <c r="S234" s="17"/>
      <c r="T234" s="17"/>
      <c r="U234" s="17"/>
      <c r="V234" s="17"/>
      <c r="W234" s="17"/>
      <c r="X234" s="17"/>
      <c r="Y234" s="17"/>
      <c r="Z234" s="17"/>
    </row>
    <row r="235" ht="15.75" customHeight="1">
      <c r="A235" s="32"/>
      <c r="B235" s="32"/>
      <c r="C235" s="17"/>
      <c r="D235" s="32"/>
      <c r="E235" s="17"/>
      <c r="F235" s="17"/>
      <c r="G235" s="32"/>
      <c r="H235" s="17"/>
      <c r="I235" s="33"/>
      <c r="J235" s="17"/>
      <c r="K235" s="17"/>
      <c r="L235" s="17"/>
      <c r="M235" s="17"/>
      <c r="N235" s="17"/>
      <c r="O235" s="17"/>
      <c r="P235" s="17"/>
      <c r="Q235" s="17"/>
      <c r="R235" s="17"/>
      <c r="S235" s="17"/>
      <c r="T235" s="17"/>
      <c r="U235" s="17"/>
      <c r="V235" s="17"/>
      <c r="W235" s="17"/>
      <c r="X235" s="17"/>
      <c r="Y235" s="17"/>
      <c r="Z235" s="17"/>
    </row>
    <row r="236" ht="15.75" customHeight="1">
      <c r="A236" s="32"/>
      <c r="B236" s="32"/>
      <c r="C236" s="17"/>
      <c r="D236" s="32"/>
      <c r="E236" s="17"/>
      <c r="F236" s="17"/>
      <c r="G236" s="32"/>
      <c r="H236" s="17"/>
      <c r="I236" s="33"/>
      <c r="J236" s="17"/>
      <c r="K236" s="17"/>
      <c r="L236" s="17"/>
      <c r="M236" s="17"/>
      <c r="N236" s="17"/>
      <c r="O236" s="17"/>
      <c r="P236" s="17"/>
      <c r="Q236" s="17"/>
      <c r="R236" s="17"/>
      <c r="S236" s="17"/>
      <c r="T236" s="17"/>
      <c r="U236" s="17"/>
      <c r="V236" s="17"/>
      <c r="W236" s="17"/>
      <c r="X236" s="17"/>
      <c r="Y236" s="17"/>
      <c r="Z236" s="17"/>
    </row>
    <row r="237" ht="15.75" customHeight="1">
      <c r="A237" s="32"/>
      <c r="B237" s="32"/>
      <c r="C237" s="17"/>
      <c r="D237" s="32"/>
      <c r="E237" s="17"/>
      <c r="F237" s="17"/>
      <c r="G237" s="32"/>
      <c r="H237" s="17"/>
      <c r="I237" s="33"/>
      <c r="J237" s="17"/>
      <c r="K237" s="17"/>
      <c r="L237" s="17"/>
      <c r="M237" s="17"/>
      <c r="N237" s="17"/>
      <c r="O237" s="17"/>
      <c r="P237" s="17"/>
      <c r="Q237" s="17"/>
      <c r="R237" s="17"/>
      <c r="S237" s="17"/>
      <c r="T237" s="17"/>
      <c r="U237" s="17"/>
      <c r="V237" s="17"/>
      <c r="W237" s="17"/>
      <c r="X237" s="17"/>
      <c r="Y237" s="17"/>
      <c r="Z237" s="17"/>
    </row>
    <row r="238" ht="15.75" customHeight="1">
      <c r="A238" s="32"/>
      <c r="B238" s="32"/>
      <c r="C238" s="17"/>
      <c r="D238" s="32"/>
      <c r="E238" s="17"/>
      <c r="F238" s="17"/>
      <c r="G238" s="32"/>
      <c r="H238" s="17"/>
      <c r="I238" s="33"/>
      <c r="J238" s="17"/>
      <c r="K238" s="17"/>
      <c r="L238" s="17"/>
      <c r="M238" s="17"/>
      <c r="N238" s="17"/>
      <c r="O238" s="17"/>
      <c r="P238" s="17"/>
      <c r="Q238" s="17"/>
      <c r="R238" s="17"/>
      <c r="S238" s="17"/>
      <c r="T238" s="17"/>
      <c r="U238" s="17"/>
      <c r="V238" s="17"/>
      <c r="W238" s="17"/>
      <c r="X238" s="17"/>
      <c r="Y238" s="17"/>
      <c r="Z238" s="17"/>
    </row>
    <row r="239" ht="15.75" customHeight="1">
      <c r="A239" s="32"/>
      <c r="B239" s="32"/>
      <c r="C239" s="17"/>
      <c r="D239" s="32"/>
      <c r="E239" s="17"/>
      <c r="F239" s="17"/>
      <c r="G239" s="32"/>
      <c r="H239" s="17"/>
      <c r="I239" s="33"/>
      <c r="J239" s="17"/>
      <c r="K239" s="17"/>
      <c r="L239" s="17"/>
      <c r="M239" s="17"/>
      <c r="N239" s="17"/>
      <c r="O239" s="17"/>
      <c r="P239" s="17"/>
      <c r="Q239" s="17"/>
      <c r="R239" s="17"/>
      <c r="S239" s="17"/>
      <c r="T239" s="17"/>
      <c r="U239" s="17"/>
      <c r="V239" s="17"/>
      <c r="W239" s="17"/>
      <c r="X239" s="17"/>
      <c r="Y239" s="17"/>
      <c r="Z239" s="17"/>
    </row>
    <row r="240" ht="15.75" customHeight="1">
      <c r="A240" s="32"/>
      <c r="B240" s="32"/>
      <c r="C240" s="17"/>
      <c r="D240" s="32"/>
      <c r="E240" s="17"/>
      <c r="F240" s="17"/>
      <c r="G240" s="32"/>
      <c r="H240" s="17"/>
      <c r="I240" s="33"/>
      <c r="J240" s="17"/>
      <c r="K240" s="17"/>
      <c r="L240" s="17"/>
      <c r="M240" s="17"/>
      <c r="N240" s="17"/>
      <c r="O240" s="17"/>
      <c r="P240" s="17"/>
      <c r="Q240" s="17"/>
      <c r="R240" s="17"/>
      <c r="S240" s="17"/>
      <c r="T240" s="17"/>
      <c r="U240" s="17"/>
      <c r="V240" s="17"/>
      <c r="W240" s="17"/>
      <c r="X240" s="17"/>
      <c r="Y240" s="17"/>
      <c r="Z240" s="17"/>
    </row>
    <row r="241" ht="15.75" customHeight="1">
      <c r="A241" s="32"/>
      <c r="B241" s="32"/>
      <c r="C241" s="17"/>
      <c r="D241" s="32"/>
      <c r="E241" s="17"/>
      <c r="F241" s="17"/>
      <c r="G241" s="32"/>
      <c r="H241" s="17"/>
      <c r="I241" s="33"/>
      <c r="J241" s="17"/>
      <c r="K241" s="17"/>
      <c r="L241" s="17"/>
      <c r="M241" s="17"/>
      <c r="N241" s="17"/>
      <c r="O241" s="17"/>
      <c r="P241" s="17"/>
      <c r="Q241" s="17"/>
      <c r="R241" s="17"/>
      <c r="S241" s="17"/>
      <c r="T241" s="17"/>
      <c r="U241" s="17"/>
      <c r="V241" s="17"/>
      <c r="W241" s="17"/>
      <c r="X241" s="17"/>
      <c r="Y241" s="17"/>
      <c r="Z241" s="17"/>
    </row>
    <row r="242" ht="15.75" customHeight="1">
      <c r="A242" s="32"/>
      <c r="B242" s="32"/>
      <c r="C242" s="17"/>
      <c r="D242" s="32"/>
      <c r="E242" s="17"/>
      <c r="F242" s="17"/>
      <c r="G242" s="32"/>
      <c r="H242" s="17"/>
      <c r="I242" s="33"/>
      <c r="J242" s="17"/>
      <c r="K242" s="17"/>
      <c r="L242" s="17"/>
      <c r="M242" s="17"/>
      <c r="N242" s="17"/>
      <c r="O242" s="17"/>
      <c r="P242" s="17"/>
      <c r="Q242" s="17"/>
      <c r="R242" s="17"/>
      <c r="S242" s="17"/>
      <c r="T242" s="17"/>
      <c r="U242" s="17"/>
      <c r="V242" s="17"/>
      <c r="W242" s="17"/>
      <c r="X242" s="17"/>
      <c r="Y242" s="17"/>
      <c r="Z242" s="17"/>
    </row>
    <row r="243" ht="15.75" customHeight="1">
      <c r="A243" s="32"/>
      <c r="B243" s="32"/>
      <c r="C243" s="17"/>
      <c r="D243" s="32"/>
      <c r="E243" s="17"/>
      <c r="F243" s="17"/>
      <c r="G243" s="32"/>
      <c r="H243" s="17"/>
      <c r="I243" s="33"/>
      <c r="J243" s="17"/>
      <c r="K243" s="17"/>
      <c r="L243" s="17"/>
      <c r="M243" s="17"/>
      <c r="N243" s="17"/>
      <c r="O243" s="17"/>
      <c r="P243" s="17"/>
      <c r="Q243" s="17"/>
      <c r="R243" s="17"/>
      <c r="S243" s="17"/>
      <c r="T243" s="17"/>
      <c r="U243" s="17"/>
      <c r="V243" s="17"/>
      <c r="W243" s="17"/>
      <c r="X243" s="17"/>
      <c r="Y243" s="17"/>
      <c r="Z243" s="17"/>
    </row>
    <row r="244" ht="15.75" customHeight="1">
      <c r="A244" s="32"/>
      <c r="B244" s="32"/>
      <c r="C244" s="17"/>
      <c r="D244" s="32"/>
      <c r="E244" s="17"/>
      <c r="F244" s="17"/>
      <c r="G244" s="32"/>
      <c r="H244" s="17"/>
      <c r="I244" s="33"/>
      <c r="J244" s="17"/>
      <c r="K244" s="17"/>
      <c r="L244" s="17"/>
      <c r="M244" s="17"/>
      <c r="N244" s="17"/>
      <c r="O244" s="17"/>
      <c r="P244" s="17"/>
      <c r="Q244" s="17"/>
      <c r="R244" s="17"/>
      <c r="S244" s="17"/>
      <c r="T244" s="17"/>
      <c r="U244" s="17"/>
      <c r="V244" s="17"/>
      <c r="W244" s="17"/>
      <c r="X244" s="17"/>
      <c r="Y244" s="17"/>
      <c r="Z244" s="17"/>
    </row>
    <row r="245" ht="15.75" customHeight="1">
      <c r="A245" s="32"/>
      <c r="B245" s="32"/>
      <c r="C245" s="17"/>
      <c r="D245" s="32"/>
      <c r="E245" s="17"/>
      <c r="F245" s="17"/>
      <c r="G245" s="32"/>
      <c r="H245" s="17"/>
      <c r="I245" s="33"/>
      <c r="J245" s="17"/>
      <c r="K245" s="17"/>
      <c r="L245" s="17"/>
      <c r="M245" s="17"/>
      <c r="N245" s="17"/>
      <c r="O245" s="17"/>
      <c r="P245" s="17"/>
      <c r="Q245" s="17"/>
      <c r="R245" s="17"/>
      <c r="S245" s="17"/>
      <c r="T245" s="17"/>
      <c r="U245" s="17"/>
      <c r="V245" s="17"/>
      <c r="W245" s="17"/>
      <c r="X245" s="17"/>
      <c r="Y245" s="17"/>
      <c r="Z245" s="17"/>
    </row>
    <row r="246" ht="15.75" customHeight="1">
      <c r="A246" s="32"/>
      <c r="B246" s="32"/>
      <c r="C246" s="17"/>
      <c r="D246" s="32"/>
      <c r="E246" s="17"/>
      <c r="F246" s="17"/>
      <c r="G246" s="32"/>
      <c r="H246" s="17"/>
      <c r="I246" s="33"/>
      <c r="J246" s="17"/>
      <c r="K246" s="17"/>
      <c r="L246" s="17"/>
      <c r="M246" s="17"/>
      <c r="N246" s="17"/>
      <c r="O246" s="17"/>
      <c r="P246" s="17"/>
      <c r="Q246" s="17"/>
      <c r="R246" s="17"/>
      <c r="S246" s="17"/>
      <c r="T246" s="17"/>
      <c r="U246" s="17"/>
      <c r="V246" s="17"/>
      <c r="W246" s="17"/>
      <c r="X246" s="17"/>
      <c r="Y246" s="17"/>
      <c r="Z246" s="17"/>
    </row>
    <row r="247" ht="15.75" customHeight="1">
      <c r="A247" s="32"/>
      <c r="B247" s="32"/>
      <c r="C247" s="17"/>
      <c r="D247" s="32"/>
      <c r="E247" s="17"/>
      <c r="F247" s="17"/>
      <c r="G247" s="32"/>
      <c r="H247" s="17"/>
      <c r="I247" s="33"/>
      <c r="J247" s="17"/>
      <c r="K247" s="17"/>
      <c r="L247" s="17"/>
      <c r="M247" s="17"/>
      <c r="N247" s="17"/>
      <c r="O247" s="17"/>
      <c r="P247" s="17"/>
      <c r="Q247" s="17"/>
      <c r="R247" s="17"/>
      <c r="S247" s="17"/>
      <c r="T247" s="17"/>
      <c r="U247" s="17"/>
      <c r="V247" s="17"/>
      <c r="W247" s="17"/>
      <c r="X247" s="17"/>
      <c r="Y247" s="17"/>
      <c r="Z247" s="17"/>
    </row>
    <row r="248" ht="15.75" customHeight="1">
      <c r="A248" s="32"/>
      <c r="B248" s="32"/>
      <c r="C248" s="17"/>
      <c r="D248" s="32"/>
      <c r="E248" s="17"/>
      <c r="F248" s="17"/>
      <c r="G248" s="32"/>
      <c r="H248" s="17"/>
      <c r="I248" s="33"/>
      <c r="J248" s="17"/>
      <c r="K248" s="17"/>
      <c r="L248" s="17"/>
      <c r="M248" s="17"/>
      <c r="N248" s="17"/>
      <c r="O248" s="17"/>
      <c r="P248" s="17"/>
      <c r="Q248" s="17"/>
      <c r="R248" s="17"/>
      <c r="S248" s="17"/>
      <c r="T248" s="17"/>
      <c r="U248" s="17"/>
      <c r="V248" s="17"/>
      <c r="W248" s="17"/>
      <c r="X248" s="17"/>
      <c r="Y248" s="17"/>
      <c r="Z248" s="17"/>
    </row>
    <row r="249" ht="15.75" customHeight="1">
      <c r="A249" s="32"/>
      <c r="B249" s="32"/>
      <c r="C249" s="17"/>
      <c r="D249" s="32"/>
      <c r="E249" s="17"/>
      <c r="F249" s="17"/>
      <c r="G249" s="32"/>
      <c r="H249" s="17"/>
      <c r="I249" s="33"/>
      <c r="J249" s="17"/>
      <c r="K249" s="17"/>
      <c r="L249" s="17"/>
      <c r="M249" s="17"/>
      <c r="N249" s="17"/>
      <c r="O249" s="17"/>
      <c r="P249" s="17"/>
      <c r="Q249" s="17"/>
      <c r="R249" s="17"/>
      <c r="S249" s="17"/>
      <c r="T249" s="17"/>
      <c r="U249" s="17"/>
      <c r="V249" s="17"/>
      <c r="W249" s="17"/>
      <c r="X249" s="17"/>
      <c r="Y249" s="17"/>
      <c r="Z249" s="17"/>
    </row>
    <row r="250" ht="15.75" customHeight="1">
      <c r="A250" s="32"/>
      <c r="B250" s="32"/>
      <c r="C250" s="17"/>
      <c r="D250" s="32"/>
      <c r="E250" s="17"/>
      <c r="F250" s="17"/>
      <c r="G250" s="32"/>
      <c r="H250" s="17"/>
      <c r="I250" s="33"/>
      <c r="J250" s="17"/>
      <c r="K250" s="17"/>
      <c r="L250" s="17"/>
      <c r="M250" s="17"/>
      <c r="N250" s="17"/>
      <c r="O250" s="17"/>
      <c r="P250" s="17"/>
      <c r="Q250" s="17"/>
      <c r="R250" s="17"/>
      <c r="S250" s="17"/>
      <c r="T250" s="17"/>
      <c r="U250" s="17"/>
      <c r="V250" s="17"/>
      <c r="W250" s="17"/>
      <c r="X250" s="17"/>
      <c r="Y250" s="17"/>
      <c r="Z250" s="17"/>
    </row>
    <row r="251" ht="15.75" customHeight="1">
      <c r="A251" s="32"/>
      <c r="B251" s="32"/>
      <c r="C251" s="17"/>
      <c r="D251" s="32"/>
      <c r="E251" s="17"/>
      <c r="F251" s="17"/>
      <c r="G251" s="32"/>
      <c r="H251" s="17"/>
      <c r="I251" s="33"/>
      <c r="J251" s="17"/>
      <c r="K251" s="17"/>
      <c r="L251" s="17"/>
      <c r="M251" s="17"/>
      <c r="N251" s="17"/>
      <c r="O251" s="17"/>
      <c r="P251" s="17"/>
      <c r="Q251" s="17"/>
      <c r="R251" s="17"/>
      <c r="S251" s="17"/>
      <c r="T251" s="17"/>
      <c r="U251" s="17"/>
      <c r="V251" s="17"/>
      <c r="W251" s="17"/>
      <c r="X251" s="17"/>
      <c r="Y251" s="17"/>
      <c r="Z251" s="17"/>
    </row>
    <row r="252" ht="15.75" customHeight="1">
      <c r="A252" s="32"/>
      <c r="B252" s="32"/>
      <c r="C252" s="17"/>
      <c r="D252" s="32"/>
      <c r="E252" s="17"/>
      <c r="F252" s="17"/>
      <c r="G252" s="32"/>
      <c r="H252" s="17"/>
      <c r="I252" s="33"/>
      <c r="J252" s="17"/>
      <c r="K252" s="17"/>
      <c r="L252" s="17"/>
      <c r="M252" s="17"/>
      <c r="N252" s="17"/>
      <c r="O252" s="17"/>
      <c r="P252" s="17"/>
      <c r="Q252" s="17"/>
      <c r="R252" s="17"/>
      <c r="S252" s="17"/>
      <c r="T252" s="17"/>
      <c r="U252" s="17"/>
      <c r="V252" s="17"/>
      <c r="W252" s="17"/>
      <c r="X252" s="17"/>
      <c r="Y252" s="17"/>
      <c r="Z252" s="17"/>
    </row>
    <row r="253" ht="15.75" customHeight="1">
      <c r="A253" s="32"/>
      <c r="B253" s="32"/>
      <c r="C253" s="17"/>
      <c r="D253" s="32"/>
      <c r="E253" s="17"/>
      <c r="F253" s="17"/>
      <c r="G253" s="32"/>
      <c r="H253" s="17"/>
      <c r="I253" s="33"/>
      <c r="J253" s="17"/>
      <c r="K253" s="17"/>
      <c r="L253" s="17"/>
      <c r="M253" s="17"/>
      <c r="N253" s="17"/>
      <c r="O253" s="17"/>
      <c r="P253" s="17"/>
      <c r="Q253" s="17"/>
      <c r="R253" s="17"/>
      <c r="S253" s="17"/>
      <c r="T253" s="17"/>
      <c r="U253" s="17"/>
      <c r="V253" s="17"/>
      <c r="W253" s="17"/>
      <c r="X253" s="17"/>
      <c r="Y253" s="17"/>
      <c r="Z253" s="17"/>
    </row>
    <row r="254" ht="15.75" customHeight="1">
      <c r="A254" s="32"/>
      <c r="B254" s="32"/>
      <c r="C254" s="17"/>
      <c r="D254" s="32"/>
      <c r="E254" s="17"/>
      <c r="F254" s="17"/>
      <c r="G254" s="32"/>
      <c r="H254" s="17"/>
      <c r="I254" s="33"/>
      <c r="J254" s="17"/>
      <c r="K254" s="17"/>
      <c r="L254" s="17"/>
      <c r="M254" s="17"/>
      <c r="N254" s="17"/>
      <c r="O254" s="17"/>
      <c r="P254" s="17"/>
      <c r="Q254" s="17"/>
      <c r="R254" s="17"/>
      <c r="S254" s="17"/>
      <c r="T254" s="17"/>
      <c r="U254" s="17"/>
      <c r="V254" s="17"/>
      <c r="W254" s="17"/>
      <c r="X254" s="17"/>
      <c r="Y254" s="17"/>
      <c r="Z254" s="17"/>
    </row>
    <row r="255" ht="15.75" customHeight="1">
      <c r="A255" s="32"/>
      <c r="B255" s="32"/>
      <c r="C255" s="17"/>
      <c r="D255" s="32"/>
      <c r="E255" s="17"/>
      <c r="F255" s="17"/>
      <c r="G255" s="32"/>
      <c r="H255" s="17"/>
      <c r="I255" s="33"/>
      <c r="J255" s="17"/>
      <c r="K255" s="17"/>
      <c r="L255" s="17"/>
      <c r="M255" s="17"/>
      <c r="N255" s="17"/>
      <c r="O255" s="17"/>
      <c r="P255" s="17"/>
      <c r="Q255" s="17"/>
      <c r="R255" s="17"/>
      <c r="S255" s="17"/>
      <c r="T255" s="17"/>
      <c r="U255" s="17"/>
      <c r="V255" s="17"/>
      <c r="W255" s="17"/>
      <c r="X255" s="17"/>
      <c r="Y255" s="17"/>
      <c r="Z255" s="17"/>
    </row>
    <row r="256" ht="15.75" customHeight="1">
      <c r="A256" s="32"/>
      <c r="B256" s="32"/>
      <c r="C256" s="17"/>
      <c r="D256" s="32"/>
      <c r="E256" s="17"/>
      <c r="F256" s="17"/>
      <c r="G256" s="32"/>
      <c r="H256" s="17"/>
      <c r="I256" s="33"/>
      <c r="J256" s="17"/>
      <c r="K256" s="17"/>
      <c r="L256" s="17"/>
      <c r="M256" s="17"/>
      <c r="N256" s="17"/>
      <c r="O256" s="17"/>
      <c r="P256" s="17"/>
      <c r="Q256" s="17"/>
      <c r="R256" s="17"/>
      <c r="S256" s="17"/>
      <c r="T256" s="17"/>
      <c r="U256" s="17"/>
      <c r="V256" s="17"/>
      <c r="W256" s="17"/>
      <c r="X256" s="17"/>
      <c r="Y256" s="17"/>
      <c r="Z256" s="17"/>
    </row>
    <row r="257" ht="15.75" customHeight="1">
      <c r="A257" s="32"/>
      <c r="B257" s="32"/>
      <c r="C257" s="17"/>
      <c r="D257" s="32"/>
      <c r="E257" s="17"/>
      <c r="F257" s="17"/>
      <c r="G257" s="32"/>
      <c r="H257" s="17"/>
      <c r="I257" s="33"/>
      <c r="J257" s="17"/>
      <c r="K257" s="17"/>
      <c r="L257" s="17"/>
      <c r="M257" s="17"/>
      <c r="N257" s="17"/>
      <c r="O257" s="17"/>
      <c r="P257" s="17"/>
      <c r="Q257" s="17"/>
      <c r="R257" s="17"/>
      <c r="S257" s="17"/>
      <c r="T257" s="17"/>
      <c r="U257" s="17"/>
      <c r="V257" s="17"/>
      <c r="W257" s="17"/>
      <c r="X257" s="17"/>
      <c r="Y257" s="17"/>
      <c r="Z257" s="17"/>
    </row>
    <row r="258" ht="15.75" customHeight="1">
      <c r="A258" s="32"/>
      <c r="B258" s="32"/>
      <c r="C258" s="17"/>
      <c r="D258" s="32"/>
      <c r="E258" s="17"/>
      <c r="F258" s="17"/>
      <c r="G258" s="32"/>
      <c r="H258" s="17"/>
      <c r="I258" s="33"/>
      <c r="J258" s="17"/>
      <c r="K258" s="17"/>
      <c r="L258" s="17"/>
      <c r="M258" s="17"/>
      <c r="N258" s="17"/>
      <c r="O258" s="17"/>
      <c r="P258" s="17"/>
      <c r="Q258" s="17"/>
      <c r="R258" s="17"/>
      <c r="S258" s="17"/>
      <c r="T258" s="17"/>
      <c r="U258" s="17"/>
      <c r="V258" s="17"/>
      <c r="W258" s="17"/>
      <c r="X258" s="17"/>
      <c r="Y258" s="17"/>
      <c r="Z258" s="17"/>
    </row>
    <row r="259" ht="15.75" customHeight="1">
      <c r="A259" s="32"/>
      <c r="B259" s="32"/>
      <c r="C259" s="17"/>
      <c r="D259" s="32"/>
      <c r="E259" s="17"/>
      <c r="F259" s="17"/>
      <c r="G259" s="32"/>
      <c r="H259" s="17"/>
      <c r="I259" s="33"/>
      <c r="J259" s="17"/>
      <c r="K259" s="17"/>
      <c r="L259" s="17"/>
      <c r="M259" s="17"/>
      <c r="N259" s="17"/>
      <c r="O259" s="17"/>
      <c r="P259" s="17"/>
      <c r="Q259" s="17"/>
      <c r="R259" s="17"/>
      <c r="S259" s="17"/>
      <c r="T259" s="17"/>
      <c r="U259" s="17"/>
      <c r="V259" s="17"/>
      <c r="W259" s="17"/>
      <c r="X259" s="17"/>
      <c r="Y259" s="17"/>
      <c r="Z259" s="17"/>
    </row>
    <row r="260" ht="15.75" customHeight="1">
      <c r="A260" s="32"/>
      <c r="B260" s="32"/>
      <c r="C260" s="17"/>
      <c r="D260" s="32"/>
      <c r="E260" s="17"/>
      <c r="F260" s="17"/>
      <c r="G260" s="32"/>
      <c r="H260" s="17"/>
      <c r="I260" s="33"/>
      <c r="J260" s="17"/>
      <c r="K260" s="17"/>
      <c r="L260" s="17"/>
      <c r="M260" s="17"/>
      <c r="N260" s="17"/>
      <c r="O260" s="17"/>
      <c r="P260" s="17"/>
      <c r="Q260" s="17"/>
      <c r="R260" s="17"/>
      <c r="S260" s="17"/>
      <c r="T260" s="17"/>
      <c r="U260" s="17"/>
      <c r="V260" s="17"/>
      <c r="W260" s="17"/>
      <c r="X260" s="17"/>
      <c r="Y260" s="17"/>
      <c r="Z260" s="17"/>
    </row>
    <row r="261" ht="15.75" customHeight="1">
      <c r="A261" s="32"/>
      <c r="B261" s="32"/>
      <c r="C261" s="17"/>
      <c r="D261" s="32"/>
      <c r="E261" s="17"/>
      <c r="F261" s="17"/>
      <c r="G261" s="32"/>
      <c r="H261" s="17"/>
      <c r="I261" s="33"/>
      <c r="J261" s="17"/>
      <c r="K261" s="17"/>
      <c r="L261" s="17"/>
      <c r="M261" s="17"/>
      <c r="N261" s="17"/>
      <c r="O261" s="17"/>
      <c r="P261" s="17"/>
      <c r="Q261" s="17"/>
      <c r="R261" s="17"/>
      <c r="S261" s="17"/>
      <c r="T261" s="17"/>
      <c r="U261" s="17"/>
      <c r="V261" s="17"/>
      <c r="W261" s="17"/>
      <c r="X261" s="17"/>
      <c r="Y261" s="17"/>
      <c r="Z261" s="17"/>
    </row>
    <row r="262" ht="15.75" customHeight="1">
      <c r="A262" s="32"/>
      <c r="B262" s="32"/>
      <c r="C262" s="17"/>
      <c r="D262" s="32"/>
      <c r="E262" s="17"/>
      <c r="F262" s="17"/>
      <c r="G262" s="32"/>
      <c r="H262" s="17"/>
      <c r="I262" s="33"/>
      <c r="J262" s="17"/>
      <c r="K262" s="17"/>
      <c r="L262" s="17"/>
      <c r="M262" s="17"/>
      <c r="N262" s="17"/>
      <c r="O262" s="17"/>
      <c r="P262" s="17"/>
      <c r="Q262" s="17"/>
      <c r="R262" s="17"/>
      <c r="S262" s="17"/>
      <c r="T262" s="17"/>
      <c r="U262" s="17"/>
      <c r="V262" s="17"/>
      <c r="W262" s="17"/>
      <c r="X262" s="17"/>
      <c r="Y262" s="17"/>
      <c r="Z262" s="17"/>
    </row>
    <row r="263" ht="15.75" customHeight="1">
      <c r="A263" s="32"/>
      <c r="B263" s="32"/>
      <c r="C263" s="17"/>
      <c r="D263" s="32"/>
      <c r="E263" s="17"/>
      <c r="F263" s="17"/>
      <c r="G263" s="32"/>
      <c r="H263" s="17"/>
      <c r="I263" s="33"/>
      <c r="J263" s="17"/>
      <c r="K263" s="17"/>
      <c r="L263" s="17"/>
      <c r="M263" s="17"/>
      <c r="N263" s="17"/>
      <c r="O263" s="17"/>
      <c r="P263" s="17"/>
      <c r="Q263" s="17"/>
      <c r="R263" s="17"/>
      <c r="S263" s="17"/>
      <c r="T263" s="17"/>
      <c r="U263" s="17"/>
      <c r="V263" s="17"/>
      <c r="W263" s="17"/>
      <c r="X263" s="17"/>
      <c r="Y263" s="17"/>
      <c r="Z263" s="17"/>
    </row>
    <row r="264" ht="15.75" customHeight="1">
      <c r="A264" s="32"/>
      <c r="B264" s="32"/>
      <c r="C264" s="17"/>
      <c r="D264" s="32"/>
      <c r="E264" s="17"/>
      <c r="F264" s="17"/>
      <c r="G264" s="32"/>
      <c r="H264" s="17"/>
      <c r="I264" s="33"/>
      <c r="J264" s="17"/>
      <c r="K264" s="17"/>
      <c r="L264" s="17"/>
      <c r="M264" s="17"/>
      <c r="N264" s="17"/>
      <c r="O264" s="17"/>
      <c r="P264" s="17"/>
      <c r="Q264" s="17"/>
      <c r="R264" s="17"/>
      <c r="S264" s="17"/>
      <c r="T264" s="17"/>
      <c r="U264" s="17"/>
      <c r="V264" s="17"/>
      <c r="W264" s="17"/>
      <c r="X264" s="17"/>
      <c r="Y264" s="17"/>
      <c r="Z264" s="17"/>
    </row>
    <row r="265" ht="15.75" customHeight="1">
      <c r="A265" s="32"/>
      <c r="B265" s="32"/>
      <c r="C265" s="17"/>
      <c r="D265" s="32"/>
      <c r="E265" s="17"/>
      <c r="F265" s="17"/>
      <c r="G265" s="32"/>
      <c r="H265" s="17"/>
      <c r="I265" s="33"/>
      <c r="J265" s="17"/>
      <c r="K265" s="17"/>
      <c r="L265" s="17"/>
      <c r="M265" s="17"/>
      <c r="N265" s="17"/>
      <c r="O265" s="17"/>
      <c r="P265" s="17"/>
      <c r="Q265" s="17"/>
      <c r="R265" s="17"/>
      <c r="S265" s="17"/>
      <c r="T265" s="17"/>
      <c r="U265" s="17"/>
      <c r="V265" s="17"/>
      <c r="W265" s="17"/>
      <c r="X265" s="17"/>
      <c r="Y265" s="17"/>
      <c r="Z265" s="17"/>
    </row>
    <row r="266" ht="15.75" customHeight="1">
      <c r="A266" s="32"/>
      <c r="B266" s="32"/>
      <c r="C266" s="17"/>
      <c r="D266" s="32"/>
      <c r="E266" s="17"/>
      <c r="F266" s="17"/>
      <c r="G266" s="32"/>
      <c r="H266" s="17"/>
      <c r="I266" s="33"/>
      <c r="J266" s="17"/>
      <c r="K266" s="17"/>
      <c r="L266" s="17"/>
      <c r="M266" s="17"/>
      <c r="N266" s="17"/>
      <c r="O266" s="17"/>
      <c r="P266" s="17"/>
      <c r="Q266" s="17"/>
      <c r="R266" s="17"/>
      <c r="S266" s="17"/>
      <c r="T266" s="17"/>
      <c r="U266" s="17"/>
      <c r="V266" s="17"/>
      <c r="W266" s="17"/>
      <c r="X266" s="17"/>
      <c r="Y266" s="17"/>
      <c r="Z266" s="17"/>
    </row>
    <row r="267" ht="15.75" customHeight="1">
      <c r="A267" s="32"/>
      <c r="B267" s="32"/>
      <c r="C267" s="17"/>
      <c r="D267" s="32"/>
      <c r="E267" s="17"/>
      <c r="F267" s="17"/>
      <c r="G267" s="32"/>
      <c r="H267" s="17"/>
      <c r="I267" s="33"/>
      <c r="J267" s="17"/>
      <c r="K267" s="17"/>
      <c r="L267" s="17"/>
      <c r="M267" s="17"/>
      <c r="N267" s="17"/>
      <c r="O267" s="17"/>
      <c r="P267" s="17"/>
      <c r="Q267" s="17"/>
      <c r="R267" s="17"/>
      <c r="S267" s="17"/>
      <c r="T267" s="17"/>
      <c r="U267" s="17"/>
      <c r="V267" s="17"/>
      <c r="W267" s="17"/>
      <c r="X267" s="17"/>
      <c r="Y267" s="17"/>
      <c r="Z267" s="17"/>
    </row>
    <row r="268" ht="15.75" customHeight="1">
      <c r="A268" s="32"/>
      <c r="B268" s="32"/>
      <c r="C268" s="17"/>
      <c r="D268" s="32"/>
      <c r="E268" s="17"/>
      <c r="F268" s="17"/>
      <c r="G268" s="32"/>
      <c r="H268" s="17"/>
      <c r="I268" s="33"/>
      <c r="J268" s="17"/>
      <c r="K268" s="17"/>
      <c r="L268" s="17"/>
      <c r="M268" s="17"/>
      <c r="N268" s="17"/>
      <c r="O268" s="17"/>
      <c r="P268" s="17"/>
      <c r="Q268" s="17"/>
      <c r="R268" s="17"/>
      <c r="S268" s="17"/>
      <c r="T268" s="17"/>
      <c r="U268" s="17"/>
      <c r="V268" s="17"/>
      <c r="W268" s="17"/>
      <c r="X268" s="17"/>
      <c r="Y268" s="17"/>
      <c r="Z268" s="17"/>
    </row>
    <row r="269" ht="15.75" customHeight="1">
      <c r="A269" s="32"/>
      <c r="B269" s="32"/>
      <c r="C269" s="17"/>
      <c r="D269" s="32"/>
      <c r="E269" s="17"/>
      <c r="F269" s="17"/>
      <c r="G269" s="32"/>
      <c r="H269" s="17"/>
      <c r="I269" s="33"/>
      <c r="J269" s="17"/>
      <c r="K269" s="17"/>
      <c r="L269" s="17"/>
      <c r="M269" s="17"/>
      <c r="N269" s="17"/>
      <c r="O269" s="17"/>
      <c r="P269" s="17"/>
      <c r="Q269" s="17"/>
      <c r="R269" s="17"/>
      <c r="S269" s="17"/>
      <c r="T269" s="17"/>
      <c r="U269" s="17"/>
      <c r="V269" s="17"/>
      <c r="W269" s="17"/>
      <c r="X269" s="17"/>
      <c r="Y269" s="17"/>
      <c r="Z269" s="17"/>
    </row>
    <row r="270" ht="15.75" customHeight="1">
      <c r="A270" s="32"/>
      <c r="B270" s="32"/>
      <c r="C270" s="17"/>
      <c r="D270" s="32"/>
      <c r="E270" s="17"/>
      <c r="F270" s="17"/>
      <c r="G270" s="32"/>
      <c r="H270" s="17"/>
      <c r="I270" s="33"/>
      <c r="J270" s="17"/>
      <c r="K270" s="17"/>
      <c r="L270" s="17"/>
      <c r="M270" s="17"/>
      <c r="N270" s="17"/>
      <c r="O270" s="17"/>
      <c r="P270" s="17"/>
      <c r="Q270" s="17"/>
      <c r="R270" s="17"/>
      <c r="S270" s="17"/>
      <c r="T270" s="17"/>
      <c r="U270" s="17"/>
      <c r="V270" s="17"/>
      <c r="W270" s="17"/>
      <c r="X270" s="17"/>
      <c r="Y270" s="17"/>
      <c r="Z270" s="17"/>
    </row>
    <row r="271" ht="15.75" customHeight="1">
      <c r="A271" s="32"/>
      <c r="B271" s="32"/>
      <c r="C271" s="17"/>
      <c r="D271" s="32"/>
      <c r="E271" s="17"/>
      <c r="F271" s="17"/>
      <c r="G271" s="32"/>
      <c r="H271" s="17"/>
      <c r="I271" s="33"/>
      <c r="J271" s="17"/>
      <c r="K271" s="17"/>
      <c r="L271" s="17"/>
      <c r="M271" s="17"/>
      <c r="N271" s="17"/>
      <c r="O271" s="17"/>
      <c r="P271" s="17"/>
      <c r="Q271" s="17"/>
      <c r="R271" s="17"/>
      <c r="S271" s="17"/>
      <c r="T271" s="17"/>
      <c r="U271" s="17"/>
      <c r="V271" s="17"/>
      <c r="W271" s="17"/>
      <c r="X271" s="17"/>
      <c r="Y271" s="17"/>
      <c r="Z271" s="17"/>
    </row>
    <row r="272" ht="15.75" customHeight="1">
      <c r="A272" s="32"/>
      <c r="B272" s="32"/>
      <c r="C272" s="17"/>
      <c r="D272" s="32"/>
      <c r="E272" s="17"/>
      <c r="F272" s="17"/>
      <c r="G272" s="32"/>
      <c r="H272" s="17"/>
      <c r="I272" s="33"/>
      <c r="J272" s="17"/>
      <c r="K272" s="17"/>
      <c r="L272" s="17"/>
      <c r="M272" s="17"/>
      <c r="N272" s="17"/>
      <c r="O272" s="17"/>
      <c r="P272" s="17"/>
      <c r="Q272" s="17"/>
      <c r="R272" s="17"/>
      <c r="S272" s="17"/>
      <c r="T272" s="17"/>
      <c r="U272" s="17"/>
      <c r="V272" s="17"/>
      <c r="W272" s="17"/>
      <c r="X272" s="17"/>
      <c r="Y272" s="17"/>
      <c r="Z272" s="17"/>
    </row>
    <row r="273" ht="15.75" customHeight="1">
      <c r="A273" s="32"/>
      <c r="B273" s="32"/>
      <c r="C273" s="17"/>
      <c r="D273" s="32"/>
      <c r="E273" s="17"/>
      <c r="F273" s="17"/>
      <c r="G273" s="32"/>
      <c r="H273" s="17"/>
      <c r="I273" s="33"/>
      <c r="J273" s="17"/>
      <c r="K273" s="17"/>
      <c r="L273" s="17"/>
      <c r="M273" s="17"/>
      <c r="N273" s="17"/>
      <c r="O273" s="17"/>
      <c r="P273" s="17"/>
      <c r="Q273" s="17"/>
      <c r="R273" s="17"/>
      <c r="S273" s="17"/>
      <c r="T273" s="17"/>
      <c r="U273" s="17"/>
      <c r="V273" s="17"/>
      <c r="W273" s="17"/>
      <c r="X273" s="17"/>
      <c r="Y273" s="17"/>
      <c r="Z273" s="17"/>
    </row>
    <row r="274" ht="15.75" customHeight="1">
      <c r="A274" s="32"/>
      <c r="B274" s="32"/>
      <c r="C274" s="17"/>
      <c r="D274" s="32"/>
      <c r="E274" s="17"/>
      <c r="F274" s="17"/>
      <c r="G274" s="32"/>
      <c r="H274" s="17"/>
      <c r="I274" s="33"/>
      <c r="J274" s="17"/>
      <c r="K274" s="17"/>
      <c r="L274" s="17"/>
      <c r="M274" s="17"/>
      <c r="N274" s="17"/>
      <c r="O274" s="17"/>
      <c r="P274" s="17"/>
      <c r="Q274" s="17"/>
      <c r="R274" s="17"/>
      <c r="S274" s="17"/>
      <c r="T274" s="17"/>
      <c r="U274" s="17"/>
      <c r="V274" s="17"/>
      <c r="W274" s="17"/>
      <c r="X274" s="17"/>
      <c r="Y274" s="17"/>
      <c r="Z274" s="17"/>
    </row>
    <row r="275" ht="15.75" customHeight="1">
      <c r="A275" s="32"/>
      <c r="B275" s="32"/>
      <c r="C275" s="17"/>
      <c r="D275" s="32"/>
      <c r="E275" s="17"/>
      <c r="F275" s="17"/>
      <c r="G275" s="32"/>
      <c r="H275" s="17"/>
      <c r="I275" s="33"/>
      <c r="J275" s="17"/>
      <c r="K275" s="17"/>
      <c r="L275" s="17"/>
      <c r="M275" s="17"/>
      <c r="N275" s="17"/>
      <c r="O275" s="17"/>
      <c r="P275" s="17"/>
      <c r="Q275" s="17"/>
      <c r="R275" s="17"/>
      <c r="S275" s="17"/>
      <c r="T275" s="17"/>
      <c r="U275" s="17"/>
      <c r="V275" s="17"/>
      <c r="W275" s="17"/>
      <c r="X275" s="17"/>
      <c r="Y275" s="17"/>
      <c r="Z275" s="17"/>
    </row>
    <row r="276" ht="15.75" customHeight="1">
      <c r="A276" s="32"/>
      <c r="B276" s="32"/>
      <c r="C276" s="17"/>
      <c r="D276" s="32"/>
      <c r="E276" s="17"/>
      <c r="F276" s="17"/>
      <c r="G276" s="32"/>
      <c r="H276" s="17"/>
      <c r="I276" s="33"/>
      <c r="J276" s="17"/>
      <c r="K276" s="17"/>
      <c r="L276" s="17"/>
      <c r="M276" s="17"/>
      <c r="N276" s="17"/>
      <c r="O276" s="17"/>
      <c r="P276" s="17"/>
      <c r="Q276" s="17"/>
      <c r="R276" s="17"/>
      <c r="S276" s="17"/>
      <c r="T276" s="17"/>
      <c r="U276" s="17"/>
      <c r="V276" s="17"/>
      <c r="W276" s="17"/>
      <c r="X276" s="17"/>
      <c r="Y276" s="17"/>
      <c r="Z276" s="17"/>
    </row>
    <row r="277" ht="15.75" customHeight="1">
      <c r="A277" s="32"/>
      <c r="B277" s="32"/>
      <c r="C277" s="17"/>
      <c r="D277" s="32"/>
      <c r="E277" s="17"/>
      <c r="F277" s="17"/>
      <c r="G277" s="32"/>
      <c r="H277" s="17"/>
      <c r="I277" s="33"/>
      <c r="J277" s="17"/>
      <c r="K277" s="17"/>
      <c r="L277" s="17"/>
      <c r="M277" s="17"/>
      <c r="N277" s="17"/>
      <c r="O277" s="17"/>
      <c r="P277" s="17"/>
      <c r="Q277" s="17"/>
      <c r="R277" s="17"/>
      <c r="S277" s="17"/>
      <c r="T277" s="17"/>
      <c r="U277" s="17"/>
      <c r="V277" s="17"/>
      <c r="W277" s="17"/>
      <c r="X277" s="17"/>
      <c r="Y277" s="17"/>
      <c r="Z277" s="17"/>
    </row>
    <row r="278" ht="15.75" customHeight="1">
      <c r="A278" s="32"/>
      <c r="B278" s="32"/>
      <c r="C278" s="17"/>
      <c r="D278" s="32"/>
      <c r="E278" s="17"/>
      <c r="F278" s="17"/>
      <c r="G278" s="32"/>
      <c r="H278" s="17"/>
      <c r="I278" s="33"/>
      <c r="J278" s="17"/>
      <c r="K278" s="17"/>
      <c r="L278" s="17"/>
      <c r="M278" s="17"/>
      <c r="N278" s="17"/>
      <c r="O278" s="17"/>
      <c r="P278" s="17"/>
      <c r="Q278" s="17"/>
      <c r="R278" s="17"/>
      <c r="S278" s="17"/>
      <c r="T278" s="17"/>
      <c r="U278" s="17"/>
      <c r="V278" s="17"/>
      <c r="W278" s="17"/>
      <c r="X278" s="17"/>
      <c r="Y278" s="17"/>
      <c r="Z278" s="17"/>
    </row>
    <row r="279" ht="15.75" customHeight="1">
      <c r="A279" s="32"/>
      <c r="B279" s="32"/>
      <c r="C279" s="17"/>
      <c r="D279" s="32"/>
      <c r="E279" s="17"/>
      <c r="F279" s="17"/>
      <c r="G279" s="32"/>
      <c r="H279" s="17"/>
      <c r="I279" s="33"/>
      <c r="J279" s="17"/>
      <c r="K279" s="17"/>
      <c r="L279" s="17"/>
      <c r="M279" s="17"/>
      <c r="N279" s="17"/>
      <c r="O279" s="17"/>
      <c r="P279" s="17"/>
      <c r="Q279" s="17"/>
      <c r="R279" s="17"/>
      <c r="S279" s="17"/>
      <c r="T279" s="17"/>
      <c r="U279" s="17"/>
      <c r="V279" s="17"/>
      <c r="W279" s="17"/>
      <c r="X279" s="17"/>
      <c r="Y279" s="17"/>
      <c r="Z279" s="17"/>
    </row>
    <row r="280" ht="15.75" customHeight="1">
      <c r="A280" s="32"/>
      <c r="B280" s="32"/>
      <c r="C280" s="17"/>
      <c r="D280" s="32"/>
      <c r="E280" s="17"/>
      <c r="F280" s="17"/>
      <c r="G280" s="32"/>
      <c r="H280" s="17"/>
      <c r="I280" s="33"/>
      <c r="J280" s="17"/>
      <c r="K280" s="17"/>
      <c r="L280" s="17"/>
      <c r="M280" s="17"/>
      <c r="N280" s="17"/>
      <c r="O280" s="17"/>
      <c r="P280" s="17"/>
      <c r="Q280" s="17"/>
      <c r="R280" s="17"/>
      <c r="S280" s="17"/>
      <c r="T280" s="17"/>
      <c r="U280" s="17"/>
      <c r="V280" s="17"/>
      <c r="W280" s="17"/>
      <c r="X280" s="17"/>
      <c r="Y280" s="17"/>
      <c r="Z280" s="17"/>
    </row>
    <row r="281" ht="15.75" customHeight="1">
      <c r="A281" s="32"/>
      <c r="B281" s="32"/>
      <c r="C281" s="17"/>
      <c r="D281" s="32"/>
      <c r="E281" s="17"/>
      <c r="F281" s="17"/>
      <c r="G281" s="32"/>
      <c r="H281" s="17"/>
      <c r="I281" s="33"/>
      <c r="J281" s="17"/>
      <c r="K281" s="17"/>
      <c r="L281" s="17"/>
      <c r="M281" s="17"/>
      <c r="N281" s="17"/>
      <c r="O281" s="17"/>
      <c r="P281" s="17"/>
      <c r="Q281" s="17"/>
      <c r="R281" s="17"/>
      <c r="S281" s="17"/>
      <c r="T281" s="17"/>
      <c r="U281" s="17"/>
      <c r="V281" s="17"/>
      <c r="W281" s="17"/>
      <c r="X281" s="17"/>
      <c r="Y281" s="17"/>
      <c r="Z281" s="17"/>
    </row>
    <row r="282" ht="15.75" customHeight="1">
      <c r="A282" s="32"/>
      <c r="B282" s="32"/>
      <c r="C282" s="17"/>
      <c r="D282" s="32"/>
      <c r="E282" s="17"/>
      <c r="F282" s="17"/>
      <c r="G282" s="32"/>
      <c r="H282" s="17"/>
      <c r="I282" s="33"/>
      <c r="J282" s="17"/>
      <c r="K282" s="17"/>
      <c r="L282" s="17"/>
      <c r="M282" s="17"/>
      <c r="N282" s="17"/>
      <c r="O282" s="17"/>
      <c r="P282" s="17"/>
      <c r="Q282" s="17"/>
      <c r="R282" s="17"/>
      <c r="S282" s="17"/>
      <c r="T282" s="17"/>
      <c r="U282" s="17"/>
      <c r="V282" s="17"/>
      <c r="W282" s="17"/>
      <c r="X282" s="17"/>
      <c r="Y282" s="17"/>
      <c r="Z282" s="17"/>
    </row>
    <row r="283" ht="15.75" customHeight="1">
      <c r="A283" s="32"/>
      <c r="B283" s="32"/>
      <c r="C283" s="17"/>
      <c r="D283" s="32"/>
      <c r="E283" s="17"/>
      <c r="F283" s="17"/>
      <c r="G283" s="32"/>
      <c r="H283" s="17"/>
      <c r="I283" s="33"/>
      <c r="J283" s="17"/>
      <c r="K283" s="17"/>
      <c r="L283" s="17"/>
      <c r="M283" s="17"/>
      <c r="N283" s="17"/>
      <c r="O283" s="17"/>
      <c r="P283" s="17"/>
      <c r="Q283" s="17"/>
      <c r="R283" s="17"/>
      <c r="S283" s="17"/>
      <c r="T283" s="17"/>
      <c r="U283" s="17"/>
      <c r="V283" s="17"/>
      <c r="W283" s="17"/>
      <c r="X283" s="17"/>
      <c r="Y283" s="17"/>
      <c r="Z283" s="17"/>
    </row>
    <row r="284" ht="15.75" customHeight="1">
      <c r="A284" s="32"/>
      <c r="B284" s="32"/>
      <c r="C284" s="17"/>
      <c r="D284" s="32"/>
      <c r="E284" s="17"/>
      <c r="F284" s="17"/>
      <c r="G284" s="32"/>
      <c r="H284" s="17"/>
      <c r="I284" s="33"/>
      <c r="J284" s="17"/>
      <c r="K284" s="17"/>
      <c r="L284" s="17"/>
      <c r="M284" s="17"/>
      <c r="N284" s="17"/>
      <c r="O284" s="17"/>
      <c r="P284" s="17"/>
      <c r="Q284" s="17"/>
      <c r="R284" s="17"/>
      <c r="S284" s="17"/>
      <c r="T284" s="17"/>
      <c r="U284" s="17"/>
      <c r="V284" s="17"/>
      <c r="W284" s="17"/>
      <c r="X284" s="17"/>
      <c r="Y284" s="17"/>
      <c r="Z284" s="17"/>
    </row>
    <row r="285" ht="15.75" customHeight="1">
      <c r="A285" s="32"/>
      <c r="B285" s="32"/>
      <c r="C285" s="17"/>
      <c r="D285" s="32"/>
      <c r="E285" s="17"/>
      <c r="F285" s="17"/>
      <c r="G285" s="32"/>
      <c r="H285" s="17"/>
      <c r="I285" s="33"/>
      <c r="J285" s="17"/>
      <c r="K285" s="17"/>
      <c r="L285" s="17"/>
      <c r="M285" s="17"/>
      <c r="N285" s="17"/>
      <c r="O285" s="17"/>
      <c r="P285" s="17"/>
      <c r="Q285" s="17"/>
      <c r="R285" s="17"/>
      <c r="S285" s="17"/>
      <c r="T285" s="17"/>
      <c r="U285" s="17"/>
      <c r="V285" s="17"/>
      <c r="W285" s="17"/>
      <c r="X285" s="17"/>
      <c r="Y285" s="17"/>
      <c r="Z285" s="17"/>
    </row>
    <row r="286" ht="15.75" customHeight="1">
      <c r="A286" s="32"/>
      <c r="B286" s="32"/>
      <c r="C286" s="17"/>
      <c r="D286" s="32"/>
      <c r="E286" s="17"/>
      <c r="F286" s="17"/>
      <c r="G286" s="32"/>
      <c r="H286" s="17"/>
      <c r="I286" s="33"/>
      <c r="J286" s="17"/>
      <c r="K286" s="17"/>
      <c r="L286" s="17"/>
      <c r="M286" s="17"/>
      <c r="N286" s="17"/>
      <c r="O286" s="17"/>
      <c r="P286" s="17"/>
      <c r="Q286" s="17"/>
      <c r="R286" s="17"/>
      <c r="S286" s="17"/>
      <c r="T286" s="17"/>
      <c r="U286" s="17"/>
      <c r="V286" s="17"/>
      <c r="W286" s="17"/>
      <c r="X286" s="17"/>
      <c r="Y286" s="17"/>
      <c r="Z286" s="17"/>
    </row>
    <row r="287" ht="15.75" customHeight="1">
      <c r="A287" s="32"/>
      <c r="B287" s="32"/>
      <c r="C287" s="17"/>
      <c r="D287" s="32"/>
      <c r="E287" s="17"/>
      <c r="F287" s="17"/>
      <c r="G287" s="32"/>
      <c r="H287" s="17"/>
      <c r="I287" s="33"/>
      <c r="J287" s="17"/>
      <c r="K287" s="17"/>
      <c r="L287" s="17"/>
      <c r="M287" s="17"/>
      <c r="N287" s="17"/>
      <c r="O287" s="17"/>
      <c r="P287" s="17"/>
      <c r="Q287" s="17"/>
      <c r="R287" s="17"/>
      <c r="S287" s="17"/>
      <c r="T287" s="17"/>
      <c r="U287" s="17"/>
      <c r="V287" s="17"/>
      <c r="W287" s="17"/>
      <c r="X287" s="17"/>
      <c r="Y287" s="17"/>
      <c r="Z287" s="17"/>
    </row>
    <row r="288" ht="15.75" customHeight="1">
      <c r="A288" s="32"/>
      <c r="B288" s="32"/>
      <c r="C288" s="17"/>
      <c r="D288" s="32"/>
      <c r="E288" s="17"/>
      <c r="F288" s="17"/>
      <c r="G288" s="32"/>
      <c r="H288" s="17"/>
      <c r="I288" s="33"/>
      <c r="J288" s="17"/>
      <c r="K288" s="17"/>
      <c r="L288" s="17"/>
      <c r="M288" s="17"/>
      <c r="N288" s="17"/>
      <c r="O288" s="17"/>
      <c r="P288" s="17"/>
      <c r="Q288" s="17"/>
      <c r="R288" s="17"/>
      <c r="S288" s="17"/>
      <c r="T288" s="17"/>
      <c r="U288" s="17"/>
      <c r="V288" s="17"/>
      <c r="W288" s="17"/>
      <c r="X288" s="17"/>
      <c r="Y288" s="17"/>
      <c r="Z288" s="17"/>
    </row>
    <row r="289" ht="15.75" customHeight="1">
      <c r="A289" s="32"/>
      <c r="B289" s="32"/>
      <c r="C289" s="17"/>
      <c r="D289" s="32"/>
      <c r="E289" s="17"/>
      <c r="F289" s="17"/>
      <c r="G289" s="32"/>
      <c r="H289" s="17"/>
      <c r="I289" s="33"/>
      <c r="J289" s="17"/>
      <c r="K289" s="17"/>
      <c r="L289" s="17"/>
      <c r="M289" s="17"/>
      <c r="N289" s="17"/>
      <c r="O289" s="17"/>
      <c r="P289" s="17"/>
      <c r="Q289" s="17"/>
      <c r="R289" s="17"/>
      <c r="S289" s="17"/>
      <c r="T289" s="17"/>
      <c r="U289" s="17"/>
      <c r="V289" s="17"/>
      <c r="W289" s="17"/>
      <c r="X289" s="17"/>
      <c r="Y289" s="17"/>
      <c r="Z289" s="17"/>
    </row>
    <row r="290" ht="15.75" customHeight="1">
      <c r="A290" s="32"/>
      <c r="B290" s="32"/>
      <c r="C290" s="17"/>
      <c r="D290" s="32"/>
      <c r="E290" s="17"/>
      <c r="F290" s="17"/>
      <c r="G290" s="32"/>
      <c r="H290" s="17"/>
      <c r="I290" s="33"/>
      <c r="J290" s="17"/>
      <c r="K290" s="17"/>
      <c r="L290" s="17"/>
      <c r="M290" s="17"/>
      <c r="N290" s="17"/>
      <c r="O290" s="17"/>
      <c r="P290" s="17"/>
      <c r="Q290" s="17"/>
      <c r="R290" s="17"/>
      <c r="S290" s="17"/>
      <c r="T290" s="17"/>
      <c r="U290" s="17"/>
      <c r="V290" s="17"/>
      <c r="W290" s="17"/>
      <c r="X290" s="17"/>
      <c r="Y290" s="17"/>
      <c r="Z290" s="17"/>
    </row>
    <row r="291" ht="15.75" customHeight="1">
      <c r="A291" s="32"/>
      <c r="B291" s="32"/>
      <c r="C291" s="17"/>
      <c r="D291" s="32"/>
      <c r="E291" s="17"/>
      <c r="F291" s="17"/>
      <c r="G291" s="32"/>
      <c r="H291" s="17"/>
      <c r="I291" s="33"/>
      <c r="J291" s="17"/>
      <c r="K291" s="17"/>
      <c r="L291" s="17"/>
      <c r="M291" s="17"/>
      <c r="N291" s="17"/>
      <c r="O291" s="17"/>
      <c r="P291" s="17"/>
      <c r="Q291" s="17"/>
      <c r="R291" s="17"/>
      <c r="S291" s="17"/>
      <c r="T291" s="17"/>
      <c r="U291" s="17"/>
      <c r="V291" s="17"/>
      <c r="W291" s="17"/>
      <c r="X291" s="17"/>
      <c r="Y291" s="17"/>
      <c r="Z291" s="17"/>
    </row>
    <row r="292" ht="15.75" customHeight="1">
      <c r="A292" s="32"/>
      <c r="B292" s="32"/>
      <c r="C292" s="17"/>
      <c r="D292" s="32"/>
      <c r="E292" s="17"/>
      <c r="F292" s="17"/>
      <c r="G292" s="32"/>
      <c r="H292" s="17"/>
      <c r="I292" s="33"/>
      <c r="J292" s="17"/>
      <c r="K292" s="17"/>
      <c r="L292" s="17"/>
      <c r="M292" s="17"/>
      <c r="N292" s="17"/>
      <c r="O292" s="17"/>
      <c r="P292" s="17"/>
      <c r="Q292" s="17"/>
      <c r="R292" s="17"/>
      <c r="S292" s="17"/>
      <c r="T292" s="17"/>
      <c r="U292" s="17"/>
      <c r="V292" s="17"/>
      <c r="W292" s="17"/>
      <c r="X292" s="17"/>
      <c r="Y292" s="17"/>
      <c r="Z292" s="17"/>
    </row>
    <row r="293" ht="15.75" customHeight="1">
      <c r="A293" s="32"/>
      <c r="B293" s="32"/>
      <c r="C293" s="17"/>
      <c r="D293" s="32"/>
      <c r="E293" s="17"/>
      <c r="F293" s="17"/>
      <c r="G293" s="32"/>
      <c r="H293" s="17"/>
      <c r="I293" s="33"/>
      <c r="J293" s="17"/>
      <c r="K293" s="17"/>
      <c r="L293" s="17"/>
      <c r="M293" s="17"/>
      <c r="N293" s="17"/>
      <c r="O293" s="17"/>
      <c r="P293" s="17"/>
      <c r="Q293" s="17"/>
      <c r="R293" s="17"/>
      <c r="S293" s="17"/>
      <c r="T293" s="17"/>
      <c r="U293" s="17"/>
      <c r="V293" s="17"/>
      <c r="W293" s="17"/>
      <c r="X293" s="17"/>
      <c r="Y293" s="17"/>
      <c r="Z293" s="17"/>
    </row>
    <row r="294" ht="15.75" customHeight="1">
      <c r="A294" s="32"/>
      <c r="B294" s="32"/>
      <c r="C294" s="17"/>
      <c r="D294" s="32"/>
      <c r="E294" s="17"/>
      <c r="F294" s="17"/>
      <c r="G294" s="32"/>
      <c r="H294" s="17"/>
      <c r="I294" s="33"/>
      <c r="J294" s="17"/>
      <c r="K294" s="17"/>
      <c r="L294" s="17"/>
      <c r="M294" s="17"/>
      <c r="N294" s="17"/>
      <c r="O294" s="17"/>
      <c r="P294" s="17"/>
      <c r="Q294" s="17"/>
      <c r="R294" s="17"/>
      <c r="S294" s="17"/>
      <c r="T294" s="17"/>
      <c r="U294" s="17"/>
      <c r="V294" s="17"/>
      <c r="W294" s="17"/>
      <c r="X294" s="17"/>
      <c r="Y294" s="17"/>
      <c r="Z294" s="17"/>
    </row>
    <row r="295" ht="15.75" customHeight="1">
      <c r="A295" s="32"/>
      <c r="B295" s="32"/>
      <c r="C295" s="17"/>
      <c r="D295" s="32"/>
      <c r="E295" s="17"/>
      <c r="F295" s="17"/>
      <c r="G295" s="32"/>
      <c r="H295" s="17"/>
      <c r="I295" s="33"/>
      <c r="J295" s="17"/>
      <c r="K295" s="17"/>
      <c r="L295" s="17"/>
      <c r="M295" s="17"/>
      <c r="N295" s="17"/>
      <c r="O295" s="17"/>
      <c r="P295" s="17"/>
      <c r="Q295" s="17"/>
      <c r="R295" s="17"/>
      <c r="S295" s="17"/>
      <c r="T295" s="17"/>
      <c r="U295" s="17"/>
      <c r="V295" s="17"/>
      <c r="W295" s="17"/>
      <c r="X295" s="17"/>
      <c r="Y295" s="17"/>
      <c r="Z295" s="17"/>
    </row>
    <row r="296" ht="15.75" customHeight="1">
      <c r="A296" s="32"/>
      <c r="B296" s="32"/>
      <c r="C296" s="17"/>
      <c r="D296" s="32"/>
      <c r="E296" s="17"/>
      <c r="F296" s="17"/>
      <c r="G296" s="32"/>
      <c r="H296" s="17"/>
      <c r="I296" s="33"/>
      <c r="J296" s="17"/>
      <c r="K296" s="17"/>
      <c r="L296" s="17"/>
      <c r="M296" s="17"/>
      <c r="N296" s="17"/>
      <c r="O296" s="17"/>
      <c r="P296" s="17"/>
      <c r="Q296" s="17"/>
      <c r="R296" s="17"/>
      <c r="S296" s="17"/>
      <c r="T296" s="17"/>
      <c r="U296" s="17"/>
      <c r="V296" s="17"/>
      <c r="W296" s="17"/>
      <c r="X296" s="17"/>
      <c r="Y296" s="17"/>
      <c r="Z296" s="17"/>
    </row>
    <row r="297" ht="15.75" customHeight="1">
      <c r="A297" s="32"/>
      <c r="B297" s="32"/>
      <c r="C297" s="17"/>
      <c r="D297" s="32"/>
      <c r="E297" s="17"/>
      <c r="F297" s="17"/>
      <c r="G297" s="32"/>
      <c r="H297" s="17"/>
      <c r="I297" s="33"/>
      <c r="J297" s="17"/>
      <c r="K297" s="17"/>
      <c r="L297" s="17"/>
      <c r="M297" s="17"/>
      <c r="N297" s="17"/>
      <c r="O297" s="17"/>
      <c r="P297" s="17"/>
      <c r="Q297" s="17"/>
      <c r="R297" s="17"/>
      <c r="S297" s="17"/>
      <c r="T297" s="17"/>
      <c r="U297" s="17"/>
      <c r="V297" s="17"/>
      <c r="W297" s="17"/>
      <c r="X297" s="17"/>
      <c r="Y297" s="17"/>
      <c r="Z297" s="17"/>
    </row>
    <row r="298" ht="15.75" customHeight="1">
      <c r="A298" s="32"/>
      <c r="B298" s="32"/>
      <c r="C298" s="17"/>
      <c r="D298" s="32"/>
      <c r="E298" s="17"/>
      <c r="F298" s="17"/>
      <c r="G298" s="32"/>
      <c r="H298" s="17"/>
      <c r="I298" s="33"/>
      <c r="J298" s="17"/>
      <c r="K298" s="17"/>
      <c r="L298" s="17"/>
      <c r="M298" s="17"/>
      <c r="N298" s="17"/>
      <c r="O298" s="17"/>
      <c r="P298" s="17"/>
      <c r="Q298" s="17"/>
      <c r="R298" s="17"/>
      <c r="S298" s="17"/>
      <c r="T298" s="17"/>
      <c r="U298" s="17"/>
      <c r="V298" s="17"/>
      <c r="W298" s="17"/>
      <c r="X298" s="17"/>
      <c r="Y298" s="17"/>
      <c r="Z298" s="17"/>
    </row>
    <row r="299" ht="15.75" customHeight="1">
      <c r="A299" s="32"/>
      <c r="B299" s="32"/>
      <c r="C299" s="17"/>
      <c r="D299" s="32"/>
      <c r="E299" s="17"/>
      <c r="F299" s="17"/>
      <c r="G299" s="32"/>
      <c r="H299" s="17"/>
      <c r="I299" s="33"/>
      <c r="J299" s="17"/>
      <c r="K299" s="17"/>
      <c r="L299" s="17"/>
      <c r="M299" s="17"/>
      <c r="N299" s="17"/>
      <c r="O299" s="17"/>
      <c r="P299" s="17"/>
      <c r="Q299" s="17"/>
      <c r="R299" s="17"/>
      <c r="S299" s="17"/>
      <c r="T299" s="17"/>
      <c r="U299" s="17"/>
      <c r="V299" s="17"/>
      <c r="W299" s="17"/>
      <c r="X299" s="17"/>
      <c r="Y299" s="17"/>
      <c r="Z299" s="17"/>
    </row>
    <row r="300" ht="15.75" customHeight="1">
      <c r="A300" s="32"/>
      <c r="B300" s="32"/>
      <c r="C300" s="17"/>
      <c r="D300" s="32"/>
      <c r="E300" s="17"/>
      <c r="F300" s="17"/>
      <c r="G300" s="32"/>
      <c r="H300" s="17"/>
      <c r="I300" s="33"/>
      <c r="J300" s="17"/>
      <c r="K300" s="17"/>
      <c r="L300" s="17"/>
      <c r="M300" s="17"/>
      <c r="N300" s="17"/>
      <c r="O300" s="17"/>
      <c r="P300" s="17"/>
      <c r="Q300" s="17"/>
      <c r="R300" s="17"/>
      <c r="S300" s="17"/>
      <c r="T300" s="17"/>
      <c r="U300" s="17"/>
      <c r="V300" s="17"/>
      <c r="W300" s="17"/>
      <c r="X300" s="17"/>
      <c r="Y300" s="17"/>
      <c r="Z300" s="17"/>
    </row>
    <row r="301" ht="15.75" customHeight="1">
      <c r="A301" s="32"/>
      <c r="B301" s="32"/>
      <c r="C301" s="17"/>
      <c r="D301" s="32"/>
      <c r="E301" s="17"/>
      <c r="F301" s="17"/>
      <c r="G301" s="32"/>
      <c r="H301" s="17"/>
      <c r="I301" s="33"/>
      <c r="J301" s="17"/>
      <c r="K301" s="17"/>
      <c r="L301" s="17"/>
      <c r="M301" s="17"/>
      <c r="N301" s="17"/>
      <c r="O301" s="17"/>
      <c r="P301" s="17"/>
      <c r="Q301" s="17"/>
      <c r="R301" s="17"/>
      <c r="S301" s="17"/>
      <c r="T301" s="17"/>
      <c r="U301" s="17"/>
      <c r="V301" s="17"/>
      <c r="W301" s="17"/>
      <c r="X301" s="17"/>
      <c r="Y301" s="17"/>
      <c r="Z301" s="17"/>
    </row>
    <row r="302" ht="15.75" customHeight="1">
      <c r="A302" s="32"/>
      <c r="B302" s="32"/>
      <c r="C302" s="17"/>
      <c r="D302" s="32"/>
      <c r="E302" s="17"/>
      <c r="F302" s="17"/>
      <c r="G302" s="32"/>
      <c r="H302" s="17"/>
      <c r="I302" s="33"/>
      <c r="J302" s="17"/>
      <c r="K302" s="17"/>
      <c r="L302" s="17"/>
      <c r="M302" s="17"/>
      <c r="N302" s="17"/>
      <c r="O302" s="17"/>
      <c r="P302" s="17"/>
      <c r="Q302" s="17"/>
      <c r="R302" s="17"/>
      <c r="S302" s="17"/>
      <c r="T302" s="17"/>
      <c r="U302" s="17"/>
      <c r="V302" s="17"/>
      <c r="W302" s="17"/>
      <c r="X302" s="17"/>
      <c r="Y302" s="17"/>
      <c r="Z302" s="17"/>
    </row>
    <row r="303" ht="15.75" customHeight="1">
      <c r="A303" s="32"/>
      <c r="B303" s="32"/>
      <c r="C303" s="17"/>
      <c r="D303" s="32"/>
      <c r="E303" s="17"/>
      <c r="F303" s="17"/>
      <c r="G303" s="32"/>
      <c r="H303" s="17"/>
      <c r="I303" s="33"/>
      <c r="J303" s="17"/>
      <c r="K303" s="17"/>
      <c r="L303" s="17"/>
      <c r="M303" s="17"/>
      <c r="N303" s="17"/>
      <c r="O303" s="17"/>
      <c r="P303" s="17"/>
      <c r="Q303" s="17"/>
      <c r="R303" s="17"/>
      <c r="S303" s="17"/>
      <c r="T303" s="17"/>
      <c r="U303" s="17"/>
      <c r="V303" s="17"/>
      <c r="W303" s="17"/>
      <c r="X303" s="17"/>
      <c r="Y303" s="17"/>
      <c r="Z303" s="17"/>
    </row>
    <row r="304" ht="15.75" customHeight="1">
      <c r="A304" s="32"/>
      <c r="B304" s="32"/>
      <c r="C304" s="17"/>
      <c r="D304" s="32"/>
      <c r="E304" s="17"/>
      <c r="F304" s="17"/>
      <c r="G304" s="32"/>
      <c r="H304" s="17"/>
      <c r="I304" s="33"/>
      <c r="J304" s="17"/>
      <c r="K304" s="17"/>
      <c r="L304" s="17"/>
      <c r="M304" s="17"/>
      <c r="N304" s="17"/>
      <c r="O304" s="17"/>
      <c r="P304" s="17"/>
      <c r="Q304" s="17"/>
      <c r="R304" s="17"/>
      <c r="S304" s="17"/>
      <c r="T304" s="17"/>
      <c r="U304" s="17"/>
      <c r="V304" s="17"/>
      <c r="W304" s="17"/>
      <c r="X304" s="17"/>
      <c r="Y304" s="17"/>
      <c r="Z304" s="17"/>
    </row>
    <row r="305" ht="15.75" customHeight="1">
      <c r="A305" s="32"/>
      <c r="B305" s="32"/>
      <c r="C305" s="17"/>
      <c r="D305" s="32"/>
      <c r="E305" s="17"/>
      <c r="F305" s="17"/>
      <c r="G305" s="32"/>
      <c r="H305" s="17"/>
      <c r="I305" s="33"/>
      <c r="J305" s="17"/>
      <c r="K305" s="17"/>
      <c r="L305" s="17"/>
      <c r="M305" s="17"/>
      <c r="N305" s="17"/>
      <c r="O305" s="17"/>
      <c r="P305" s="17"/>
      <c r="Q305" s="17"/>
      <c r="R305" s="17"/>
      <c r="S305" s="17"/>
      <c r="T305" s="17"/>
      <c r="U305" s="17"/>
      <c r="V305" s="17"/>
      <c r="W305" s="17"/>
      <c r="X305" s="17"/>
      <c r="Y305" s="17"/>
      <c r="Z305" s="17"/>
    </row>
    <row r="306" ht="15.75" customHeight="1">
      <c r="A306" s="32"/>
      <c r="B306" s="32"/>
      <c r="C306" s="17"/>
      <c r="D306" s="32"/>
      <c r="E306" s="17"/>
      <c r="F306" s="17"/>
      <c r="G306" s="32"/>
      <c r="H306" s="17"/>
      <c r="I306" s="33"/>
      <c r="J306" s="17"/>
      <c r="K306" s="17"/>
      <c r="L306" s="17"/>
      <c r="M306" s="17"/>
      <c r="N306" s="17"/>
      <c r="O306" s="17"/>
      <c r="P306" s="17"/>
      <c r="Q306" s="17"/>
      <c r="R306" s="17"/>
      <c r="S306" s="17"/>
      <c r="T306" s="17"/>
      <c r="U306" s="17"/>
      <c r="V306" s="17"/>
      <c r="W306" s="17"/>
      <c r="X306" s="17"/>
      <c r="Y306" s="17"/>
      <c r="Z306" s="17"/>
    </row>
    <row r="307" ht="15.75" customHeight="1">
      <c r="A307" s="32"/>
      <c r="B307" s="32"/>
      <c r="C307" s="17"/>
      <c r="D307" s="32"/>
      <c r="E307" s="17"/>
      <c r="F307" s="17"/>
      <c r="G307" s="32"/>
      <c r="H307" s="17"/>
      <c r="I307" s="33"/>
      <c r="J307" s="17"/>
      <c r="K307" s="17"/>
      <c r="L307" s="17"/>
      <c r="M307" s="17"/>
      <c r="N307" s="17"/>
      <c r="O307" s="17"/>
      <c r="P307" s="17"/>
      <c r="Q307" s="17"/>
      <c r="R307" s="17"/>
      <c r="S307" s="17"/>
      <c r="T307" s="17"/>
      <c r="U307" s="17"/>
      <c r="V307" s="17"/>
      <c r="W307" s="17"/>
      <c r="X307" s="17"/>
      <c r="Y307" s="17"/>
      <c r="Z307" s="17"/>
    </row>
    <row r="308" ht="15.75" customHeight="1">
      <c r="A308" s="32"/>
      <c r="B308" s="32"/>
      <c r="C308" s="17"/>
      <c r="D308" s="32"/>
      <c r="E308" s="17"/>
      <c r="F308" s="17"/>
      <c r="G308" s="32"/>
      <c r="H308" s="17"/>
      <c r="I308" s="33"/>
      <c r="J308" s="17"/>
      <c r="K308" s="17"/>
      <c r="L308" s="17"/>
      <c r="M308" s="17"/>
      <c r="N308" s="17"/>
      <c r="O308" s="17"/>
      <c r="P308" s="17"/>
      <c r="Q308" s="17"/>
      <c r="R308" s="17"/>
      <c r="S308" s="17"/>
      <c r="T308" s="17"/>
      <c r="U308" s="17"/>
      <c r="V308" s="17"/>
      <c r="W308" s="17"/>
      <c r="X308" s="17"/>
      <c r="Y308" s="17"/>
      <c r="Z308" s="17"/>
    </row>
    <row r="309" ht="15.75" customHeight="1">
      <c r="A309" s="32"/>
      <c r="B309" s="32"/>
      <c r="C309" s="17"/>
      <c r="D309" s="32"/>
      <c r="E309" s="17"/>
      <c r="F309" s="17"/>
      <c r="G309" s="32"/>
      <c r="H309" s="17"/>
      <c r="I309" s="33"/>
      <c r="J309" s="17"/>
      <c r="K309" s="17"/>
      <c r="L309" s="17"/>
      <c r="M309" s="17"/>
      <c r="N309" s="17"/>
      <c r="O309" s="17"/>
      <c r="P309" s="17"/>
      <c r="Q309" s="17"/>
      <c r="R309" s="17"/>
      <c r="S309" s="17"/>
      <c r="T309" s="17"/>
      <c r="U309" s="17"/>
      <c r="V309" s="17"/>
      <c r="W309" s="17"/>
      <c r="X309" s="17"/>
      <c r="Y309" s="17"/>
      <c r="Z309" s="17"/>
    </row>
    <row r="310" ht="15.75" customHeight="1">
      <c r="A310" s="32"/>
      <c r="B310" s="32"/>
      <c r="C310" s="17"/>
      <c r="D310" s="32"/>
      <c r="E310" s="17"/>
      <c r="F310" s="17"/>
      <c r="G310" s="32"/>
      <c r="H310" s="17"/>
      <c r="I310" s="33"/>
      <c r="J310" s="17"/>
      <c r="K310" s="17"/>
      <c r="L310" s="17"/>
      <c r="M310" s="17"/>
      <c r="N310" s="17"/>
      <c r="O310" s="17"/>
      <c r="P310" s="17"/>
      <c r="Q310" s="17"/>
      <c r="R310" s="17"/>
      <c r="S310" s="17"/>
      <c r="T310" s="17"/>
      <c r="U310" s="17"/>
      <c r="V310" s="17"/>
      <c r="W310" s="17"/>
      <c r="X310" s="17"/>
      <c r="Y310" s="17"/>
      <c r="Z310" s="17"/>
    </row>
    <row r="311" ht="15.75" customHeight="1">
      <c r="A311" s="32"/>
      <c r="B311" s="32"/>
      <c r="C311" s="17"/>
      <c r="D311" s="32"/>
      <c r="E311" s="17"/>
      <c r="F311" s="17"/>
      <c r="G311" s="32"/>
      <c r="H311" s="17"/>
      <c r="I311" s="33"/>
      <c r="J311" s="17"/>
      <c r="K311" s="17"/>
      <c r="L311" s="17"/>
      <c r="M311" s="17"/>
      <c r="N311" s="17"/>
      <c r="O311" s="17"/>
      <c r="P311" s="17"/>
      <c r="Q311" s="17"/>
      <c r="R311" s="17"/>
      <c r="S311" s="17"/>
      <c r="T311" s="17"/>
      <c r="U311" s="17"/>
      <c r="V311" s="17"/>
      <c r="W311" s="17"/>
      <c r="X311" s="17"/>
      <c r="Y311" s="17"/>
      <c r="Z311" s="17"/>
    </row>
    <row r="312" ht="15.75" customHeight="1">
      <c r="A312" s="32"/>
      <c r="B312" s="32"/>
      <c r="C312" s="17"/>
      <c r="D312" s="32"/>
      <c r="E312" s="17"/>
      <c r="F312" s="17"/>
      <c r="G312" s="32"/>
      <c r="H312" s="17"/>
      <c r="I312" s="33"/>
      <c r="J312" s="17"/>
      <c r="K312" s="17"/>
      <c r="L312" s="17"/>
      <c r="M312" s="17"/>
      <c r="N312" s="17"/>
      <c r="O312" s="17"/>
      <c r="P312" s="17"/>
      <c r="Q312" s="17"/>
      <c r="R312" s="17"/>
      <c r="S312" s="17"/>
      <c r="T312" s="17"/>
      <c r="U312" s="17"/>
      <c r="V312" s="17"/>
      <c r="W312" s="17"/>
      <c r="X312" s="17"/>
      <c r="Y312" s="17"/>
      <c r="Z312" s="17"/>
    </row>
    <row r="313" ht="15.75" customHeight="1">
      <c r="A313" s="32"/>
      <c r="B313" s="32"/>
      <c r="C313" s="17"/>
      <c r="D313" s="32"/>
      <c r="E313" s="17"/>
      <c r="F313" s="17"/>
      <c r="G313" s="32"/>
      <c r="H313" s="17"/>
      <c r="I313" s="33"/>
      <c r="J313" s="17"/>
      <c r="K313" s="17"/>
      <c r="L313" s="17"/>
      <c r="M313" s="17"/>
      <c r="N313" s="17"/>
      <c r="O313" s="17"/>
      <c r="P313" s="17"/>
      <c r="Q313" s="17"/>
      <c r="R313" s="17"/>
      <c r="S313" s="17"/>
      <c r="T313" s="17"/>
      <c r="U313" s="17"/>
      <c r="V313" s="17"/>
      <c r="W313" s="17"/>
      <c r="X313" s="17"/>
      <c r="Y313" s="17"/>
      <c r="Z313" s="17"/>
    </row>
    <row r="314" ht="15.75" customHeight="1">
      <c r="A314" s="32"/>
      <c r="B314" s="32"/>
      <c r="C314" s="17"/>
      <c r="D314" s="32"/>
      <c r="E314" s="17"/>
      <c r="F314" s="17"/>
      <c r="G314" s="32"/>
      <c r="H314" s="17"/>
      <c r="I314" s="33"/>
      <c r="J314" s="17"/>
      <c r="K314" s="17"/>
      <c r="L314" s="17"/>
      <c r="M314" s="17"/>
      <c r="N314" s="17"/>
      <c r="O314" s="17"/>
      <c r="P314" s="17"/>
      <c r="Q314" s="17"/>
      <c r="R314" s="17"/>
      <c r="S314" s="17"/>
      <c r="T314" s="17"/>
      <c r="U314" s="17"/>
      <c r="V314" s="17"/>
      <c r="W314" s="17"/>
      <c r="X314" s="17"/>
      <c r="Y314" s="17"/>
      <c r="Z314" s="17"/>
    </row>
    <row r="315" ht="15.75" customHeight="1">
      <c r="A315" s="32"/>
      <c r="B315" s="32"/>
      <c r="C315" s="17"/>
      <c r="D315" s="32"/>
      <c r="E315" s="17"/>
      <c r="F315" s="17"/>
      <c r="G315" s="32"/>
      <c r="H315" s="17"/>
      <c r="I315" s="33"/>
      <c r="J315" s="17"/>
      <c r="K315" s="17"/>
      <c r="L315" s="17"/>
      <c r="M315" s="17"/>
      <c r="N315" s="17"/>
      <c r="O315" s="17"/>
      <c r="P315" s="17"/>
      <c r="Q315" s="17"/>
      <c r="R315" s="17"/>
      <c r="S315" s="17"/>
      <c r="T315" s="17"/>
      <c r="U315" s="17"/>
      <c r="V315" s="17"/>
      <c r="W315" s="17"/>
      <c r="X315" s="17"/>
      <c r="Y315" s="17"/>
      <c r="Z315" s="17"/>
    </row>
    <row r="316" ht="15.75" customHeight="1">
      <c r="A316" s="32"/>
      <c r="B316" s="32"/>
      <c r="C316" s="17"/>
      <c r="D316" s="32"/>
      <c r="E316" s="17"/>
      <c r="F316" s="17"/>
      <c r="G316" s="32"/>
      <c r="H316" s="17"/>
      <c r="I316" s="33"/>
      <c r="J316" s="17"/>
      <c r="K316" s="17"/>
      <c r="L316" s="17"/>
      <c r="M316" s="17"/>
      <c r="N316" s="17"/>
      <c r="O316" s="17"/>
      <c r="P316" s="17"/>
      <c r="Q316" s="17"/>
      <c r="R316" s="17"/>
      <c r="S316" s="17"/>
      <c r="T316" s="17"/>
      <c r="U316" s="17"/>
      <c r="V316" s="17"/>
      <c r="W316" s="17"/>
      <c r="X316" s="17"/>
      <c r="Y316" s="17"/>
      <c r="Z316" s="17"/>
    </row>
    <row r="317" ht="15.75" customHeight="1">
      <c r="A317" s="32"/>
      <c r="B317" s="32"/>
      <c r="C317" s="17"/>
      <c r="D317" s="32"/>
      <c r="E317" s="17"/>
      <c r="F317" s="17"/>
      <c r="G317" s="32"/>
      <c r="H317" s="17"/>
      <c r="I317" s="33"/>
      <c r="J317" s="17"/>
      <c r="K317" s="17"/>
      <c r="L317" s="17"/>
      <c r="M317" s="17"/>
      <c r="N317" s="17"/>
      <c r="O317" s="17"/>
      <c r="P317" s="17"/>
      <c r="Q317" s="17"/>
      <c r="R317" s="17"/>
      <c r="S317" s="17"/>
      <c r="T317" s="17"/>
      <c r="U317" s="17"/>
      <c r="V317" s="17"/>
      <c r="W317" s="17"/>
      <c r="X317" s="17"/>
      <c r="Y317" s="17"/>
      <c r="Z317" s="17"/>
    </row>
    <row r="318" ht="15.75" customHeight="1">
      <c r="A318" s="32"/>
      <c r="B318" s="32"/>
      <c r="C318" s="17"/>
      <c r="D318" s="32"/>
      <c r="E318" s="17"/>
      <c r="F318" s="17"/>
      <c r="G318" s="32"/>
      <c r="H318" s="17"/>
      <c r="I318" s="33"/>
      <c r="J318" s="17"/>
      <c r="K318" s="17"/>
      <c r="L318" s="17"/>
      <c r="M318" s="17"/>
      <c r="N318" s="17"/>
      <c r="O318" s="17"/>
      <c r="P318" s="17"/>
      <c r="Q318" s="17"/>
      <c r="R318" s="17"/>
      <c r="S318" s="17"/>
      <c r="T318" s="17"/>
      <c r="U318" s="17"/>
      <c r="V318" s="17"/>
      <c r="W318" s="17"/>
      <c r="X318" s="17"/>
      <c r="Y318" s="17"/>
      <c r="Z318" s="17"/>
    </row>
    <row r="319" ht="15.75" customHeight="1">
      <c r="A319" s="32"/>
      <c r="B319" s="32"/>
      <c r="C319" s="17"/>
      <c r="D319" s="32"/>
      <c r="E319" s="17"/>
      <c r="F319" s="17"/>
      <c r="G319" s="32"/>
      <c r="H319" s="17"/>
      <c r="I319" s="33"/>
      <c r="J319" s="17"/>
      <c r="K319" s="17"/>
      <c r="L319" s="17"/>
      <c r="M319" s="17"/>
      <c r="N319" s="17"/>
      <c r="O319" s="17"/>
      <c r="P319" s="17"/>
      <c r="Q319" s="17"/>
      <c r="R319" s="17"/>
      <c r="S319" s="17"/>
      <c r="T319" s="17"/>
      <c r="U319" s="17"/>
      <c r="V319" s="17"/>
      <c r="W319" s="17"/>
      <c r="X319" s="17"/>
      <c r="Y319" s="17"/>
      <c r="Z319" s="17"/>
    </row>
    <row r="320" ht="15.75" customHeight="1">
      <c r="A320" s="32"/>
      <c r="B320" s="32"/>
      <c r="C320" s="17"/>
      <c r="D320" s="32"/>
      <c r="E320" s="17"/>
      <c r="F320" s="17"/>
      <c r="G320" s="32"/>
      <c r="H320" s="17"/>
      <c r="I320" s="33"/>
      <c r="J320" s="17"/>
      <c r="K320" s="17"/>
      <c r="L320" s="17"/>
      <c r="M320" s="17"/>
      <c r="N320" s="17"/>
      <c r="O320" s="17"/>
      <c r="P320" s="17"/>
      <c r="Q320" s="17"/>
      <c r="R320" s="17"/>
      <c r="S320" s="17"/>
      <c r="T320" s="17"/>
      <c r="U320" s="17"/>
      <c r="V320" s="17"/>
      <c r="W320" s="17"/>
      <c r="X320" s="17"/>
      <c r="Y320" s="17"/>
      <c r="Z320" s="17"/>
    </row>
    <row r="321" ht="15.75" customHeight="1">
      <c r="A321" s="32"/>
      <c r="B321" s="32"/>
      <c r="C321" s="17"/>
      <c r="D321" s="32"/>
      <c r="E321" s="17"/>
      <c r="F321" s="17"/>
      <c r="G321" s="32"/>
      <c r="H321" s="17"/>
      <c r="I321" s="33"/>
      <c r="J321" s="17"/>
      <c r="K321" s="17"/>
      <c r="L321" s="17"/>
      <c r="M321" s="17"/>
      <c r="N321" s="17"/>
      <c r="O321" s="17"/>
      <c r="P321" s="17"/>
      <c r="Q321" s="17"/>
      <c r="R321" s="17"/>
      <c r="S321" s="17"/>
      <c r="T321" s="17"/>
      <c r="U321" s="17"/>
      <c r="V321" s="17"/>
      <c r="W321" s="17"/>
      <c r="X321" s="17"/>
      <c r="Y321" s="17"/>
      <c r="Z321" s="17"/>
    </row>
    <row r="322" ht="15.75" customHeight="1">
      <c r="A322" s="32"/>
      <c r="B322" s="32"/>
      <c r="C322" s="17"/>
      <c r="D322" s="32"/>
      <c r="E322" s="17"/>
      <c r="F322" s="17"/>
      <c r="G322" s="32"/>
      <c r="H322" s="17"/>
      <c r="I322" s="33"/>
      <c r="J322" s="17"/>
      <c r="K322" s="17"/>
      <c r="L322" s="17"/>
      <c r="M322" s="17"/>
      <c r="N322" s="17"/>
      <c r="O322" s="17"/>
      <c r="P322" s="17"/>
      <c r="Q322" s="17"/>
      <c r="R322" s="17"/>
      <c r="S322" s="17"/>
      <c r="T322" s="17"/>
      <c r="U322" s="17"/>
      <c r="V322" s="17"/>
      <c r="W322" s="17"/>
      <c r="X322" s="17"/>
      <c r="Y322" s="17"/>
      <c r="Z322" s="17"/>
    </row>
    <row r="323" ht="15.75" customHeight="1">
      <c r="A323" s="32"/>
      <c r="B323" s="32"/>
      <c r="C323" s="17"/>
      <c r="D323" s="32"/>
      <c r="E323" s="17"/>
      <c r="F323" s="17"/>
      <c r="G323" s="32"/>
      <c r="H323" s="17"/>
      <c r="I323" s="33"/>
      <c r="J323" s="17"/>
      <c r="K323" s="17"/>
      <c r="L323" s="17"/>
      <c r="M323" s="17"/>
      <c r="N323" s="17"/>
      <c r="O323" s="17"/>
      <c r="P323" s="17"/>
      <c r="Q323" s="17"/>
      <c r="R323" s="17"/>
      <c r="S323" s="17"/>
      <c r="T323" s="17"/>
      <c r="U323" s="17"/>
      <c r="V323" s="17"/>
      <c r="W323" s="17"/>
      <c r="X323" s="17"/>
      <c r="Y323" s="17"/>
      <c r="Z323" s="17"/>
    </row>
    <row r="324" ht="15.75" customHeight="1">
      <c r="A324" s="32"/>
      <c r="B324" s="32"/>
      <c r="C324" s="17"/>
      <c r="D324" s="32"/>
      <c r="E324" s="17"/>
      <c r="F324" s="17"/>
      <c r="G324" s="32"/>
      <c r="H324" s="17"/>
      <c r="I324" s="33"/>
      <c r="J324" s="17"/>
      <c r="K324" s="17"/>
      <c r="L324" s="17"/>
      <c r="M324" s="17"/>
      <c r="N324" s="17"/>
      <c r="O324" s="17"/>
      <c r="P324" s="17"/>
      <c r="Q324" s="17"/>
      <c r="R324" s="17"/>
      <c r="S324" s="17"/>
      <c r="T324" s="17"/>
      <c r="U324" s="17"/>
      <c r="V324" s="17"/>
      <c r="W324" s="17"/>
      <c r="X324" s="17"/>
      <c r="Y324" s="17"/>
      <c r="Z324" s="17"/>
    </row>
    <row r="325" ht="15.75" customHeight="1">
      <c r="A325" s="32"/>
      <c r="B325" s="32"/>
      <c r="C325" s="17"/>
      <c r="D325" s="32"/>
      <c r="E325" s="17"/>
      <c r="F325" s="17"/>
      <c r="G325" s="32"/>
      <c r="H325" s="17"/>
      <c r="I325" s="33"/>
      <c r="J325" s="17"/>
      <c r="K325" s="17"/>
      <c r="L325" s="17"/>
      <c r="M325" s="17"/>
      <c r="N325" s="17"/>
      <c r="O325" s="17"/>
      <c r="P325" s="17"/>
      <c r="Q325" s="17"/>
      <c r="R325" s="17"/>
      <c r="S325" s="17"/>
      <c r="T325" s="17"/>
      <c r="U325" s="17"/>
      <c r="V325" s="17"/>
      <c r="W325" s="17"/>
      <c r="X325" s="17"/>
      <c r="Y325" s="17"/>
      <c r="Z325" s="17"/>
    </row>
    <row r="326" ht="15.75" customHeight="1">
      <c r="A326" s="32"/>
      <c r="B326" s="32"/>
      <c r="C326" s="17"/>
      <c r="D326" s="32"/>
      <c r="E326" s="17"/>
      <c r="F326" s="17"/>
      <c r="G326" s="32"/>
      <c r="H326" s="17"/>
      <c r="I326" s="33"/>
      <c r="J326" s="17"/>
      <c r="K326" s="17"/>
      <c r="L326" s="17"/>
      <c r="M326" s="17"/>
      <c r="N326" s="17"/>
      <c r="O326" s="17"/>
      <c r="P326" s="17"/>
      <c r="Q326" s="17"/>
      <c r="R326" s="17"/>
      <c r="S326" s="17"/>
      <c r="T326" s="17"/>
      <c r="U326" s="17"/>
      <c r="V326" s="17"/>
      <c r="W326" s="17"/>
      <c r="X326" s="17"/>
      <c r="Y326" s="17"/>
      <c r="Z326" s="17"/>
    </row>
    <row r="327" ht="15.75" customHeight="1">
      <c r="A327" s="32"/>
      <c r="B327" s="32"/>
      <c r="C327" s="17"/>
      <c r="D327" s="32"/>
      <c r="E327" s="17"/>
      <c r="F327" s="17"/>
      <c r="G327" s="32"/>
      <c r="H327" s="17"/>
      <c r="I327" s="33"/>
      <c r="J327" s="17"/>
      <c r="K327" s="17"/>
      <c r="L327" s="17"/>
      <c r="M327" s="17"/>
      <c r="N327" s="17"/>
      <c r="O327" s="17"/>
      <c r="P327" s="17"/>
      <c r="Q327" s="17"/>
      <c r="R327" s="17"/>
      <c r="S327" s="17"/>
      <c r="T327" s="17"/>
      <c r="U327" s="17"/>
      <c r="V327" s="17"/>
      <c r="W327" s="17"/>
      <c r="X327" s="17"/>
      <c r="Y327" s="17"/>
      <c r="Z327" s="17"/>
    </row>
    <row r="328" ht="15.75" customHeight="1">
      <c r="A328" s="32"/>
      <c r="B328" s="32"/>
      <c r="C328" s="17"/>
      <c r="D328" s="32"/>
      <c r="E328" s="17"/>
      <c r="F328" s="17"/>
      <c r="G328" s="32"/>
      <c r="H328" s="17"/>
      <c r="I328" s="33"/>
      <c r="J328" s="17"/>
      <c r="K328" s="17"/>
      <c r="L328" s="17"/>
      <c r="M328" s="17"/>
      <c r="N328" s="17"/>
      <c r="O328" s="17"/>
      <c r="P328" s="17"/>
      <c r="Q328" s="17"/>
      <c r="R328" s="17"/>
      <c r="S328" s="17"/>
      <c r="T328" s="17"/>
      <c r="U328" s="17"/>
      <c r="V328" s="17"/>
      <c r="W328" s="17"/>
      <c r="X328" s="17"/>
      <c r="Y328" s="17"/>
      <c r="Z328" s="17"/>
    </row>
    <row r="329" ht="15.75" customHeight="1">
      <c r="A329" s="32"/>
      <c r="B329" s="32"/>
      <c r="C329" s="17"/>
      <c r="D329" s="32"/>
      <c r="E329" s="17"/>
      <c r="F329" s="17"/>
      <c r="G329" s="32"/>
      <c r="H329" s="17"/>
      <c r="I329" s="33"/>
      <c r="J329" s="17"/>
      <c r="K329" s="17"/>
      <c r="L329" s="17"/>
      <c r="M329" s="17"/>
      <c r="N329" s="17"/>
      <c r="O329" s="17"/>
      <c r="P329" s="17"/>
      <c r="Q329" s="17"/>
      <c r="R329" s="17"/>
      <c r="S329" s="17"/>
      <c r="T329" s="17"/>
      <c r="U329" s="17"/>
      <c r="V329" s="17"/>
      <c r="W329" s="17"/>
      <c r="X329" s="17"/>
      <c r="Y329" s="17"/>
      <c r="Z329" s="17"/>
    </row>
    <row r="330" ht="15.75" customHeight="1">
      <c r="A330" s="32"/>
      <c r="B330" s="32"/>
      <c r="C330" s="17"/>
      <c r="D330" s="32"/>
      <c r="E330" s="17"/>
      <c r="F330" s="17"/>
      <c r="G330" s="32"/>
      <c r="H330" s="17"/>
      <c r="I330" s="33"/>
      <c r="J330" s="17"/>
      <c r="K330" s="17"/>
      <c r="L330" s="17"/>
      <c r="M330" s="17"/>
      <c r="N330" s="17"/>
      <c r="O330" s="17"/>
      <c r="P330" s="17"/>
      <c r="Q330" s="17"/>
      <c r="R330" s="17"/>
      <c r="S330" s="17"/>
      <c r="T330" s="17"/>
      <c r="U330" s="17"/>
      <c r="V330" s="17"/>
      <c r="W330" s="17"/>
      <c r="X330" s="17"/>
      <c r="Y330" s="17"/>
      <c r="Z330" s="17"/>
    </row>
    <row r="331" ht="15.75" customHeight="1">
      <c r="A331" s="32"/>
      <c r="B331" s="32"/>
      <c r="C331" s="17"/>
      <c r="D331" s="32"/>
      <c r="E331" s="17"/>
      <c r="F331" s="17"/>
      <c r="G331" s="32"/>
      <c r="H331" s="17"/>
      <c r="I331" s="33"/>
      <c r="J331" s="17"/>
      <c r="K331" s="17"/>
      <c r="L331" s="17"/>
      <c r="M331" s="17"/>
      <c r="N331" s="17"/>
      <c r="O331" s="17"/>
      <c r="P331" s="17"/>
      <c r="Q331" s="17"/>
      <c r="R331" s="17"/>
      <c r="S331" s="17"/>
      <c r="T331" s="17"/>
      <c r="U331" s="17"/>
      <c r="V331" s="17"/>
      <c r="W331" s="17"/>
      <c r="X331" s="17"/>
      <c r="Y331" s="17"/>
      <c r="Z331" s="17"/>
    </row>
    <row r="332" ht="15.75" customHeight="1">
      <c r="A332" s="32"/>
      <c r="B332" s="32"/>
      <c r="C332" s="17"/>
      <c r="D332" s="32"/>
      <c r="E332" s="17"/>
      <c r="F332" s="17"/>
      <c r="G332" s="32"/>
      <c r="H332" s="17"/>
      <c r="I332" s="33"/>
      <c r="J332" s="17"/>
      <c r="K332" s="17"/>
      <c r="L332" s="17"/>
      <c r="M332" s="17"/>
      <c r="N332" s="17"/>
      <c r="O332" s="17"/>
      <c r="P332" s="17"/>
      <c r="Q332" s="17"/>
      <c r="R332" s="17"/>
      <c r="S332" s="17"/>
      <c r="T332" s="17"/>
      <c r="U332" s="17"/>
      <c r="V332" s="17"/>
      <c r="W332" s="17"/>
      <c r="X332" s="17"/>
      <c r="Y332" s="17"/>
      <c r="Z332" s="17"/>
    </row>
    <row r="333" ht="15.75" customHeight="1">
      <c r="A333" s="32"/>
      <c r="B333" s="32"/>
      <c r="C333" s="17"/>
      <c r="D333" s="32"/>
      <c r="E333" s="17"/>
      <c r="F333" s="17"/>
      <c r="G333" s="32"/>
      <c r="H333" s="17"/>
      <c r="I333" s="33"/>
      <c r="J333" s="17"/>
      <c r="K333" s="17"/>
      <c r="L333" s="17"/>
      <c r="M333" s="17"/>
      <c r="N333" s="17"/>
      <c r="O333" s="17"/>
      <c r="P333" s="17"/>
      <c r="Q333" s="17"/>
      <c r="R333" s="17"/>
      <c r="S333" s="17"/>
      <c r="T333" s="17"/>
      <c r="U333" s="17"/>
      <c r="V333" s="17"/>
      <c r="W333" s="17"/>
      <c r="X333" s="17"/>
      <c r="Y333" s="17"/>
      <c r="Z333" s="17"/>
    </row>
    <row r="334" ht="15.75" customHeight="1">
      <c r="A334" s="32"/>
      <c r="B334" s="32"/>
      <c r="C334" s="17"/>
      <c r="D334" s="32"/>
      <c r="E334" s="17"/>
      <c r="F334" s="17"/>
      <c r="G334" s="32"/>
      <c r="H334" s="17"/>
      <c r="I334" s="33"/>
      <c r="J334" s="17"/>
      <c r="K334" s="17"/>
      <c r="L334" s="17"/>
      <c r="M334" s="17"/>
      <c r="N334" s="17"/>
      <c r="O334" s="17"/>
      <c r="P334" s="17"/>
      <c r="Q334" s="17"/>
      <c r="R334" s="17"/>
      <c r="S334" s="17"/>
      <c r="T334" s="17"/>
      <c r="U334" s="17"/>
      <c r="V334" s="17"/>
      <c r="W334" s="17"/>
      <c r="X334" s="17"/>
      <c r="Y334" s="17"/>
      <c r="Z334" s="17"/>
    </row>
    <row r="335" ht="15.75" customHeight="1">
      <c r="A335" s="32"/>
      <c r="B335" s="32"/>
      <c r="C335" s="17"/>
      <c r="D335" s="32"/>
      <c r="E335" s="17"/>
      <c r="F335" s="17"/>
      <c r="G335" s="32"/>
      <c r="H335" s="17"/>
      <c r="I335" s="33"/>
      <c r="J335" s="17"/>
      <c r="K335" s="17"/>
      <c r="L335" s="17"/>
      <c r="M335" s="17"/>
      <c r="N335" s="17"/>
      <c r="O335" s="17"/>
      <c r="P335" s="17"/>
      <c r="Q335" s="17"/>
      <c r="R335" s="17"/>
      <c r="S335" s="17"/>
      <c r="T335" s="17"/>
      <c r="U335" s="17"/>
      <c r="V335" s="17"/>
      <c r="W335" s="17"/>
      <c r="X335" s="17"/>
      <c r="Y335" s="17"/>
      <c r="Z335" s="17"/>
    </row>
    <row r="336" ht="15.75" customHeight="1">
      <c r="A336" s="32"/>
      <c r="B336" s="32"/>
      <c r="C336" s="17"/>
      <c r="D336" s="32"/>
      <c r="E336" s="17"/>
      <c r="F336" s="17"/>
      <c r="G336" s="32"/>
      <c r="H336" s="17"/>
      <c r="I336" s="33"/>
      <c r="J336" s="17"/>
      <c r="K336" s="17"/>
      <c r="L336" s="17"/>
      <c r="M336" s="17"/>
      <c r="N336" s="17"/>
      <c r="O336" s="17"/>
      <c r="P336" s="17"/>
      <c r="Q336" s="17"/>
      <c r="R336" s="17"/>
      <c r="S336" s="17"/>
      <c r="T336" s="17"/>
      <c r="U336" s="17"/>
      <c r="V336" s="17"/>
      <c r="W336" s="17"/>
      <c r="X336" s="17"/>
      <c r="Y336" s="17"/>
      <c r="Z336" s="17"/>
    </row>
    <row r="337" ht="15.75" customHeight="1">
      <c r="A337" s="32"/>
      <c r="B337" s="32"/>
      <c r="C337" s="17"/>
      <c r="D337" s="32"/>
      <c r="E337" s="17"/>
      <c r="F337" s="17"/>
      <c r="G337" s="32"/>
      <c r="H337" s="17"/>
      <c r="I337" s="33"/>
      <c r="J337" s="17"/>
      <c r="K337" s="17"/>
      <c r="L337" s="17"/>
      <c r="M337" s="17"/>
      <c r="N337" s="17"/>
      <c r="O337" s="17"/>
      <c r="P337" s="17"/>
      <c r="Q337" s="17"/>
      <c r="R337" s="17"/>
      <c r="S337" s="17"/>
      <c r="T337" s="17"/>
      <c r="U337" s="17"/>
      <c r="V337" s="17"/>
      <c r="W337" s="17"/>
      <c r="X337" s="17"/>
      <c r="Y337" s="17"/>
      <c r="Z337" s="17"/>
    </row>
    <row r="338" ht="15.75" customHeight="1">
      <c r="A338" s="32"/>
      <c r="B338" s="32"/>
      <c r="C338" s="17"/>
      <c r="D338" s="32"/>
      <c r="E338" s="17"/>
      <c r="F338" s="17"/>
      <c r="G338" s="32"/>
      <c r="H338" s="17"/>
      <c r="I338" s="33"/>
      <c r="J338" s="17"/>
      <c r="K338" s="17"/>
      <c r="L338" s="17"/>
      <c r="M338" s="17"/>
      <c r="N338" s="17"/>
      <c r="O338" s="17"/>
      <c r="P338" s="17"/>
      <c r="Q338" s="17"/>
      <c r="R338" s="17"/>
      <c r="S338" s="17"/>
      <c r="T338" s="17"/>
      <c r="U338" s="17"/>
      <c r="V338" s="17"/>
      <c r="W338" s="17"/>
      <c r="X338" s="17"/>
      <c r="Y338" s="17"/>
      <c r="Z338" s="17"/>
    </row>
    <row r="339" ht="15.75" customHeight="1">
      <c r="A339" s="32"/>
      <c r="B339" s="32"/>
      <c r="C339" s="17"/>
      <c r="D339" s="32"/>
      <c r="E339" s="17"/>
      <c r="F339" s="17"/>
      <c r="G339" s="32"/>
      <c r="H339" s="17"/>
      <c r="I339" s="33"/>
      <c r="J339" s="17"/>
      <c r="K339" s="17"/>
      <c r="L339" s="17"/>
      <c r="M339" s="17"/>
      <c r="N339" s="17"/>
      <c r="O339" s="17"/>
      <c r="P339" s="17"/>
      <c r="Q339" s="17"/>
      <c r="R339" s="17"/>
      <c r="S339" s="17"/>
      <c r="T339" s="17"/>
      <c r="U339" s="17"/>
      <c r="V339" s="17"/>
      <c r="W339" s="17"/>
      <c r="X339" s="17"/>
      <c r="Y339" s="17"/>
      <c r="Z339" s="17"/>
    </row>
    <row r="340" ht="15.75" customHeight="1">
      <c r="A340" s="32"/>
      <c r="B340" s="32"/>
      <c r="C340" s="17"/>
      <c r="D340" s="32"/>
      <c r="E340" s="17"/>
      <c r="F340" s="17"/>
      <c r="G340" s="32"/>
      <c r="H340" s="17"/>
      <c r="I340" s="33"/>
      <c r="J340" s="17"/>
      <c r="K340" s="17"/>
      <c r="L340" s="17"/>
      <c r="M340" s="17"/>
      <c r="N340" s="17"/>
      <c r="O340" s="17"/>
      <c r="P340" s="17"/>
      <c r="Q340" s="17"/>
      <c r="R340" s="17"/>
      <c r="S340" s="17"/>
      <c r="T340" s="17"/>
      <c r="U340" s="17"/>
      <c r="V340" s="17"/>
      <c r="W340" s="17"/>
      <c r="X340" s="17"/>
      <c r="Y340" s="17"/>
      <c r="Z340" s="17"/>
    </row>
    <row r="341" ht="15.75" customHeight="1">
      <c r="A341" s="32"/>
      <c r="B341" s="32"/>
      <c r="C341" s="17"/>
      <c r="D341" s="32"/>
      <c r="E341" s="17"/>
      <c r="F341" s="17"/>
      <c r="G341" s="32"/>
      <c r="H341" s="17"/>
      <c r="I341" s="33"/>
      <c r="J341" s="17"/>
      <c r="K341" s="17"/>
      <c r="L341" s="17"/>
      <c r="M341" s="17"/>
      <c r="N341" s="17"/>
      <c r="O341" s="17"/>
      <c r="P341" s="17"/>
      <c r="Q341" s="17"/>
      <c r="R341" s="17"/>
      <c r="S341" s="17"/>
      <c r="T341" s="17"/>
      <c r="U341" s="17"/>
      <c r="V341" s="17"/>
      <c r="W341" s="17"/>
      <c r="X341" s="17"/>
      <c r="Y341" s="17"/>
      <c r="Z341" s="17"/>
    </row>
    <row r="342" ht="15.75" customHeight="1">
      <c r="A342" s="32"/>
      <c r="B342" s="32"/>
      <c r="C342" s="17"/>
      <c r="D342" s="32"/>
      <c r="E342" s="17"/>
      <c r="F342" s="17"/>
      <c r="G342" s="32"/>
      <c r="H342" s="17"/>
      <c r="I342" s="33"/>
      <c r="J342" s="17"/>
      <c r="K342" s="17"/>
      <c r="L342" s="17"/>
      <c r="M342" s="17"/>
      <c r="N342" s="17"/>
      <c r="O342" s="17"/>
      <c r="P342" s="17"/>
      <c r="Q342" s="17"/>
      <c r="R342" s="17"/>
      <c r="S342" s="17"/>
      <c r="T342" s="17"/>
      <c r="U342" s="17"/>
      <c r="V342" s="17"/>
      <c r="W342" s="17"/>
      <c r="X342" s="17"/>
      <c r="Y342" s="17"/>
      <c r="Z342" s="17"/>
    </row>
    <row r="343" ht="15.75" customHeight="1">
      <c r="A343" s="32"/>
      <c r="B343" s="32"/>
      <c r="C343" s="17"/>
      <c r="D343" s="32"/>
      <c r="E343" s="17"/>
      <c r="F343" s="17"/>
      <c r="G343" s="32"/>
      <c r="H343" s="17"/>
      <c r="I343" s="33"/>
      <c r="J343" s="17"/>
      <c r="K343" s="17"/>
      <c r="L343" s="17"/>
      <c r="M343" s="17"/>
      <c r="N343" s="17"/>
      <c r="O343" s="17"/>
      <c r="P343" s="17"/>
      <c r="Q343" s="17"/>
      <c r="R343" s="17"/>
      <c r="S343" s="17"/>
      <c r="T343" s="17"/>
      <c r="U343" s="17"/>
      <c r="V343" s="17"/>
      <c r="W343" s="17"/>
      <c r="X343" s="17"/>
      <c r="Y343" s="17"/>
      <c r="Z343" s="17"/>
    </row>
    <row r="344" ht="15.75" customHeight="1">
      <c r="A344" s="32"/>
      <c r="B344" s="32"/>
      <c r="C344" s="17"/>
      <c r="D344" s="32"/>
      <c r="E344" s="17"/>
      <c r="F344" s="17"/>
      <c r="G344" s="32"/>
      <c r="H344" s="17"/>
      <c r="I344" s="33"/>
      <c r="J344" s="17"/>
      <c r="K344" s="17"/>
      <c r="L344" s="17"/>
      <c r="M344" s="17"/>
      <c r="N344" s="17"/>
      <c r="O344" s="17"/>
      <c r="P344" s="17"/>
      <c r="Q344" s="17"/>
      <c r="R344" s="17"/>
      <c r="S344" s="17"/>
      <c r="T344" s="17"/>
      <c r="U344" s="17"/>
      <c r="V344" s="17"/>
      <c r="W344" s="17"/>
      <c r="X344" s="17"/>
      <c r="Y344" s="17"/>
      <c r="Z344" s="17"/>
    </row>
    <row r="345" ht="15.75" customHeight="1">
      <c r="A345" s="32"/>
      <c r="B345" s="32"/>
      <c r="C345" s="17"/>
      <c r="D345" s="32"/>
      <c r="E345" s="17"/>
      <c r="F345" s="17"/>
      <c r="G345" s="32"/>
      <c r="H345" s="17"/>
      <c r="I345" s="33"/>
      <c r="J345" s="17"/>
      <c r="K345" s="17"/>
      <c r="L345" s="17"/>
      <c r="M345" s="17"/>
      <c r="N345" s="17"/>
      <c r="O345" s="17"/>
      <c r="P345" s="17"/>
      <c r="Q345" s="17"/>
      <c r="R345" s="17"/>
      <c r="S345" s="17"/>
      <c r="T345" s="17"/>
      <c r="U345" s="17"/>
      <c r="V345" s="17"/>
      <c r="W345" s="17"/>
      <c r="X345" s="17"/>
      <c r="Y345" s="17"/>
      <c r="Z345" s="17"/>
    </row>
    <row r="346" ht="15.75" customHeight="1">
      <c r="A346" s="32"/>
      <c r="B346" s="32"/>
      <c r="C346" s="17"/>
      <c r="D346" s="32"/>
      <c r="E346" s="17"/>
      <c r="F346" s="17"/>
      <c r="G346" s="32"/>
      <c r="H346" s="17"/>
      <c r="I346" s="33"/>
      <c r="J346" s="17"/>
      <c r="K346" s="17"/>
      <c r="L346" s="17"/>
      <c r="M346" s="17"/>
      <c r="N346" s="17"/>
      <c r="O346" s="17"/>
      <c r="P346" s="17"/>
      <c r="Q346" s="17"/>
      <c r="R346" s="17"/>
      <c r="S346" s="17"/>
      <c r="T346" s="17"/>
      <c r="U346" s="17"/>
      <c r="V346" s="17"/>
      <c r="W346" s="17"/>
      <c r="X346" s="17"/>
      <c r="Y346" s="17"/>
      <c r="Z346" s="17"/>
    </row>
    <row r="347" ht="15.75" customHeight="1">
      <c r="A347" s="32"/>
      <c r="B347" s="32"/>
      <c r="C347" s="17"/>
      <c r="D347" s="32"/>
      <c r="E347" s="17"/>
      <c r="F347" s="17"/>
      <c r="G347" s="32"/>
      <c r="H347" s="17"/>
      <c r="I347" s="33"/>
      <c r="J347" s="17"/>
      <c r="K347" s="17"/>
      <c r="L347" s="17"/>
      <c r="M347" s="17"/>
      <c r="N347" s="17"/>
      <c r="O347" s="17"/>
      <c r="P347" s="17"/>
      <c r="Q347" s="17"/>
      <c r="R347" s="17"/>
      <c r="S347" s="17"/>
      <c r="T347" s="17"/>
      <c r="U347" s="17"/>
      <c r="V347" s="17"/>
      <c r="W347" s="17"/>
      <c r="X347" s="17"/>
      <c r="Y347" s="17"/>
      <c r="Z347" s="17"/>
    </row>
    <row r="348" ht="15.75" customHeight="1">
      <c r="A348" s="32"/>
      <c r="B348" s="32"/>
      <c r="C348" s="17"/>
      <c r="D348" s="32"/>
      <c r="E348" s="17"/>
      <c r="F348" s="17"/>
      <c r="G348" s="32"/>
      <c r="H348" s="17"/>
      <c r="I348" s="33"/>
      <c r="J348" s="17"/>
      <c r="K348" s="17"/>
      <c r="L348" s="17"/>
      <c r="M348" s="17"/>
      <c r="N348" s="17"/>
      <c r="O348" s="17"/>
      <c r="P348" s="17"/>
      <c r="Q348" s="17"/>
      <c r="R348" s="17"/>
      <c r="S348" s="17"/>
      <c r="T348" s="17"/>
      <c r="U348" s="17"/>
      <c r="V348" s="17"/>
      <c r="W348" s="17"/>
      <c r="X348" s="17"/>
      <c r="Y348" s="17"/>
      <c r="Z348" s="17"/>
    </row>
    <row r="349" ht="15.75" customHeight="1">
      <c r="A349" s="32"/>
      <c r="B349" s="32"/>
      <c r="C349" s="17"/>
      <c r="D349" s="32"/>
      <c r="E349" s="17"/>
      <c r="F349" s="17"/>
      <c r="G349" s="32"/>
      <c r="H349" s="17"/>
      <c r="I349" s="33"/>
      <c r="J349" s="17"/>
      <c r="K349" s="17"/>
      <c r="L349" s="17"/>
      <c r="M349" s="17"/>
      <c r="N349" s="17"/>
      <c r="O349" s="17"/>
      <c r="P349" s="17"/>
      <c r="Q349" s="17"/>
      <c r="R349" s="17"/>
      <c r="S349" s="17"/>
      <c r="T349" s="17"/>
      <c r="U349" s="17"/>
      <c r="V349" s="17"/>
      <c r="W349" s="17"/>
      <c r="X349" s="17"/>
      <c r="Y349" s="17"/>
      <c r="Z349" s="17"/>
    </row>
    <row r="350" ht="15.75" customHeight="1">
      <c r="A350" s="32"/>
      <c r="B350" s="32"/>
      <c r="C350" s="17"/>
      <c r="D350" s="32"/>
      <c r="E350" s="17"/>
      <c r="F350" s="17"/>
      <c r="G350" s="32"/>
      <c r="H350" s="17"/>
      <c r="I350" s="33"/>
      <c r="J350" s="17"/>
      <c r="K350" s="17"/>
      <c r="L350" s="17"/>
      <c r="M350" s="17"/>
      <c r="N350" s="17"/>
      <c r="O350" s="17"/>
      <c r="P350" s="17"/>
      <c r="Q350" s="17"/>
      <c r="R350" s="17"/>
      <c r="S350" s="17"/>
      <c r="T350" s="17"/>
      <c r="U350" s="17"/>
      <c r="V350" s="17"/>
      <c r="W350" s="17"/>
      <c r="X350" s="17"/>
      <c r="Y350" s="17"/>
      <c r="Z350" s="17"/>
    </row>
    <row r="351" ht="15.75" customHeight="1">
      <c r="A351" s="32"/>
      <c r="B351" s="32"/>
      <c r="C351" s="17"/>
      <c r="D351" s="32"/>
      <c r="E351" s="17"/>
      <c r="F351" s="17"/>
      <c r="G351" s="32"/>
      <c r="H351" s="17"/>
      <c r="I351" s="33"/>
      <c r="J351" s="17"/>
      <c r="K351" s="17"/>
      <c r="L351" s="17"/>
      <c r="M351" s="17"/>
      <c r="N351" s="17"/>
      <c r="O351" s="17"/>
      <c r="P351" s="17"/>
      <c r="Q351" s="17"/>
      <c r="R351" s="17"/>
      <c r="S351" s="17"/>
      <c r="T351" s="17"/>
      <c r="U351" s="17"/>
      <c r="V351" s="17"/>
      <c r="W351" s="17"/>
      <c r="X351" s="17"/>
      <c r="Y351" s="17"/>
      <c r="Z351" s="17"/>
    </row>
    <row r="352" ht="15.75" customHeight="1">
      <c r="A352" s="32"/>
      <c r="B352" s="32"/>
      <c r="C352" s="17"/>
      <c r="D352" s="32"/>
      <c r="E352" s="17"/>
      <c r="F352" s="17"/>
      <c r="G352" s="32"/>
      <c r="H352" s="17"/>
      <c r="I352" s="33"/>
      <c r="J352" s="17"/>
      <c r="K352" s="17"/>
      <c r="L352" s="17"/>
      <c r="M352" s="17"/>
      <c r="N352" s="17"/>
      <c r="O352" s="17"/>
      <c r="P352" s="17"/>
      <c r="Q352" s="17"/>
      <c r="R352" s="17"/>
      <c r="S352" s="17"/>
      <c r="T352" s="17"/>
      <c r="U352" s="17"/>
      <c r="V352" s="17"/>
      <c r="W352" s="17"/>
      <c r="X352" s="17"/>
      <c r="Y352" s="17"/>
      <c r="Z352" s="17"/>
    </row>
    <row r="353" ht="15.75" customHeight="1">
      <c r="A353" s="32"/>
      <c r="B353" s="32"/>
      <c r="C353" s="17"/>
      <c r="D353" s="32"/>
      <c r="E353" s="17"/>
      <c r="F353" s="17"/>
      <c r="G353" s="32"/>
      <c r="H353" s="17"/>
      <c r="I353" s="33"/>
      <c r="J353" s="17"/>
      <c r="K353" s="17"/>
      <c r="L353" s="17"/>
      <c r="M353" s="17"/>
      <c r="N353" s="17"/>
      <c r="O353" s="17"/>
      <c r="P353" s="17"/>
      <c r="Q353" s="17"/>
      <c r="R353" s="17"/>
      <c r="S353" s="17"/>
      <c r="T353" s="17"/>
      <c r="U353" s="17"/>
      <c r="V353" s="17"/>
      <c r="W353" s="17"/>
      <c r="X353" s="17"/>
      <c r="Y353" s="17"/>
      <c r="Z353" s="17"/>
    </row>
    <row r="354" ht="15.75" customHeight="1">
      <c r="A354" s="32"/>
      <c r="B354" s="32"/>
      <c r="C354" s="17"/>
      <c r="D354" s="32"/>
      <c r="E354" s="17"/>
      <c r="F354" s="17"/>
      <c r="G354" s="32"/>
      <c r="H354" s="17"/>
      <c r="I354" s="33"/>
      <c r="J354" s="17"/>
      <c r="K354" s="17"/>
      <c r="L354" s="17"/>
      <c r="M354" s="17"/>
      <c r="N354" s="17"/>
      <c r="O354" s="17"/>
      <c r="P354" s="17"/>
      <c r="Q354" s="17"/>
      <c r="R354" s="17"/>
      <c r="S354" s="17"/>
      <c r="T354" s="17"/>
      <c r="U354" s="17"/>
      <c r="V354" s="17"/>
      <c r="W354" s="17"/>
      <c r="X354" s="17"/>
      <c r="Y354" s="17"/>
      <c r="Z354" s="17"/>
    </row>
    <row r="355" ht="15.75" customHeight="1">
      <c r="A355" s="32"/>
      <c r="B355" s="32"/>
      <c r="C355" s="17"/>
      <c r="D355" s="32"/>
      <c r="E355" s="17"/>
      <c r="F355" s="17"/>
      <c r="G355" s="32"/>
      <c r="H355" s="17"/>
      <c r="I355" s="33"/>
      <c r="J355" s="17"/>
      <c r="K355" s="17"/>
      <c r="L355" s="17"/>
      <c r="M355" s="17"/>
      <c r="N355" s="17"/>
      <c r="O355" s="17"/>
      <c r="P355" s="17"/>
      <c r="Q355" s="17"/>
      <c r="R355" s="17"/>
      <c r="S355" s="17"/>
      <c r="T355" s="17"/>
      <c r="U355" s="17"/>
      <c r="V355" s="17"/>
      <c r="W355" s="17"/>
      <c r="X355" s="17"/>
      <c r="Y355" s="17"/>
      <c r="Z355" s="17"/>
    </row>
    <row r="356" ht="15.75" customHeight="1">
      <c r="A356" s="32"/>
      <c r="B356" s="32"/>
      <c r="C356" s="17"/>
      <c r="D356" s="32"/>
      <c r="E356" s="17"/>
      <c r="F356" s="17"/>
      <c r="G356" s="32"/>
      <c r="H356" s="17"/>
      <c r="I356" s="33"/>
      <c r="J356" s="17"/>
      <c r="K356" s="17"/>
      <c r="L356" s="17"/>
      <c r="M356" s="17"/>
      <c r="N356" s="17"/>
      <c r="O356" s="17"/>
      <c r="P356" s="17"/>
      <c r="Q356" s="17"/>
      <c r="R356" s="17"/>
      <c r="S356" s="17"/>
      <c r="T356" s="17"/>
      <c r="U356" s="17"/>
      <c r="V356" s="17"/>
      <c r="W356" s="17"/>
      <c r="X356" s="17"/>
      <c r="Y356" s="17"/>
      <c r="Z356" s="17"/>
    </row>
    <row r="357" ht="15.75" customHeight="1">
      <c r="A357" s="32"/>
      <c r="B357" s="32"/>
      <c r="C357" s="17"/>
      <c r="D357" s="32"/>
      <c r="E357" s="17"/>
      <c r="F357" s="17"/>
      <c r="G357" s="32"/>
      <c r="H357" s="17"/>
      <c r="I357" s="33"/>
      <c r="J357" s="17"/>
      <c r="K357" s="17"/>
      <c r="L357" s="17"/>
      <c r="M357" s="17"/>
      <c r="N357" s="17"/>
      <c r="O357" s="17"/>
      <c r="P357" s="17"/>
      <c r="Q357" s="17"/>
      <c r="R357" s="17"/>
      <c r="S357" s="17"/>
      <c r="T357" s="17"/>
      <c r="U357" s="17"/>
      <c r="V357" s="17"/>
      <c r="W357" s="17"/>
      <c r="X357" s="17"/>
      <c r="Y357" s="17"/>
      <c r="Z357" s="17"/>
    </row>
    <row r="358" ht="15.75" customHeight="1">
      <c r="A358" s="32"/>
      <c r="B358" s="32"/>
      <c r="C358" s="17"/>
      <c r="D358" s="32"/>
      <c r="E358" s="17"/>
      <c r="F358" s="17"/>
      <c r="G358" s="32"/>
      <c r="H358" s="17"/>
      <c r="I358" s="33"/>
      <c r="J358" s="17"/>
      <c r="K358" s="17"/>
      <c r="L358" s="17"/>
      <c r="M358" s="17"/>
      <c r="N358" s="17"/>
      <c r="O358" s="17"/>
      <c r="P358" s="17"/>
      <c r="Q358" s="17"/>
      <c r="R358" s="17"/>
      <c r="S358" s="17"/>
      <c r="T358" s="17"/>
      <c r="U358" s="17"/>
      <c r="V358" s="17"/>
      <c r="W358" s="17"/>
      <c r="X358" s="17"/>
      <c r="Y358" s="17"/>
      <c r="Z358" s="17"/>
    </row>
    <row r="359" ht="15.75" customHeight="1">
      <c r="A359" s="32"/>
      <c r="B359" s="32"/>
      <c r="C359" s="17"/>
      <c r="D359" s="32"/>
      <c r="E359" s="17"/>
      <c r="F359" s="17"/>
      <c r="G359" s="32"/>
      <c r="H359" s="17"/>
      <c r="I359" s="33"/>
      <c r="J359" s="17"/>
      <c r="K359" s="17"/>
      <c r="L359" s="17"/>
      <c r="M359" s="17"/>
      <c r="N359" s="17"/>
      <c r="O359" s="17"/>
      <c r="P359" s="17"/>
      <c r="Q359" s="17"/>
      <c r="R359" s="17"/>
      <c r="S359" s="17"/>
      <c r="T359" s="17"/>
      <c r="U359" s="17"/>
      <c r="V359" s="17"/>
      <c r="W359" s="17"/>
      <c r="X359" s="17"/>
      <c r="Y359" s="17"/>
      <c r="Z359" s="17"/>
    </row>
    <row r="360" ht="15.75" customHeight="1">
      <c r="A360" s="32"/>
      <c r="B360" s="32"/>
      <c r="C360" s="17"/>
      <c r="D360" s="32"/>
      <c r="E360" s="17"/>
      <c r="F360" s="17"/>
      <c r="G360" s="32"/>
      <c r="H360" s="17"/>
      <c r="I360" s="33"/>
      <c r="J360" s="17"/>
      <c r="K360" s="17"/>
      <c r="L360" s="17"/>
      <c r="M360" s="17"/>
      <c r="N360" s="17"/>
      <c r="O360" s="17"/>
      <c r="P360" s="17"/>
      <c r="Q360" s="17"/>
      <c r="R360" s="17"/>
      <c r="S360" s="17"/>
      <c r="T360" s="17"/>
      <c r="U360" s="17"/>
      <c r="V360" s="17"/>
      <c r="W360" s="17"/>
      <c r="X360" s="17"/>
      <c r="Y360" s="17"/>
      <c r="Z360" s="17"/>
    </row>
    <row r="361" ht="15.75" customHeight="1">
      <c r="A361" s="32"/>
      <c r="B361" s="32"/>
      <c r="C361" s="17"/>
      <c r="D361" s="32"/>
      <c r="E361" s="17"/>
      <c r="F361" s="17"/>
      <c r="G361" s="32"/>
      <c r="H361" s="17"/>
      <c r="I361" s="33"/>
      <c r="J361" s="17"/>
      <c r="K361" s="17"/>
      <c r="L361" s="17"/>
      <c r="M361" s="17"/>
      <c r="N361" s="17"/>
      <c r="O361" s="17"/>
      <c r="P361" s="17"/>
      <c r="Q361" s="17"/>
      <c r="R361" s="17"/>
      <c r="S361" s="17"/>
      <c r="T361" s="17"/>
      <c r="U361" s="17"/>
      <c r="V361" s="17"/>
      <c r="W361" s="17"/>
      <c r="X361" s="17"/>
      <c r="Y361" s="17"/>
      <c r="Z361" s="17"/>
    </row>
    <row r="362" ht="15.75" customHeight="1">
      <c r="A362" s="32"/>
      <c r="B362" s="32"/>
      <c r="C362" s="17"/>
      <c r="D362" s="32"/>
      <c r="E362" s="17"/>
      <c r="F362" s="17"/>
      <c r="G362" s="32"/>
      <c r="H362" s="17"/>
      <c r="I362" s="33"/>
      <c r="J362" s="17"/>
      <c r="K362" s="17"/>
      <c r="L362" s="17"/>
      <c r="M362" s="17"/>
      <c r="N362" s="17"/>
      <c r="O362" s="17"/>
      <c r="P362" s="17"/>
      <c r="Q362" s="17"/>
      <c r="R362" s="17"/>
      <c r="S362" s="17"/>
      <c r="T362" s="17"/>
      <c r="U362" s="17"/>
      <c r="V362" s="17"/>
      <c r="W362" s="17"/>
      <c r="X362" s="17"/>
      <c r="Y362" s="17"/>
      <c r="Z362" s="17"/>
    </row>
    <row r="363" ht="15.75" customHeight="1">
      <c r="A363" s="32"/>
      <c r="B363" s="32"/>
      <c r="C363" s="17"/>
      <c r="D363" s="32"/>
      <c r="E363" s="17"/>
      <c r="F363" s="17"/>
      <c r="G363" s="32"/>
      <c r="H363" s="17"/>
      <c r="I363" s="33"/>
      <c r="J363" s="17"/>
      <c r="K363" s="17"/>
      <c r="L363" s="17"/>
      <c r="M363" s="17"/>
      <c r="N363" s="17"/>
      <c r="O363" s="17"/>
      <c r="P363" s="17"/>
      <c r="Q363" s="17"/>
      <c r="R363" s="17"/>
      <c r="S363" s="17"/>
      <c r="T363" s="17"/>
      <c r="U363" s="17"/>
      <c r="V363" s="17"/>
      <c r="W363" s="17"/>
      <c r="X363" s="17"/>
      <c r="Y363" s="17"/>
      <c r="Z363" s="17"/>
    </row>
    <row r="364" ht="15.75" customHeight="1">
      <c r="A364" s="32"/>
      <c r="B364" s="32"/>
      <c r="C364" s="17"/>
      <c r="D364" s="32"/>
      <c r="E364" s="17"/>
      <c r="F364" s="17"/>
      <c r="G364" s="32"/>
      <c r="H364" s="17"/>
      <c r="I364" s="33"/>
      <c r="J364" s="17"/>
      <c r="K364" s="17"/>
      <c r="L364" s="17"/>
      <c r="M364" s="17"/>
      <c r="N364" s="17"/>
      <c r="O364" s="17"/>
      <c r="P364" s="17"/>
      <c r="Q364" s="17"/>
      <c r="R364" s="17"/>
      <c r="S364" s="17"/>
      <c r="T364" s="17"/>
      <c r="U364" s="17"/>
      <c r="V364" s="17"/>
      <c r="W364" s="17"/>
      <c r="X364" s="17"/>
      <c r="Y364" s="17"/>
      <c r="Z364" s="17"/>
    </row>
    <row r="365" ht="15.75" customHeight="1">
      <c r="A365" s="32"/>
      <c r="B365" s="32"/>
      <c r="C365" s="17"/>
      <c r="D365" s="32"/>
      <c r="E365" s="17"/>
      <c r="F365" s="17"/>
      <c r="G365" s="32"/>
      <c r="H365" s="17"/>
      <c r="I365" s="33"/>
      <c r="J365" s="17"/>
      <c r="K365" s="17"/>
      <c r="L365" s="17"/>
      <c r="M365" s="17"/>
      <c r="N365" s="17"/>
      <c r="O365" s="17"/>
      <c r="P365" s="17"/>
      <c r="Q365" s="17"/>
      <c r="R365" s="17"/>
      <c r="S365" s="17"/>
      <c r="T365" s="17"/>
      <c r="U365" s="17"/>
      <c r="V365" s="17"/>
      <c r="W365" s="17"/>
      <c r="X365" s="17"/>
      <c r="Y365" s="17"/>
      <c r="Z365" s="17"/>
    </row>
    <row r="366" ht="15.75" customHeight="1">
      <c r="A366" s="32"/>
      <c r="B366" s="32"/>
      <c r="C366" s="17"/>
      <c r="D366" s="32"/>
      <c r="E366" s="17"/>
      <c r="F366" s="17"/>
      <c r="G366" s="32"/>
      <c r="H366" s="17"/>
      <c r="I366" s="33"/>
      <c r="J366" s="17"/>
      <c r="K366" s="17"/>
      <c r="L366" s="17"/>
      <c r="M366" s="17"/>
      <c r="N366" s="17"/>
      <c r="O366" s="17"/>
      <c r="P366" s="17"/>
      <c r="Q366" s="17"/>
      <c r="R366" s="17"/>
      <c r="S366" s="17"/>
      <c r="T366" s="17"/>
      <c r="U366" s="17"/>
      <c r="V366" s="17"/>
      <c r="W366" s="17"/>
      <c r="X366" s="17"/>
      <c r="Y366" s="17"/>
      <c r="Z366" s="17"/>
    </row>
    <row r="367" ht="15.75" customHeight="1">
      <c r="A367" s="32"/>
      <c r="B367" s="32"/>
      <c r="C367" s="17"/>
      <c r="D367" s="32"/>
      <c r="E367" s="17"/>
      <c r="F367" s="17"/>
      <c r="G367" s="32"/>
      <c r="H367" s="17"/>
      <c r="I367" s="33"/>
      <c r="J367" s="17"/>
      <c r="K367" s="17"/>
      <c r="L367" s="17"/>
      <c r="M367" s="17"/>
      <c r="N367" s="17"/>
      <c r="O367" s="17"/>
      <c r="P367" s="17"/>
      <c r="Q367" s="17"/>
      <c r="R367" s="17"/>
      <c r="S367" s="17"/>
      <c r="T367" s="17"/>
      <c r="U367" s="17"/>
      <c r="V367" s="17"/>
      <c r="W367" s="17"/>
      <c r="X367" s="17"/>
      <c r="Y367" s="17"/>
      <c r="Z367" s="17"/>
    </row>
    <row r="368" ht="15.75" customHeight="1">
      <c r="A368" s="32"/>
      <c r="B368" s="32"/>
      <c r="C368" s="17"/>
      <c r="D368" s="32"/>
      <c r="E368" s="17"/>
      <c r="F368" s="17"/>
      <c r="G368" s="32"/>
      <c r="H368" s="17"/>
      <c r="I368" s="33"/>
      <c r="J368" s="17"/>
      <c r="K368" s="17"/>
      <c r="L368" s="17"/>
      <c r="M368" s="17"/>
      <c r="N368" s="17"/>
      <c r="O368" s="17"/>
      <c r="P368" s="17"/>
      <c r="Q368" s="17"/>
      <c r="R368" s="17"/>
      <c r="S368" s="17"/>
      <c r="T368" s="17"/>
      <c r="U368" s="17"/>
      <c r="V368" s="17"/>
      <c r="W368" s="17"/>
      <c r="X368" s="17"/>
      <c r="Y368" s="17"/>
      <c r="Z368" s="17"/>
    </row>
    <row r="369" ht="15.75" customHeight="1">
      <c r="A369" s="32"/>
      <c r="B369" s="32"/>
      <c r="C369" s="17"/>
      <c r="D369" s="32"/>
      <c r="E369" s="17"/>
      <c r="F369" s="17"/>
      <c r="G369" s="32"/>
      <c r="H369" s="17"/>
      <c r="I369" s="33"/>
      <c r="J369" s="17"/>
      <c r="K369" s="17"/>
      <c r="L369" s="17"/>
      <c r="M369" s="17"/>
      <c r="N369" s="17"/>
      <c r="O369" s="17"/>
      <c r="P369" s="17"/>
      <c r="Q369" s="17"/>
      <c r="R369" s="17"/>
      <c r="S369" s="17"/>
      <c r="T369" s="17"/>
      <c r="U369" s="17"/>
      <c r="V369" s="17"/>
      <c r="W369" s="17"/>
      <c r="X369" s="17"/>
      <c r="Y369" s="17"/>
      <c r="Z369" s="17"/>
    </row>
    <row r="370" ht="15.75" customHeight="1">
      <c r="A370" s="32"/>
      <c r="B370" s="32"/>
      <c r="C370" s="17"/>
      <c r="D370" s="32"/>
      <c r="E370" s="17"/>
      <c r="F370" s="17"/>
      <c r="G370" s="32"/>
      <c r="H370" s="17"/>
      <c r="I370" s="33"/>
      <c r="J370" s="17"/>
      <c r="K370" s="17"/>
      <c r="L370" s="17"/>
      <c r="M370" s="17"/>
      <c r="N370" s="17"/>
      <c r="O370" s="17"/>
      <c r="P370" s="17"/>
      <c r="Q370" s="17"/>
      <c r="R370" s="17"/>
      <c r="S370" s="17"/>
      <c r="T370" s="17"/>
      <c r="U370" s="17"/>
      <c r="V370" s="17"/>
      <c r="W370" s="17"/>
      <c r="X370" s="17"/>
      <c r="Y370" s="17"/>
      <c r="Z370" s="17"/>
    </row>
    <row r="371" ht="15.75" customHeight="1">
      <c r="A371" s="32"/>
      <c r="B371" s="32"/>
      <c r="C371" s="17"/>
      <c r="D371" s="32"/>
      <c r="E371" s="17"/>
      <c r="F371" s="17"/>
      <c r="G371" s="32"/>
      <c r="H371" s="17"/>
      <c r="I371" s="33"/>
      <c r="J371" s="17"/>
      <c r="K371" s="17"/>
      <c r="L371" s="17"/>
      <c r="M371" s="17"/>
      <c r="N371" s="17"/>
      <c r="O371" s="17"/>
      <c r="P371" s="17"/>
      <c r="Q371" s="17"/>
      <c r="R371" s="17"/>
      <c r="S371" s="17"/>
      <c r="T371" s="17"/>
      <c r="U371" s="17"/>
      <c r="V371" s="17"/>
      <c r="W371" s="17"/>
      <c r="X371" s="17"/>
      <c r="Y371" s="17"/>
      <c r="Z371" s="17"/>
    </row>
    <row r="372" ht="15.75" customHeight="1">
      <c r="A372" s="32"/>
      <c r="B372" s="32"/>
      <c r="C372" s="17"/>
      <c r="D372" s="32"/>
      <c r="E372" s="17"/>
      <c r="F372" s="17"/>
      <c r="G372" s="32"/>
      <c r="H372" s="17"/>
      <c r="I372" s="33"/>
      <c r="J372" s="17"/>
      <c r="K372" s="17"/>
      <c r="L372" s="17"/>
      <c r="M372" s="17"/>
      <c r="N372" s="17"/>
      <c r="O372" s="17"/>
      <c r="P372" s="17"/>
      <c r="Q372" s="17"/>
      <c r="R372" s="17"/>
      <c r="S372" s="17"/>
      <c r="T372" s="17"/>
      <c r="U372" s="17"/>
      <c r="V372" s="17"/>
      <c r="W372" s="17"/>
      <c r="X372" s="17"/>
      <c r="Y372" s="17"/>
      <c r="Z372" s="17"/>
    </row>
    <row r="373" ht="15.75" customHeight="1">
      <c r="A373" s="32"/>
      <c r="B373" s="32"/>
      <c r="C373" s="17"/>
      <c r="D373" s="32"/>
      <c r="E373" s="17"/>
      <c r="F373" s="17"/>
      <c r="G373" s="32"/>
      <c r="H373" s="17"/>
      <c r="I373" s="33"/>
      <c r="J373" s="17"/>
      <c r="K373" s="17"/>
      <c r="L373" s="17"/>
      <c r="M373" s="17"/>
      <c r="N373" s="17"/>
      <c r="O373" s="17"/>
      <c r="P373" s="17"/>
      <c r="Q373" s="17"/>
      <c r="R373" s="17"/>
      <c r="S373" s="17"/>
      <c r="T373" s="17"/>
      <c r="U373" s="17"/>
      <c r="V373" s="17"/>
      <c r="W373" s="17"/>
      <c r="X373" s="17"/>
      <c r="Y373" s="17"/>
      <c r="Z373" s="17"/>
    </row>
    <row r="374" ht="15.75" customHeight="1">
      <c r="A374" s="32"/>
      <c r="B374" s="32"/>
      <c r="C374" s="17"/>
      <c r="D374" s="32"/>
      <c r="E374" s="17"/>
      <c r="F374" s="17"/>
      <c r="G374" s="32"/>
      <c r="H374" s="17"/>
      <c r="I374" s="33"/>
      <c r="J374" s="17"/>
      <c r="K374" s="17"/>
      <c r="L374" s="17"/>
      <c r="M374" s="17"/>
      <c r="N374" s="17"/>
      <c r="O374" s="17"/>
      <c r="P374" s="17"/>
      <c r="Q374" s="17"/>
      <c r="R374" s="17"/>
      <c r="S374" s="17"/>
      <c r="T374" s="17"/>
      <c r="U374" s="17"/>
      <c r="V374" s="17"/>
      <c r="W374" s="17"/>
      <c r="X374" s="17"/>
      <c r="Y374" s="17"/>
      <c r="Z374" s="17"/>
    </row>
    <row r="375" ht="15.75" customHeight="1">
      <c r="A375" s="32"/>
      <c r="B375" s="32"/>
      <c r="C375" s="17"/>
      <c r="D375" s="32"/>
      <c r="E375" s="17"/>
      <c r="F375" s="17"/>
      <c r="G375" s="32"/>
      <c r="H375" s="17"/>
      <c r="I375" s="33"/>
      <c r="J375" s="17"/>
      <c r="K375" s="17"/>
      <c r="L375" s="17"/>
      <c r="M375" s="17"/>
      <c r="N375" s="17"/>
      <c r="O375" s="17"/>
      <c r="P375" s="17"/>
      <c r="Q375" s="17"/>
      <c r="R375" s="17"/>
      <c r="S375" s="17"/>
      <c r="T375" s="17"/>
      <c r="U375" s="17"/>
      <c r="V375" s="17"/>
      <c r="W375" s="17"/>
      <c r="X375" s="17"/>
      <c r="Y375" s="17"/>
      <c r="Z375" s="17"/>
    </row>
    <row r="376" ht="15.75" customHeight="1">
      <c r="A376" s="32"/>
      <c r="B376" s="32"/>
      <c r="C376" s="17"/>
      <c r="D376" s="32"/>
      <c r="E376" s="17"/>
      <c r="F376" s="17"/>
      <c r="G376" s="32"/>
      <c r="H376" s="17"/>
      <c r="I376" s="33"/>
      <c r="J376" s="17"/>
      <c r="K376" s="17"/>
      <c r="L376" s="17"/>
      <c r="M376" s="17"/>
      <c r="N376" s="17"/>
      <c r="O376" s="17"/>
      <c r="P376" s="17"/>
      <c r="Q376" s="17"/>
      <c r="R376" s="17"/>
      <c r="S376" s="17"/>
      <c r="T376" s="17"/>
      <c r="U376" s="17"/>
      <c r="V376" s="17"/>
      <c r="W376" s="17"/>
      <c r="X376" s="17"/>
      <c r="Y376" s="17"/>
      <c r="Z376" s="17"/>
    </row>
    <row r="377" ht="15.75" customHeight="1">
      <c r="A377" s="32"/>
      <c r="B377" s="32"/>
      <c r="C377" s="17"/>
      <c r="D377" s="32"/>
      <c r="E377" s="17"/>
      <c r="F377" s="17"/>
      <c r="G377" s="32"/>
      <c r="H377" s="17"/>
      <c r="I377" s="33"/>
      <c r="J377" s="17"/>
      <c r="K377" s="17"/>
      <c r="L377" s="17"/>
      <c r="M377" s="17"/>
      <c r="N377" s="17"/>
      <c r="O377" s="17"/>
      <c r="P377" s="17"/>
      <c r="Q377" s="17"/>
      <c r="R377" s="17"/>
      <c r="S377" s="17"/>
      <c r="T377" s="17"/>
      <c r="U377" s="17"/>
      <c r="V377" s="17"/>
      <c r="W377" s="17"/>
      <c r="X377" s="17"/>
      <c r="Y377" s="17"/>
      <c r="Z377" s="17"/>
    </row>
    <row r="378" ht="15.75" customHeight="1">
      <c r="A378" s="32"/>
      <c r="B378" s="32"/>
      <c r="C378" s="17"/>
      <c r="D378" s="32"/>
      <c r="E378" s="17"/>
      <c r="F378" s="17"/>
      <c r="G378" s="32"/>
      <c r="H378" s="17"/>
      <c r="I378" s="33"/>
      <c r="J378" s="17"/>
      <c r="K378" s="17"/>
      <c r="L378" s="17"/>
      <c r="M378" s="17"/>
      <c r="N378" s="17"/>
      <c r="O378" s="17"/>
      <c r="P378" s="17"/>
      <c r="Q378" s="17"/>
      <c r="R378" s="17"/>
      <c r="S378" s="17"/>
      <c r="T378" s="17"/>
      <c r="U378" s="17"/>
      <c r="V378" s="17"/>
      <c r="W378" s="17"/>
      <c r="X378" s="17"/>
      <c r="Y378" s="17"/>
      <c r="Z378" s="17"/>
    </row>
    <row r="379" ht="15.75" customHeight="1">
      <c r="A379" s="32"/>
      <c r="B379" s="32"/>
      <c r="C379" s="17"/>
      <c r="D379" s="32"/>
      <c r="E379" s="17"/>
      <c r="F379" s="17"/>
      <c r="G379" s="32"/>
      <c r="H379" s="17"/>
      <c r="I379" s="33"/>
      <c r="J379" s="17"/>
      <c r="K379" s="17"/>
      <c r="L379" s="17"/>
      <c r="M379" s="17"/>
      <c r="N379" s="17"/>
      <c r="O379" s="17"/>
      <c r="P379" s="17"/>
      <c r="Q379" s="17"/>
      <c r="R379" s="17"/>
      <c r="S379" s="17"/>
      <c r="T379" s="17"/>
      <c r="U379" s="17"/>
      <c r="V379" s="17"/>
      <c r="W379" s="17"/>
      <c r="X379" s="17"/>
      <c r="Y379" s="17"/>
      <c r="Z379" s="17"/>
    </row>
    <row r="380" ht="15.75" customHeight="1">
      <c r="A380" s="32"/>
      <c r="B380" s="32"/>
      <c r="C380" s="17"/>
      <c r="D380" s="32"/>
      <c r="E380" s="17"/>
      <c r="F380" s="17"/>
      <c r="G380" s="32"/>
      <c r="H380" s="17"/>
      <c r="I380" s="33"/>
      <c r="J380" s="17"/>
      <c r="K380" s="17"/>
      <c r="L380" s="17"/>
      <c r="M380" s="17"/>
      <c r="N380" s="17"/>
      <c r="O380" s="17"/>
      <c r="P380" s="17"/>
      <c r="Q380" s="17"/>
      <c r="R380" s="17"/>
      <c r="S380" s="17"/>
      <c r="T380" s="17"/>
      <c r="U380" s="17"/>
      <c r="V380" s="17"/>
      <c r="W380" s="17"/>
      <c r="X380" s="17"/>
      <c r="Y380" s="17"/>
      <c r="Z380" s="17"/>
    </row>
    <row r="381" ht="15.75" customHeight="1">
      <c r="A381" s="32"/>
      <c r="B381" s="32"/>
      <c r="C381" s="17"/>
      <c r="D381" s="32"/>
      <c r="E381" s="17"/>
      <c r="F381" s="17"/>
      <c r="G381" s="32"/>
      <c r="H381" s="17"/>
      <c r="I381" s="33"/>
      <c r="J381" s="17"/>
      <c r="K381" s="17"/>
      <c r="L381" s="17"/>
      <c r="M381" s="17"/>
      <c r="N381" s="17"/>
      <c r="O381" s="17"/>
      <c r="P381" s="17"/>
      <c r="Q381" s="17"/>
      <c r="R381" s="17"/>
      <c r="S381" s="17"/>
      <c r="T381" s="17"/>
      <c r="U381" s="17"/>
      <c r="V381" s="17"/>
      <c r="W381" s="17"/>
      <c r="X381" s="17"/>
      <c r="Y381" s="17"/>
      <c r="Z381" s="17"/>
    </row>
    <row r="382" ht="15.75" customHeight="1">
      <c r="A382" s="32"/>
      <c r="B382" s="32"/>
      <c r="C382" s="17"/>
      <c r="D382" s="32"/>
      <c r="E382" s="17"/>
      <c r="F382" s="17"/>
      <c r="G382" s="32"/>
      <c r="H382" s="17"/>
      <c r="I382" s="33"/>
      <c r="J382" s="17"/>
      <c r="K382" s="17"/>
      <c r="L382" s="17"/>
      <c r="M382" s="17"/>
      <c r="N382" s="17"/>
      <c r="O382" s="17"/>
      <c r="P382" s="17"/>
      <c r="Q382" s="17"/>
      <c r="R382" s="17"/>
      <c r="S382" s="17"/>
      <c r="T382" s="17"/>
      <c r="U382" s="17"/>
      <c r="V382" s="17"/>
      <c r="W382" s="17"/>
      <c r="X382" s="17"/>
      <c r="Y382" s="17"/>
      <c r="Z382" s="17"/>
    </row>
    <row r="383" ht="15.75" customHeight="1">
      <c r="A383" s="32"/>
      <c r="B383" s="32"/>
      <c r="C383" s="17"/>
      <c r="D383" s="32"/>
      <c r="E383" s="17"/>
      <c r="F383" s="17"/>
      <c r="G383" s="32"/>
      <c r="H383" s="17"/>
      <c r="I383" s="33"/>
      <c r="J383" s="17"/>
      <c r="K383" s="17"/>
      <c r="L383" s="17"/>
      <c r="M383" s="17"/>
      <c r="N383" s="17"/>
      <c r="O383" s="17"/>
      <c r="P383" s="17"/>
      <c r="Q383" s="17"/>
      <c r="R383" s="17"/>
      <c r="S383" s="17"/>
      <c r="T383" s="17"/>
      <c r="U383" s="17"/>
      <c r="V383" s="17"/>
      <c r="W383" s="17"/>
      <c r="X383" s="17"/>
      <c r="Y383" s="17"/>
      <c r="Z383" s="17"/>
    </row>
    <row r="384" ht="15.75" customHeight="1">
      <c r="A384" s="32"/>
      <c r="B384" s="32"/>
      <c r="C384" s="17"/>
      <c r="D384" s="32"/>
      <c r="E384" s="17"/>
      <c r="F384" s="17"/>
      <c r="G384" s="32"/>
      <c r="H384" s="17"/>
      <c r="I384" s="33"/>
      <c r="J384" s="17"/>
      <c r="K384" s="17"/>
      <c r="L384" s="17"/>
      <c r="M384" s="17"/>
      <c r="N384" s="17"/>
      <c r="O384" s="17"/>
      <c r="P384" s="17"/>
      <c r="Q384" s="17"/>
      <c r="R384" s="17"/>
      <c r="S384" s="17"/>
      <c r="T384" s="17"/>
      <c r="U384" s="17"/>
      <c r="V384" s="17"/>
      <c r="W384" s="17"/>
      <c r="X384" s="17"/>
      <c r="Y384" s="17"/>
      <c r="Z384" s="17"/>
    </row>
    <row r="385" ht="15.75" customHeight="1">
      <c r="A385" s="32"/>
      <c r="B385" s="32"/>
      <c r="C385" s="17"/>
      <c r="D385" s="32"/>
      <c r="E385" s="17"/>
      <c r="F385" s="17"/>
      <c r="G385" s="32"/>
      <c r="H385" s="17"/>
      <c r="I385" s="33"/>
      <c r="J385" s="17"/>
      <c r="K385" s="17"/>
      <c r="L385" s="17"/>
      <c r="M385" s="17"/>
      <c r="N385" s="17"/>
      <c r="O385" s="17"/>
      <c r="P385" s="17"/>
      <c r="Q385" s="17"/>
      <c r="R385" s="17"/>
      <c r="S385" s="17"/>
      <c r="T385" s="17"/>
      <c r="U385" s="17"/>
      <c r="V385" s="17"/>
      <c r="W385" s="17"/>
      <c r="X385" s="17"/>
      <c r="Y385" s="17"/>
      <c r="Z385" s="17"/>
    </row>
    <row r="386" ht="15.75" customHeight="1">
      <c r="A386" s="32"/>
      <c r="B386" s="32"/>
      <c r="C386" s="17"/>
      <c r="D386" s="32"/>
      <c r="E386" s="17"/>
      <c r="F386" s="17"/>
      <c r="G386" s="32"/>
      <c r="H386" s="17"/>
      <c r="I386" s="33"/>
      <c r="J386" s="17"/>
      <c r="K386" s="17"/>
      <c r="L386" s="17"/>
      <c r="M386" s="17"/>
      <c r="N386" s="17"/>
      <c r="O386" s="17"/>
      <c r="P386" s="17"/>
      <c r="Q386" s="17"/>
      <c r="R386" s="17"/>
      <c r="S386" s="17"/>
      <c r="T386" s="17"/>
      <c r="U386" s="17"/>
      <c r="V386" s="17"/>
      <c r="W386" s="17"/>
      <c r="X386" s="17"/>
      <c r="Y386" s="17"/>
      <c r="Z386" s="17"/>
    </row>
    <row r="387" ht="15.75" customHeight="1">
      <c r="A387" s="32"/>
      <c r="B387" s="32"/>
      <c r="C387" s="17"/>
      <c r="D387" s="32"/>
      <c r="E387" s="17"/>
      <c r="F387" s="17"/>
      <c r="G387" s="32"/>
      <c r="H387" s="17"/>
      <c r="I387" s="33"/>
      <c r="J387" s="17"/>
      <c r="K387" s="17"/>
      <c r="L387" s="17"/>
      <c r="M387" s="17"/>
      <c r="N387" s="17"/>
      <c r="O387" s="17"/>
      <c r="P387" s="17"/>
      <c r="Q387" s="17"/>
      <c r="R387" s="17"/>
      <c r="S387" s="17"/>
      <c r="T387" s="17"/>
      <c r="U387" s="17"/>
      <c r="V387" s="17"/>
      <c r="W387" s="17"/>
      <c r="X387" s="17"/>
      <c r="Y387" s="17"/>
      <c r="Z387" s="17"/>
    </row>
    <row r="388" ht="15.75" customHeight="1">
      <c r="A388" s="32"/>
      <c r="B388" s="32"/>
      <c r="C388" s="17"/>
      <c r="D388" s="32"/>
      <c r="E388" s="17"/>
      <c r="F388" s="17"/>
      <c r="G388" s="32"/>
      <c r="H388" s="17"/>
      <c r="I388" s="33"/>
      <c r="J388" s="17"/>
      <c r="K388" s="17"/>
      <c r="L388" s="17"/>
      <c r="M388" s="17"/>
      <c r="N388" s="17"/>
      <c r="O388" s="17"/>
      <c r="P388" s="17"/>
      <c r="Q388" s="17"/>
      <c r="R388" s="17"/>
      <c r="S388" s="17"/>
      <c r="T388" s="17"/>
      <c r="U388" s="17"/>
      <c r="V388" s="17"/>
      <c r="W388" s="17"/>
      <c r="X388" s="17"/>
      <c r="Y388" s="17"/>
      <c r="Z388" s="17"/>
    </row>
    <row r="389" ht="15.75" customHeight="1">
      <c r="A389" s="32"/>
      <c r="B389" s="32"/>
      <c r="C389" s="17"/>
      <c r="D389" s="32"/>
      <c r="E389" s="17"/>
      <c r="F389" s="17"/>
      <c r="G389" s="32"/>
      <c r="H389" s="17"/>
      <c r="I389" s="33"/>
      <c r="J389" s="17"/>
      <c r="K389" s="17"/>
      <c r="L389" s="17"/>
      <c r="M389" s="17"/>
      <c r="N389" s="17"/>
      <c r="O389" s="17"/>
      <c r="P389" s="17"/>
      <c r="Q389" s="17"/>
      <c r="R389" s="17"/>
      <c r="S389" s="17"/>
      <c r="T389" s="17"/>
      <c r="U389" s="17"/>
      <c r="V389" s="17"/>
      <c r="W389" s="17"/>
      <c r="X389" s="17"/>
      <c r="Y389" s="17"/>
      <c r="Z389" s="17"/>
    </row>
    <row r="390" ht="15.75" customHeight="1">
      <c r="A390" s="32"/>
      <c r="B390" s="32"/>
      <c r="C390" s="17"/>
      <c r="D390" s="32"/>
      <c r="E390" s="17"/>
      <c r="F390" s="17"/>
      <c r="G390" s="32"/>
      <c r="H390" s="17"/>
      <c r="I390" s="33"/>
      <c r="J390" s="17"/>
      <c r="K390" s="17"/>
      <c r="L390" s="17"/>
      <c r="M390" s="17"/>
      <c r="N390" s="17"/>
      <c r="O390" s="17"/>
      <c r="P390" s="17"/>
      <c r="Q390" s="17"/>
      <c r="R390" s="17"/>
      <c r="S390" s="17"/>
      <c r="T390" s="17"/>
      <c r="U390" s="17"/>
      <c r="V390" s="17"/>
      <c r="W390" s="17"/>
      <c r="X390" s="17"/>
      <c r="Y390" s="17"/>
      <c r="Z390" s="17"/>
    </row>
    <row r="391" ht="15.75" customHeight="1">
      <c r="A391" s="32"/>
      <c r="B391" s="32"/>
      <c r="C391" s="17"/>
      <c r="D391" s="32"/>
      <c r="E391" s="17"/>
      <c r="F391" s="17"/>
      <c r="G391" s="32"/>
      <c r="H391" s="17"/>
      <c r="I391" s="33"/>
      <c r="J391" s="17"/>
      <c r="K391" s="17"/>
      <c r="L391" s="17"/>
      <c r="M391" s="17"/>
      <c r="N391" s="17"/>
      <c r="O391" s="17"/>
      <c r="P391" s="17"/>
      <c r="Q391" s="17"/>
      <c r="R391" s="17"/>
      <c r="S391" s="17"/>
      <c r="T391" s="17"/>
      <c r="U391" s="17"/>
      <c r="V391" s="17"/>
      <c r="W391" s="17"/>
      <c r="X391" s="17"/>
      <c r="Y391" s="17"/>
      <c r="Z391" s="17"/>
    </row>
    <row r="392" ht="15.75" customHeight="1">
      <c r="A392" s="32"/>
      <c r="B392" s="32"/>
      <c r="C392" s="17"/>
      <c r="D392" s="32"/>
      <c r="E392" s="17"/>
      <c r="F392" s="17"/>
      <c r="G392" s="32"/>
      <c r="H392" s="17"/>
      <c r="I392" s="33"/>
      <c r="J392" s="17"/>
      <c r="K392" s="17"/>
      <c r="L392" s="17"/>
      <c r="M392" s="17"/>
      <c r="N392" s="17"/>
      <c r="O392" s="17"/>
      <c r="P392" s="17"/>
      <c r="Q392" s="17"/>
      <c r="R392" s="17"/>
      <c r="S392" s="17"/>
      <c r="T392" s="17"/>
      <c r="U392" s="17"/>
      <c r="V392" s="17"/>
      <c r="W392" s="17"/>
      <c r="X392" s="17"/>
      <c r="Y392" s="17"/>
      <c r="Z392" s="17"/>
    </row>
    <row r="393" ht="15.75" customHeight="1">
      <c r="A393" s="32"/>
      <c r="B393" s="32"/>
      <c r="C393" s="17"/>
      <c r="D393" s="32"/>
      <c r="E393" s="17"/>
      <c r="F393" s="17"/>
      <c r="G393" s="32"/>
      <c r="H393" s="17"/>
      <c r="I393" s="33"/>
      <c r="J393" s="17"/>
      <c r="K393" s="17"/>
      <c r="L393" s="17"/>
      <c r="M393" s="17"/>
      <c r="N393" s="17"/>
      <c r="O393" s="17"/>
      <c r="P393" s="17"/>
      <c r="Q393" s="17"/>
      <c r="R393" s="17"/>
      <c r="S393" s="17"/>
      <c r="T393" s="17"/>
      <c r="U393" s="17"/>
      <c r="V393" s="17"/>
      <c r="W393" s="17"/>
      <c r="X393" s="17"/>
      <c r="Y393" s="17"/>
      <c r="Z393" s="17"/>
    </row>
    <row r="394" ht="15.75" customHeight="1">
      <c r="A394" s="32"/>
      <c r="B394" s="32"/>
      <c r="C394" s="17"/>
      <c r="D394" s="32"/>
      <c r="E394" s="17"/>
      <c r="F394" s="17"/>
      <c r="G394" s="32"/>
      <c r="H394" s="17"/>
      <c r="I394" s="33"/>
      <c r="J394" s="17"/>
      <c r="K394" s="17"/>
      <c r="L394" s="17"/>
      <c r="M394" s="17"/>
      <c r="N394" s="17"/>
      <c r="O394" s="17"/>
      <c r="P394" s="17"/>
      <c r="Q394" s="17"/>
      <c r="R394" s="17"/>
      <c r="S394" s="17"/>
      <c r="T394" s="17"/>
      <c r="U394" s="17"/>
      <c r="V394" s="17"/>
      <c r="W394" s="17"/>
      <c r="X394" s="17"/>
      <c r="Y394" s="17"/>
      <c r="Z394" s="17"/>
    </row>
    <row r="395" ht="15.75" customHeight="1">
      <c r="A395" s="32"/>
      <c r="B395" s="32"/>
      <c r="C395" s="17"/>
      <c r="D395" s="32"/>
      <c r="E395" s="17"/>
      <c r="F395" s="17"/>
      <c r="G395" s="32"/>
      <c r="H395" s="17"/>
      <c r="I395" s="33"/>
      <c r="J395" s="17"/>
      <c r="K395" s="17"/>
      <c r="L395" s="17"/>
      <c r="M395" s="17"/>
      <c r="N395" s="17"/>
      <c r="O395" s="17"/>
      <c r="P395" s="17"/>
      <c r="Q395" s="17"/>
      <c r="R395" s="17"/>
      <c r="S395" s="17"/>
      <c r="T395" s="17"/>
      <c r="U395" s="17"/>
      <c r="V395" s="17"/>
      <c r="W395" s="17"/>
      <c r="X395" s="17"/>
      <c r="Y395" s="17"/>
      <c r="Z395" s="17"/>
    </row>
    <row r="396" ht="15.75" customHeight="1">
      <c r="A396" s="32"/>
      <c r="B396" s="32"/>
      <c r="C396" s="17"/>
      <c r="D396" s="32"/>
      <c r="E396" s="17"/>
      <c r="F396" s="17"/>
      <c r="G396" s="32"/>
      <c r="H396" s="17"/>
      <c r="I396" s="33"/>
      <c r="J396" s="17"/>
      <c r="K396" s="17"/>
      <c r="L396" s="17"/>
      <c r="M396" s="17"/>
      <c r="N396" s="17"/>
      <c r="O396" s="17"/>
      <c r="P396" s="17"/>
      <c r="Q396" s="17"/>
      <c r="R396" s="17"/>
      <c r="S396" s="17"/>
      <c r="T396" s="17"/>
      <c r="U396" s="17"/>
      <c r="V396" s="17"/>
      <c r="W396" s="17"/>
      <c r="X396" s="17"/>
      <c r="Y396" s="17"/>
      <c r="Z396" s="17"/>
    </row>
    <row r="397" ht="15.75" customHeight="1">
      <c r="A397" s="32"/>
      <c r="B397" s="32"/>
      <c r="C397" s="17"/>
      <c r="D397" s="32"/>
      <c r="E397" s="17"/>
      <c r="F397" s="17"/>
      <c r="G397" s="32"/>
      <c r="H397" s="17"/>
      <c r="I397" s="33"/>
      <c r="J397" s="17"/>
      <c r="K397" s="17"/>
      <c r="L397" s="17"/>
      <c r="M397" s="17"/>
      <c r="N397" s="17"/>
      <c r="O397" s="17"/>
      <c r="P397" s="17"/>
      <c r="Q397" s="17"/>
      <c r="R397" s="17"/>
      <c r="S397" s="17"/>
      <c r="T397" s="17"/>
      <c r="U397" s="17"/>
      <c r="V397" s="17"/>
      <c r="W397" s="17"/>
      <c r="X397" s="17"/>
      <c r="Y397" s="17"/>
      <c r="Z397" s="17"/>
    </row>
    <row r="398" ht="15.75" customHeight="1">
      <c r="A398" s="32"/>
      <c r="B398" s="32"/>
      <c r="C398" s="17"/>
      <c r="D398" s="32"/>
      <c r="E398" s="17"/>
      <c r="F398" s="17"/>
      <c r="G398" s="32"/>
      <c r="H398" s="17"/>
      <c r="I398" s="33"/>
      <c r="J398" s="17"/>
      <c r="K398" s="17"/>
      <c r="L398" s="17"/>
      <c r="M398" s="17"/>
      <c r="N398" s="17"/>
      <c r="O398" s="17"/>
      <c r="P398" s="17"/>
      <c r="Q398" s="17"/>
      <c r="R398" s="17"/>
      <c r="S398" s="17"/>
      <c r="T398" s="17"/>
      <c r="U398" s="17"/>
      <c r="V398" s="17"/>
      <c r="W398" s="17"/>
      <c r="X398" s="17"/>
      <c r="Y398" s="17"/>
      <c r="Z398" s="17"/>
    </row>
    <row r="399" ht="15.75" customHeight="1">
      <c r="A399" s="32"/>
      <c r="B399" s="32"/>
      <c r="C399" s="17"/>
      <c r="D399" s="32"/>
      <c r="E399" s="17"/>
      <c r="F399" s="17"/>
      <c r="G399" s="32"/>
      <c r="H399" s="17"/>
      <c r="I399" s="33"/>
      <c r="J399" s="17"/>
      <c r="K399" s="17"/>
      <c r="L399" s="17"/>
      <c r="M399" s="17"/>
      <c r="N399" s="17"/>
      <c r="O399" s="17"/>
      <c r="P399" s="17"/>
      <c r="Q399" s="17"/>
      <c r="R399" s="17"/>
      <c r="S399" s="17"/>
      <c r="T399" s="17"/>
      <c r="U399" s="17"/>
      <c r="V399" s="17"/>
      <c r="W399" s="17"/>
      <c r="X399" s="17"/>
      <c r="Y399" s="17"/>
      <c r="Z399" s="17"/>
    </row>
    <row r="400" ht="15.75" customHeight="1">
      <c r="A400" s="32"/>
      <c r="B400" s="32"/>
      <c r="C400" s="17"/>
      <c r="D400" s="32"/>
      <c r="E400" s="17"/>
      <c r="F400" s="17"/>
      <c r="G400" s="32"/>
      <c r="H400" s="17"/>
      <c r="I400" s="33"/>
      <c r="J400" s="17"/>
      <c r="K400" s="17"/>
      <c r="L400" s="17"/>
      <c r="M400" s="17"/>
      <c r="N400" s="17"/>
      <c r="O400" s="17"/>
      <c r="P400" s="17"/>
      <c r="Q400" s="17"/>
      <c r="R400" s="17"/>
      <c r="S400" s="17"/>
      <c r="T400" s="17"/>
      <c r="U400" s="17"/>
      <c r="V400" s="17"/>
      <c r="W400" s="17"/>
      <c r="X400" s="17"/>
      <c r="Y400" s="17"/>
      <c r="Z400" s="17"/>
    </row>
    <row r="401" ht="15.75" customHeight="1">
      <c r="A401" s="32"/>
      <c r="B401" s="32"/>
      <c r="C401" s="17"/>
      <c r="D401" s="32"/>
      <c r="E401" s="17"/>
      <c r="F401" s="17"/>
      <c r="G401" s="32"/>
      <c r="H401" s="17"/>
      <c r="I401" s="33"/>
      <c r="J401" s="17"/>
      <c r="K401" s="17"/>
      <c r="L401" s="17"/>
      <c r="M401" s="17"/>
      <c r="N401" s="17"/>
      <c r="O401" s="17"/>
      <c r="P401" s="17"/>
      <c r="Q401" s="17"/>
      <c r="R401" s="17"/>
      <c r="S401" s="17"/>
      <c r="T401" s="17"/>
      <c r="U401" s="17"/>
      <c r="V401" s="17"/>
      <c r="W401" s="17"/>
      <c r="X401" s="17"/>
      <c r="Y401" s="17"/>
      <c r="Z401" s="17"/>
    </row>
    <row r="402" ht="15.75" customHeight="1">
      <c r="A402" s="32"/>
      <c r="B402" s="32"/>
      <c r="C402" s="17"/>
      <c r="D402" s="32"/>
      <c r="E402" s="17"/>
      <c r="F402" s="17"/>
      <c r="G402" s="32"/>
      <c r="H402" s="17"/>
      <c r="I402" s="33"/>
      <c r="J402" s="17"/>
      <c r="K402" s="17"/>
      <c r="L402" s="17"/>
      <c r="M402" s="17"/>
      <c r="N402" s="17"/>
      <c r="O402" s="17"/>
      <c r="P402" s="17"/>
      <c r="Q402" s="17"/>
      <c r="R402" s="17"/>
      <c r="S402" s="17"/>
      <c r="T402" s="17"/>
      <c r="U402" s="17"/>
      <c r="V402" s="17"/>
      <c r="W402" s="17"/>
      <c r="X402" s="17"/>
      <c r="Y402" s="17"/>
      <c r="Z402" s="17"/>
    </row>
    <row r="403" ht="15.75" customHeight="1">
      <c r="A403" s="32"/>
      <c r="B403" s="32"/>
      <c r="C403" s="17"/>
      <c r="D403" s="32"/>
      <c r="E403" s="17"/>
      <c r="F403" s="17"/>
      <c r="G403" s="32"/>
      <c r="H403" s="17"/>
      <c r="I403" s="33"/>
      <c r="J403" s="17"/>
      <c r="K403" s="17"/>
      <c r="L403" s="17"/>
      <c r="M403" s="17"/>
      <c r="N403" s="17"/>
      <c r="O403" s="17"/>
      <c r="P403" s="17"/>
      <c r="Q403" s="17"/>
      <c r="R403" s="17"/>
      <c r="S403" s="17"/>
      <c r="T403" s="17"/>
      <c r="U403" s="17"/>
      <c r="V403" s="17"/>
      <c r="W403" s="17"/>
      <c r="X403" s="17"/>
      <c r="Y403" s="17"/>
      <c r="Z403" s="17"/>
    </row>
    <row r="404" ht="15.75" customHeight="1">
      <c r="A404" s="32"/>
      <c r="B404" s="32"/>
      <c r="C404" s="17"/>
      <c r="D404" s="32"/>
      <c r="E404" s="17"/>
      <c r="F404" s="17"/>
      <c r="G404" s="32"/>
      <c r="H404" s="17"/>
      <c r="I404" s="33"/>
      <c r="J404" s="17"/>
      <c r="K404" s="17"/>
      <c r="L404" s="17"/>
      <c r="M404" s="17"/>
      <c r="N404" s="17"/>
      <c r="O404" s="17"/>
      <c r="P404" s="17"/>
      <c r="Q404" s="17"/>
      <c r="R404" s="17"/>
      <c r="S404" s="17"/>
      <c r="T404" s="17"/>
      <c r="U404" s="17"/>
      <c r="V404" s="17"/>
      <c r="W404" s="17"/>
      <c r="X404" s="17"/>
      <c r="Y404" s="17"/>
      <c r="Z404" s="17"/>
    </row>
    <row r="405" ht="15.75" customHeight="1">
      <c r="A405" s="32"/>
      <c r="B405" s="32"/>
      <c r="C405" s="17"/>
      <c r="D405" s="32"/>
      <c r="E405" s="17"/>
      <c r="F405" s="17"/>
      <c r="G405" s="32"/>
      <c r="H405" s="17"/>
      <c r="I405" s="33"/>
      <c r="J405" s="17"/>
      <c r="K405" s="17"/>
      <c r="L405" s="17"/>
      <c r="M405" s="17"/>
      <c r="N405" s="17"/>
      <c r="O405" s="17"/>
      <c r="P405" s="17"/>
      <c r="Q405" s="17"/>
      <c r="R405" s="17"/>
      <c r="S405" s="17"/>
      <c r="T405" s="17"/>
      <c r="U405" s="17"/>
      <c r="V405" s="17"/>
      <c r="W405" s="17"/>
      <c r="X405" s="17"/>
      <c r="Y405" s="17"/>
      <c r="Z405" s="17"/>
    </row>
    <row r="406" ht="15.75" customHeight="1">
      <c r="A406" s="32"/>
      <c r="B406" s="32"/>
      <c r="C406" s="17"/>
      <c r="D406" s="32"/>
      <c r="E406" s="17"/>
      <c r="F406" s="17"/>
      <c r="G406" s="32"/>
      <c r="H406" s="17"/>
      <c r="I406" s="33"/>
      <c r="J406" s="17"/>
      <c r="K406" s="17"/>
      <c r="L406" s="17"/>
      <c r="M406" s="17"/>
      <c r="N406" s="17"/>
      <c r="O406" s="17"/>
      <c r="P406" s="17"/>
      <c r="Q406" s="17"/>
      <c r="R406" s="17"/>
      <c r="S406" s="17"/>
      <c r="T406" s="17"/>
      <c r="U406" s="17"/>
      <c r="V406" s="17"/>
      <c r="W406" s="17"/>
      <c r="X406" s="17"/>
      <c r="Y406" s="17"/>
      <c r="Z406" s="17"/>
    </row>
    <row r="407" ht="15.75" customHeight="1">
      <c r="A407" s="32"/>
      <c r="B407" s="32"/>
      <c r="C407" s="17"/>
      <c r="D407" s="32"/>
      <c r="E407" s="17"/>
      <c r="F407" s="17"/>
      <c r="G407" s="32"/>
      <c r="H407" s="17"/>
      <c r="I407" s="33"/>
      <c r="J407" s="17"/>
      <c r="K407" s="17"/>
      <c r="L407" s="17"/>
      <c r="M407" s="17"/>
      <c r="N407" s="17"/>
      <c r="O407" s="17"/>
      <c r="P407" s="17"/>
      <c r="Q407" s="17"/>
      <c r="R407" s="17"/>
      <c r="S407" s="17"/>
      <c r="T407" s="17"/>
      <c r="U407" s="17"/>
      <c r="V407" s="17"/>
      <c r="W407" s="17"/>
      <c r="X407" s="17"/>
      <c r="Y407" s="17"/>
      <c r="Z407" s="17"/>
    </row>
    <row r="408" ht="15.75" customHeight="1">
      <c r="A408" s="32"/>
      <c r="B408" s="32"/>
      <c r="C408" s="17"/>
      <c r="D408" s="32"/>
      <c r="E408" s="17"/>
      <c r="F408" s="17"/>
      <c r="G408" s="32"/>
      <c r="H408" s="17"/>
      <c r="I408" s="33"/>
      <c r="J408" s="17"/>
      <c r="K408" s="17"/>
      <c r="L408" s="17"/>
      <c r="M408" s="17"/>
      <c r="N408" s="17"/>
      <c r="O408" s="17"/>
      <c r="P408" s="17"/>
      <c r="Q408" s="17"/>
      <c r="R408" s="17"/>
      <c r="S408" s="17"/>
      <c r="T408" s="17"/>
      <c r="U408" s="17"/>
      <c r="V408" s="17"/>
      <c r="W408" s="17"/>
      <c r="X408" s="17"/>
      <c r="Y408" s="17"/>
      <c r="Z408" s="17"/>
    </row>
    <row r="409" ht="15.75" customHeight="1">
      <c r="A409" s="32"/>
      <c r="B409" s="32"/>
      <c r="C409" s="17"/>
      <c r="D409" s="32"/>
      <c r="E409" s="17"/>
      <c r="F409" s="17"/>
      <c r="G409" s="32"/>
      <c r="H409" s="17"/>
      <c r="I409" s="33"/>
      <c r="J409" s="17"/>
      <c r="K409" s="17"/>
      <c r="L409" s="17"/>
      <c r="M409" s="17"/>
      <c r="N409" s="17"/>
      <c r="O409" s="17"/>
      <c r="P409" s="17"/>
      <c r="Q409" s="17"/>
      <c r="R409" s="17"/>
      <c r="S409" s="17"/>
      <c r="T409" s="17"/>
      <c r="U409" s="17"/>
      <c r="V409" s="17"/>
      <c r="W409" s="17"/>
      <c r="X409" s="17"/>
      <c r="Y409" s="17"/>
      <c r="Z409" s="17"/>
    </row>
    <row r="410" ht="15.75" customHeight="1">
      <c r="A410" s="32"/>
      <c r="B410" s="32"/>
      <c r="C410" s="17"/>
      <c r="D410" s="32"/>
      <c r="E410" s="17"/>
      <c r="F410" s="17"/>
      <c r="G410" s="32"/>
      <c r="H410" s="17"/>
      <c r="I410" s="33"/>
      <c r="J410" s="17"/>
      <c r="K410" s="17"/>
      <c r="L410" s="17"/>
      <c r="M410" s="17"/>
      <c r="N410" s="17"/>
      <c r="O410" s="17"/>
      <c r="P410" s="17"/>
      <c r="Q410" s="17"/>
      <c r="R410" s="17"/>
      <c r="S410" s="17"/>
      <c r="T410" s="17"/>
      <c r="U410" s="17"/>
      <c r="V410" s="17"/>
      <c r="W410" s="17"/>
      <c r="X410" s="17"/>
      <c r="Y410" s="17"/>
      <c r="Z410" s="17"/>
    </row>
    <row r="411" ht="15.75" customHeight="1">
      <c r="A411" s="32"/>
      <c r="B411" s="32"/>
      <c r="C411" s="17"/>
      <c r="D411" s="32"/>
      <c r="E411" s="17"/>
      <c r="F411" s="17"/>
      <c r="G411" s="32"/>
      <c r="H411" s="17"/>
      <c r="I411" s="33"/>
      <c r="J411" s="17"/>
      <c r="K411" s="17"/>
      <c r="L411" s="17"/>
      <c r="M411" s="17"/>
      <c r="N411" s="17"/>
      <c r="O411" s="17"/>
      <c r="P411" s="17"/>
      <c r="Q411" s="17"/>
      <c r="R411" s="17"/>
      <c r="S411" s="17"/>
      <c r="T411" s="17"/>
      <c r="U411" s="17"/>
      <c r="V411" s="17"/>
      <c r="W411" s="17"/>
      <c r="X411" s="17"/>
      <c r="Y411" s="17"/>
      <c r="Z411" s="17"/>
    </row>
    <row r="412" ht="15.75" customHeight="1">
      <c r="A412" s="32"/>
      <c r="B412" s="32"/>
      <c r="C412" s="17"/>
      <c r="D412" s="32"/>
      <c r="E412" s="17"/>
      <c r="F412" s="17"/>
      <c r="G412" s="32"/>
      <c r="H412" s="17"/>
      <c r="I412" s="33"/>
      <c r="J412" s="17"/>
      <c r="K412" s="17"/>
      <c r="L412" s="17"/>
      <c r="M412" s="17"/>
      <c r="N412" s="17"/>
      <c r="O412" s="17"/>
      <c r="P412" s="17"/>
      <c r="Q412" s="17"/>
      <c r="R412" s="17"/>
      <c r="S412" s="17"/>
      <c r="T412" s="17"/>
      <c r="U412" s="17"/>
      <c r="V412" s="17"/>
      <c r="W412" s="17"/>
      <c r="X412" s="17"/>
      <c r="Y412" s="17"/>
      <c r="Z412" s="17"/>
    </row>
    <row r="413" ht="15.75" customHeight="1">
      <c r="A413" s="32"/>
      <c r="B413" s="32"/>
      <c r="C413" s="17"/>
      <c r="D413" s="32"/>
      <c r="E413" s="17"/>
      <c r="F413" s="17"/>
      <c r="G413" s="32"/>
      <c r="H413" s="17"/>
      <c r="I413" s="33"/>
      <c r="J413" s="17"/>
      <c r="K413" s="17"/>
      <c r="L413" s="17"/>
      <c r="M413" s="17"/>
      <c r="N413" s="17"/>
      <c r="O413" s="17"/>
      <c r="P413" s="17"/>
      <c r="Q413" s="17"/>
      <c r="R413" s="17"/>
      <c r="S413" s="17"/>
      <c r="T413" s="17"/>
      <c r="U413" s="17"/>
      <c r="V413" s="17"/>
      <c r="W413" s="17"/>
      <c r="X413" s="17"/>
      <c r="Y413" s="17"/>
      <c r="Z413" s="17"/>
    </row>
    <row r="414" ht="15.75" customHeight="1">
      <c r="A414" s="32"/>
      <c r="B414" s="32"/>
      <c r="C414" s="17"/>
      <c r="D414" s="32"/>
      <c r="E414" s="17"/>
      <c r="F414" s="17"/>
      <c r="G414" s="32"/>
      <c r="H414" s="17"/>
      <c r="I414" s="33"/>
      <c r="J414" s="17"/>
      <c r="K414" s="17"/>
      <c r="L414" s="17"/>
      <c r="M414" s="17"/>
      <c r="N414" s="17"/>
      <c r="O414" s="17"/>
      <c r="P414" s="17"/>
      <c r="Q414" s="17"/>
      <c r="R414" s="17"/>
      <c r="S414" s="17"/>
      <c r="T414" s="17"/>
      <c r="U414" s="17"/>
      <c r="V414" s="17"/>
      <c r="W414" s="17"/>
      <c r="X414" s="17"/>
      <c r="Y414" s="17"/>
      <c r="Z414" s="17"/>
    </row>
    <row r="415" ht="15.75" customHeight="1">
      <c r="A415" s="32"/>
      <c r="B415" s="32"/>
      <c r="C415" s="17"/>
      <c r="D415" s="32"/>
      <c r="E415" s="17"/>
      <c r="F415" s="17"/>
      <c r="G415" s="32"/>
      <c r="H415" s="17"/>
      <c r="I415" s="33"/>
      <c r="J415" s="17"/>
      <c r="K415" s="17"/>
      <c r="L415" s="17"/>
      <c r="M415" s="17"/>
      <c r="N415" s="17"/>
      <c r="O415" s="17"/>
      <c r="P415" s="17"/>
      <c r="Q415" s="17"/>
      <c r="R415" s="17"/>
      <c r="S415" s="17"/>
      <c r="T415" s="17"/>
      <c r="U415" s="17"/>
      <c r="V415" s="17"/>
      <c r="W415" s="17"/>
      <c r="X415" s="17"/>
      <c r="Y415" s="17"/>
      <c r="Z415" s="17"/>
    </row>
    <row r="416" ht="15.75" customHeight="1">
      <c r="A416" s="32"/>
      <c r="B416" s="32"/>
      <c r="C416" s="17"/>
      <c r="D416" s="32"/>
      <c r="E416" s="17"/>
      <c r="F416" s="17"/>
      <c r="G416" s="32"/>
      <c r="H416" s="17"/>
      <c r="I416" s="33"/>
      <c r="J416" s="17"/>
      <c r="K416" s="17"/>
      <c r="L416" s="17"/>
      <c r="M416" s="17"/>
      <c r="N416" s="17"/>
      <c r="O416" s="17"/>
      <c r="P416" s="17"/>
      <c r="Q416" s="17"/>
      <c r="R416" s="17"/>
      <c r="S416" s="17"/>
      <c r="T416" s="17"/>
      <c r="U416" s="17"/>
      <c r="V416" s="17"/>
      <c r="W416" s="17"/>
      <c r="X416" s="17"/>
      <c r="Y416" s="17"/>
      <c r="Z416" s="17"/>
    </row>
    <row r="417" ht="15.75" customHeight="1">
      <c r="A417" s="32"/>
      <c r="B417" s="32"/>
      <c r="C417" s="17"/>
      <c r="D417" s="32"/>
      <c r="E417" s="17"/>
      <c r="F417" s="17"/>
      <c r="G417" s="32"/>
      <c r="H417" s="17"/>
      <c r="I417" s="33"/>
      <c r="J417" s="17"/>
      <c r="K417" s="17"/>
      <c r="L417" s="17"/>
      <c r="M417" s="17"/>
      <c r="N417" s="17"/>
      <c r="O417" s="17"/>
      <c r="P417" s="17"/>
      <c r="Q417" s="17"/>
      <c r="R417" s="17"/>
      <c r="S417" s="17"/>
      <c r="T417" s="17"/>
      <c r="U417" s="17"/>
      <c r="V417" s="17"/>
      <c r="W417" s="17"/>
      <c r="X417" s="17"/>
      <c r="Y417" s="17"/>
      <c r="Z417" s="17"/>
    </row>
    <row r="418" ht="15.75" customHeight="1">
      <c r="A418" s="32"/>
      <c r="B418" s="32"/>
      <c r="C418" s="17"/>
      <c r="D418" s="32"/>
      <c r="E418" s="17"/>
      <c r="F418" s="17"/>
      <c r="G418" s="32"/>
      <c r="H418" s="17"/>
      <c r="I418" s="33"/>
      <c r="J418" s="17"/>
      <c r="K418" s="17"/>
      <c r="L418" s="17"/>
      <c r="M418" s="17"/>
      <c r="N418" s="17"/>
      <c r="O418" s="17"/>
      <c r="P418" s="17"/>
      <c r="Q418" s="17"/>
      <c r="R418" s="17"/>
      <c r="S418" s="17"/>
      <c r="T418" s="17"/>
      <c r="U418" s="17"/>
      <c r="V418" s="17"/>
      <c r="W418" s="17"/>
      <c r="X418" s="17"/>
      <c r="Y418" s="17"/>
      <c r="Z418" s="17"/>
    </row>
    <row r="419" ht="15.75" customHeight="1">
      <c r="A419" s="32"/>
      <c r="B419" s="32"/>
      <c r="C419" s="17"/>
      <c r="D419" s="32"/>
      <c r="E419" s="17"/>
      <c r="F419" s="17"/>
      <c r="G419" s="32"/>
      <c r="H419" s="17"/>
      <c r="I419" s="33"/>
      <c r="J419" s="17"/>
      <c r="K419" s="17"/>
      <c r="L419" s="17"/>
      <c r="M419" s="17"/>
      <c r="N419" s="17"/>
      <c r="O419" s="17"/>
      <c r="P419" s="17"/>
      <c r="Q419" s="17"/>
      <c r="R419" s="17"/>
      <c r="S419" s="17"/>
      <c r="T419" s="17"/>
      <c r="U419" s="17"/>
      <c r="V419" s="17"/>
      <c r="W419" s="17"/>
      <c r="X419" s="17"/>
      <c r="Y419" s="17"/>
      <c r="Z419" s="17"/>
    </row>
    <row r="420" ht="15.75" customHeight="1">
      <c r="A420" s="32"/>
      <c r="B420" s="32"/>
      <c r="C420" s="17"/>
      <c r="D420" s="32"/>
      <c r="E420" s="17"/>
      <c r="F420" s="17"/>
      <c r="G420" s="32"/>
      <c r="H420" s="17"/>
      <c r="I420" s="33"/>
      <c r="J420" s="17"/>
      <c r="K420" s="17"/>
      <c r="L420" s="17"/>
      <c r="M420" s="17"/>
      <c r="N420" s="17"/>
      <c r="O420" s="17"/>
      <c r="P420" s="17"/>
      <c r="Q420" s="17"/>
      <c r="R420" s="17"/>
      <c r="S420" s="17"/>
      <c r="T420" s="17"/>
      <c r="U420" s="17"/>
      <c r="V420" s="17"/>
      <c r="W420" s="17"/>
      <c r="X420" s="17"/>
      <c r="Y420" s="17"/>
      <c r="Z420" s="17"/>
    </row>
    <row r="421" ht="15.75" customHeight="1">
      <c r="A421" s="32"/>
      <c r="B421" s="32"/>
      <c r="C421" s="17"/>
      <c r="D421" s="32"/>
      <c r="E421" s="17"/>
      <c r="F421" s="17"/>
      <c r="G421" s="32"/>
      <c r="H421" s="17"/>
      <c r="I421" s="33"/>
      <c r="J421" s="17"/>
      <c r="K421" s="17"/>
      <c r="L421" s="17"/>
      <c r="M421" s="17"/>
      <c r="N421" s="17"/>
      <c r="O421" s="17"/>
      <c r="P421" s="17"/>
      <c r="Q421" s="17"/>
      <c r="R421" s="17"/>
      <c r="S421" s="17"/>
      <c r="T421" s="17"/>
      <c r="U421" s="17"/>
      <c r="V421" s="17"/>
      <c r="W421" s="17"/>
      <c r="X421" s="17"/>
      <c r="Y421" s="17"/>
      <c r="Z421" s="17"/>
    </row>
    <row r="422" ht="15.75" customHeight="1">
      <c r="A422" s="32"/>
      <c r="B422" s="32"/>
      <c r="C422" s="17"/>
      <c r="D422" s="32"/>
      <c r="E422" s="17"/>
      <c r="F422" s="17"/>
      <c r="G422" s="32"/>
      <c r="H422" s="17"/>
      <c r="I422" s="33"/>
      <c r="J422" s="17"/>
      <c r="K422" s="17"/>
      <c r="L422" s="17"/>
      <c r="M422" s="17"/>
      <c r="N422" s="17"/>
      <c r="O422" s="17"/>
      <c r="P422" s="17"/>
      <c r="Q422" s="17"/>
      <c r="R422" s="17"/>
      <c r="S422" s="17"/>
      <c r="T422" s="17"/>
      <c r="U422" s="17"/>
      <c r="V422" s="17"/>
      <c r="W422" s="17"/>
      <c r="X422" s="17"/>
      <c r="Y422" s="17"/>
      <c r="Z422" s="17"/>
    </row>
    <row r="423" ht="15.75" customHeight="1">
      <c r="A423" s="32"/>
      <c r="B423" s="32"/>
      <c r="C423" s="17"/>
      <c r="D423" s="32"/>
      <c r="E423" s="17"/>
      <c r="F423" s="17"/>
      <c r="G423" s="32"/>
      <c r="H423" s="17"/>
      <c r="I423" s="33"/>
      <c r="J423" s="17"/>
      <c r="K423" s="17"/>
      <c r="L423" s="17"/>
      <c r="M423" s="17"/>
      <c r="N423" s="17"/>
      <c r="O423" s="17"/>
      <c r="P423" s="17"/>
      <c r="Q423" s="17"/>
      <c r="R423" s="17"/>
      <c r="S423" s="17"/>
      <c r="T423" s="17"/>
      <c r="U423" s="17"/>
      <c r="V423" s="17"/>
      <c r="W423" s="17"/>
      <c r="X423" s="17"/>
      <c r="Y423" s="17"/>
      <c r="Z423" s="17"/>
    </row>
    <row r="424" ht="15.75" customHeight="1">
      <c r="A424" s="32"/>
      <c r="B424" s="32"/>
      <c r="C424" s="17"/>
      <c r="D424" s="32"/>
      <c r="E424" s="17"/>
      <c r="F424" s="17"/>
      <c r="G424" s="32"/>
      <c r="H424" s="17"/>
      <c r="I424" s="33"/>
      <c r="J424" s="17"/>
      <c r="K424" s="17"/>
      <c r="L424" s="17"/>
      <c r="M424" s="17"/>
      <c r="N424" s="17"/>
      <c r="O424" s="17"/>
      <c r="P424" s="17"/>
      <c r="Q424" s="17"/>
      <c r="R424" s="17"/>
      <c r="S424" s="17"/>
      <c r="T424" s="17"/>
      <c r="U424" s="17"/>
      <c r="V424" s="17"/>
      <c r="W424" s="17"/>
      <c r="X424" s="17"/>
      <c r="Y424" s="17"/>
      <c r="Z424" s="17"/>
    </row>
    <row r="425" ht="15.75" customHeight="1">
      <c r="A425" s="32"/>
      <c r="B425" s="32"/>
      <c r="C425" s="17"/>
      <c r="D425" s="32"/>
      <c r="E425" s="17"/>
      <c r="F425" s="17"/>
      <c r="G425" s="32"/>
      <c r="H425" s="17"/>
      <c r="I425" s="33"/>
      <c r="J425" s="17"/>
      <c r="K425" s="17"/>
      <c r="L425" s="17"/>
      <c r="M425" s="17"/>
      <c r="N425" s="17"/>
      <c r="O425" s="17"/>
      <c r="P425" s="17"/>
      <c r="Q425" s="17"/>
      <c r="R425" s="17"/>
      <c r="S425" s="17"/>
      <c r="T425" s="17"/>
      <c r="U425" s="17"/>
      <c r="V425" s="17"/>
      <c r="W425" s="17"/>
      <c r="X425" s="17"/>
      <c r="Y425" s="17"/>
      <c r="Z425" s="17"/>
    </row>
    <row r="426" ht="15.75" customHeight="1">
      <c r="A426" s="32"/>
      <c r="B426" s="32"/>
      <c r="C426" s="17"/>
      <c r="D426" s="32"/>
      <c r="E426" s="17"/>
      <c r="F426" s="17"/>
      <c r="G426" s="32"/>
      <c r="H426" s="17"/>
      <c r="I426" s="33"/>
      <c r="J426" s="17"/>
      <c r="K426" s="17"/>
      <c r="L426" s="17"/>
      <c r="M426" s="17"/>
      <c r="N426" s="17"/>
      <c r="O426" s="17"/>
      <c r="P426" s="17"/>
      <c r="Q426" s="17"/>
      <c r="R426" s="17"/>
      <c r="S426" s="17"/>
      <c r="T426" s="17"/>
      <c r="U426" s="17"/>
      <c r="V426" s="17"/>
      <c r="W426" s="17"/>
      <c r="X426" s="17"/>
      <c r="Y426" s="17"/>
      <c r="Z426" s="17"/>
    </row>
    <row r="427" ht="15.75" customHeight="1">
      <c r="A427" s="32"/>
      <c r="B427" s="32"/>
      <c r="C427" s="17"/>
      <c r="D427" s="32"/>
      <c r="E427" s="17"/>
      <c r="F427" s="17"/>
      <c r="G427" s="32"/>
      <c r="H427" s="17"/>
      <c r="I427" s="33"/>
      <c r="J427" s="17"/>
      <c r="K427" s="17"/>
      <c r="L427" s="17"/>
      <c r="M427" s="17"/>
      <c r="N427" s="17"/>
      <c r="O427" s="17"/>
      <c r="P427" s="17"/>
      <c r="Q427" s="17"/>
      <c r="R427" s="17"/>
      <c r="S427" s="17"/>
      <c r="T427" s="17"/>
      <c r="U427" s="17"/>
      <c r="V427" s="17"/>
      <c r="W427" s="17"/>
      <c r="X427" s="17"/>
      <c r="Y427" s="17"/>
      <c r="Z427" s="17"/>
    </row>
    <row r="428" ht="15.75" customHeight="1">
      <c r="A428" s="32"/>
      <c r="B428" s="32"/>
      <c r="C428" s="17"/>
      <c r="D428" s="32"/>
      <c r="E428" s="17"/>
      <c r="F428" s="17"/>
      <c r="G428" s="32"/>
      <c r="H428" s="17"/>
      <c r="I428" s="33"/>
      <c r="J428" s="17"/>
      <c r="K428" s="17"/>
      <c r="L428" s="17"/>
      <c r="M428" s="17"/>
      <c r="N428" s="17"/>
      <c r="O428" s="17"/>
      <c r="P428" s="17"/>
      <c r="Q428" s="17"/>
      <c r="R428" s="17"/>
      <c r="S428" s="17"/>
      <c r="T428" s="17"/>
      <c r="U428" s="17"/>
      <c r="V428" s="17"/>
      <c r="W428" s="17"/>
      <c r="X428" s="17"/>
      <c r="Y428" s="17"/>
      <c r="Z428" s="17"/>
    </row>
    <row r="429" ht="15.75" customHeight="1">
      <c r="A429" s="32"/>
      <c r="B429" s="32"/>
      <c r="C429" s="17"/>
      <c r="D429" s="32"/>
      <c r="E429" s="17"/>
      <c r="F429" s="17"/>
      <c r="G429" s="32"/>
      <c r="H429" s="17"/>
      <c r="I429" s="33"/>
      <c r="J429" s="17"/>
      <c r="K429" s="17"/>
      <c r="L429" s="17"/>
      <c r="M429" s="17"/>
      <c r="N429" s="17"/>
      <c r="O429" s="17"/>
      <c r="P429" s="17"/>
      <c r="Q429" s="17"/>
      <c r="R429" s="17"/>
      <c r="S429" s="17"/>
      <c r="T429" s="17"/>
      <c r="U429" s="17"/>
      <c r="V429" s="17"/>
      <c r="W429" s="17"/>
      <c r="X429" s="17"/>
      <c r="Y429" s="17"/>
      <c r="Z429" s="17"/>
    </row>
    <row r="430" ht="15.75" customHeight="1">
      <c r="A430" s="32"/>
      <c r="B430" s="32"/>
      <c r="C430" s="17"/>
      <c r="D430" s="32"/>
      <c r="E430" s="17"/>
      <c r="F430" s="17"/>
      <c r="G430" s="32"/>
      <c r="H430" s="17"/>
      <c r="I430" s="33"/>
      <c r="J430" s="17"/>
      <c r="K430" s="17"/>
      <c r="L430" s="17"/>
      <c r="M430" s="17"/>
      <c r="N430" s="17"/>
      <c r="O430" s="17"/>
      <c r="P430" s="17"/>
      <c r="Q430" s="17"/>
      <c r="R430" s="17"/>
      <c r="S430" s="17"/>
      <c r="T430" s="17"/>
      <c r="U430" s="17"/>
      <c r="V430" s="17"/>
      <c r="W430" s="17"/>
      <c r="X430" s="17"/>
      <c r="Y430" s="17"/>
      <c r="Z430" s="17"/>
    </row>
    <row r="431" ht="15.75" customHeight="1">
      <c r="A431" s="32"/>
      <c r="B431" s="32"/>
      <c r="C431" s="17"/>
      <c r="D431" s="32"/>
      <c r="E431" s="17"/>
      <c r="F431" s="17"/>
      <c r="G431" s="32"/>
      <c r="H431" s="17"/>
      <c r="I431" s="33"/>
      <c r="J431" s="17"/>
      <c r="K431" s="17"/>
      <c r="L431" s="17"/>
      <c r="M431" s="17"/>
      <c r="N431" s="17"/>
      <c r="O431" s="17"/>
      <c r="P431" s="17"/>
      <c r="Q431" s="17"/>
      <c r="R431" s="17"/>
      <c r="S431" s="17"/>
      <c r="T431" s="17"/>
      <c r="U431" s="17"/>
      <c r="V431" s="17"/>
      <c r="W431" s="17"/>
      <c r="X431" s="17"/>
      <c r="Y431" s="17"/>
      <c r="Z431" s="17"/>
    </row>
    <row r="432" ht="15.75" customHeight="1">
      <c r="A432" s="32"/>
      <c r="B432" s="32"/>
      <c r="C432" s="17"/>
      <c r="D432" s="32"/>
      <c r="E432" s="17"/>
      <c r="F432" s="17"/>
      <c r="G432" s="32"/>
      <c r="H432" s="17"/>
      <c r="I432" s="33"/>
      <c r="J432" s="17"/>
      <c r="K432" s="17"/>
      <c r="L432" s="17"/>
      <c r="M432" s="17"/>
      <c r="N432" s="17"/>
      <c r="O432" s="17"/>
      <c r="P432" s="17"/>
      <c r="Q432" s="17"/>
      <c r="R432" s="17"/>
      <c r="S432" s="17"/>
      <c r="T432" s="17"/>
      <c r="U432" s="17"/>
      <c r="V432" s="17"/>
      <c r="W432" s="17"/>
      <c r="X432" s="17"/>
      <c r="Y432" s="17"/>
      <c r="Z432" s="17"/>
    </row>
    <row r="433" ht="15.75" customHeight="1">
      <c r="A433" s="32"/>
      <c r="B433" s="32"/>
      <c r="C433" s="17"/>
      <c r="D433" s="32"/>
      <c r="E433" s="17"/>
      <c r="F433" s="17"/>
      <c r="G433" s="32"/>
      <c r="H433" s="17"/>
      <c r="I433" s="33"/>
      <c r="J433" s="17"/>
      <c r="K433" s="17"/>
      <c r="L433" s="17"/>
      <c r="M433" s="17"/>
      <c r="N433" s="17"/>
      <c r="O433" s="17"/>
      <c r="P433" s="17"/>
      <c r="Q433" s="17"/>
      <c r="R433" s="17"/>
      <c r="S433" s="17"/>
      <c r="T433" s="17"/>
      <c r="U433" s="17"/>
      <c r="V433" s="17"/>
      <c r="W433" s="17"/>
      <c r="X433" s="17"/>
      <c r="Y433" s="17"/>
      <c r="Z433" s="17"/>
    </row>
    <row r="434" ht="15.75" customHeight="1">
      <c r="A434" s="32"/>
      <c r="B434" s="32"/>
      <c r="C434" s="17"/>
      <c r="D434" s="32"/>
      <c r="E434" s="17"/>
      <c r="F434" s="17"/>
      <c r="G434" s="32"/>
      <c r="H434" s="17"/>
      <c r="I434" s="33"/>
      <c r="J434" s="17"/>
      <c r="K434" s="17"/>
      <c r="L434" s="17"/>
      <c r="M434" s="17"/>
      <c r="N434" s="17"/>
      <c r="O434" s="17"/>
      <c r="P434" s="17"/>
      <c r="Q434" s="17"/>
      <c r="R434" s="17"/>
      <c r="S434" s="17"/>
      <c r="T434" s="17"/>
      <c r="U434" s="17"/>
      <c r="V434" s="17"/>
      <c r="W434" s="17"/>
      <c r="X434" s="17"/>
      <c r="Y434" s="17"/>
      <c r="Z434" s="17"/>
    </row>
    <row r="435" ht="15.75" customHeight="1">
      <c r="A435" s="32"/>
      <c r="B435" s="32"/>
      <c r="C435" s="17"/>
      <c r="D435" s="32"/>
      <c r="E435" s="17"/>
      <c r="F435" s="17"/>
      <c r="G435" s="32"/>
      <c r="H435" s="17"/>
      <c r="I435" s="33"/>
      <c r="J435" s="17"/>
      <c r="K435" s="17"/>
      <c r="L435" s="17"/>
      <c r="M435" s="17"/>
      <c r="N435" s="17"/>
      <c r="O435" s="17"/>
      <c r="P435" s="17"/>
      <c r="Q435" s="17"/>
      <c r="R435" s="17"/>
      <c r="S435" s="17"/>
      <c r="T435" s="17"/>
      <c r="U435" s="17"/>
      <c r="V435" s="17"/>
      <c r="W435" s="17"/>
      <c r="X435" s="17"/>
      <c r="Y435" s="17"/>
      <c r="Z435" s="17"/>
    </row>
    <row r="436" ht="15.75" customHeight="1">
      <c r="A436" s="32"/>
      <c r="B436" s="32"/>
      <c r="C436" s="17"/>
      <c r="D436" s="32"/>
      <c r="E436" s="17"/>
      <c r="F436" s="17"/>
      <c r="G436" s="32"/>
      <c r="H436" s="17"/>
      <c r="I436" s="33"/>
      <c r="J436" s="17"/>
      <c r="K436" s="17"/>
      <c r="L436" s="17"/>
      <c r="M436" s="17"/>
      <c r="N436" s="17"/>
      <c r="O436" s="17"/>
      <c r="P436" s="17"/>
      <c r="Q436" s="17"/>
      <c r="R436" s="17"/>
      <c r="S436" s="17"/>
      <c r="T436" s="17"/>
      <c r="U436" s="17"/>
      <c r="V436" s="17"/>
      <c r="W436" s="17"/>
      <c r="X436" s="17"/>
      <c r="Y436" s="17"/>
      <c r="Z436" s="17"/>
    </row>
    <row r="437" ht="15.75" customHeight="1">
      <c r="A437" s="32"/>
      <c r="B437" s="32"/>
      <c r="C437" s="17"/>
      <c r="D437" s="32"/>
      <c r="E437" s="17"/>
      <c r="F437" s="17"/>
      <c r="G437" s="32"/>
      <c r="H437" s="17"/>
      <c r="I437" s="33"/>
      <c r="J437" s="17"/>
      <c r="K437" s="17"/>
      <c r="L437" s="17"/>
      <c r="M437" s="17"/>
      <c r="N437" s="17"/>
      <c r="O437" s="17"/>
      <c r="P437" s="17"/>
      <c r="Q437" s="17"/>
      <c r="R437" s="17"/>
      <c r="S437" s="17"/>
      <c r="T437" s="17"/>
      <c r="U437" s="17"/>
      <c r="V437" s="17"/>
      <c r="W437" s="17"/>
      <c r="X437" s="17"/>
      <c r="Y437" s="17"/>
      <c r="Z437" s="17"/>
    </row>
    <row r="438" ht="15.75" customHeight="1">
      <c r="A438" s="32"/>
      <c r="B438" s="32"/>
      <c r="C438" s="17"/>
      <c r="D438" s="32"/>
      <c r="E438" s="17"/>
      <c r="F438" s="17"/>
      <c r="G438" s="32"/>
      <c r="H438" s="17"/>
      <c r="I438" s="33"/>
      <c r="J438" s="17"/>
      <c r="K438" s="17"/>
      <c r="L438" s="17"/>
      <c r="M438" s="17"/>
      <c r="N438" s="17"/>
      <c r="O438" s="17"/>
      <c r="P438" s="17"/>
      <c r="Q438" s="17"/>
      <c r="R438" s="17"/>
      <c r="S438" s="17"/>
      <c r="T438" s="17"/>
      <c r="U438" s="17"/>
      <c r="V438" s="17"/>
      <c r="W438" s="17"/>
      <c r="X438" s="17"/>
      <c r="Y438" s="17"/>
      <c r="Z438" s="17"/>
    </row>
    <row r="439" ht="15.75" customHeight="1">
      <c r="A439" s="32"/>
      <c r="B439" s="32"/>
      <c r="C439" s="17"/>
      <c r="D439" s="32"/>
      <c r="E439" s="17"/>
      <c r="F439" s="17"/>
      <c r="G439" s="32"/>
      <c r="H439" s="17"/>
      <c r="I439" s="33"/>
      <c r="J439" s="17"/>
      <c r="K439" s="17"/>
      <c r="L439" s="17"/>
      <c r="M439" s="17"/>
      <c r="N439" s="17"/>
      <c r="O439" s="17"/>
      <c r="P439" s="17"/>
      <c r="Q439" s="17"/>
      <c r="R439" s="17"/>
      <c r="S439" s="17"/>
      <c r="T439" s="17"/>
      <c r="U439" s="17"/>
      <c r="V439" s="17"/>
      <c r="W439" s="17"/>
      <c r="X439" s="17"/>
      <c r="Y439" s="17"/>
      <c r="Z439" s="17"/>
    </row>
    <row r="440" ht="15.75" customHeight="1">
      <c r="A440" s="32"/>
      <c r="B440" s="32"/>
      <c r="C440" s="17"/>
      <c r="D440" s="32"/>
      <c r="E440" s="17"/>
      <c r="F440" s="17"/>
      <c r="G440" s="32"/>
      <c r="H440" s="17"/>
      <c r="I440" s="33"/>
      <c r="J440" s="17"/>
      <c r="K440" s="17"/>
      <c r="L440" s="17"/>
      <c r="M440" s="17"/>
      <c r="N440" s="17"/>
      <c r="O440" s="17"/>
      <c r="P440" s="17"/>
      <c r="Q440" s="17"/>
      <c r="R440" s="17"/>
      <c r="S440" s="17"/>
      <c r="T440" s="17"/>
      <c r="U440" s="17"/>
      <c r="V440" s="17"/>
      <c r="W440" s="17"/>
      <c r="X440" s="17"/>
      <c r="Y440" s="17"/>
      <c r="Z440" s="17"/>
    </row>
    <row r="441" ht="15.75" customHeight="1">
      <c r="A441" s="32"/>
      <c r="B441" s="32"/>
      <c r="C441" s="17"/>
      <c r="D441" s="32"/>
      <c r="E441" s="17"/>
      <c r="F441" s="17"/>
      <c r="G441" s="32"/>
      <c r="H441" s="17"/>
      <c r="I441" s="33"/>
      <c r="J441" s="17"/>
      <c r="K441" s="17"/>
      <c r="L441" s="17"/>
      <c r="M441" s="17"/>
      <c r="N441" s="17"/>
      <c r="O441" s="17"/>
      <c r="P441" s="17"/>
      <c r="Q441" s="17"/>
      <c r="R441" s="17"/>
      <c r="S441" s="17"/>
      <c r="T441" s="17"/>
      <c r="U441" s="17"/>
      <c r="V441" s="17"/>
      <c r="W441" s="17"/>
      <c r="X441" s="17"/>
      <c r="Y441" s="17"/>
      <c r="Z441" s="17"/>
    </row>
    <row r="442" ht="15.75" customHeight="1">
      <c r="A442" s="32"/>
      <c r="B442" s="32"/>
      <c r="C442" s="17"/>
      <c r="D442" s="32"/>
      <c r="E442" s="17"/>
      <c r="F442" s="17"/>
      <c r="G442" s="32"/>
      <c r="H442" s="17"/>
      <c r="I442" s="33"/>
      <c r="J442" s="17"/>
      <c r="K442" s="17"/>
      <c r="L442" s="17"/>
      <c r="M442" s="17"/>
      <c r="N442" s="17"/>
      <c r="O442" s="17"/>
      <c r="P442" s="17"/>
      <c r="Q442" s="17"/>
      <c r="R442" s="17"/>
      <c r="S442" s="17"/>
      <c r="T442" s="17"/>
      <c r="U442" s="17"/>
      <c r="V442" s="17"/>
      <c r="W442" s="17"/>
      <c r="X442" s="17"/>
      <c r="Y442" s="17"/>
      <c r="Z442" s="17"/>
    </row>
    <row r="443" ht="15.75" customHeight="1">
      <c r="A443" s="32"/>
      <c r="B443" s="32"/>
      <c r="C443" s="17"/>
      <c r="D443" s="32"/>
      <c r="E443" s="17"/>
      <c r="F443" s="17"/>
      <c r="G443" s="32"/>
      <c r="H443" s="17"/>
      <c r="I443" s="33"/>
      <c r="J443" s="17"/>
      <c r="K443" s="17"/>
      <c r="L443" s="17"/>
      <c r="M443" s="17"/>
      <c r="N443" s="17"/>
      <c r="O443" s="17"/>
      <c r="P443" s="17"/>
      <c r="Q443" s="17"/>
      <c r="R443" s="17"/>
      <c r="S443" s="17"/>
      <c r="T443" s="17"/>
      <c r="U443" s="17"/>
      <c r="V443" s="17"/>
      <c r="W443" s="17"/>
      <c r="X443" s="17"/>
      <c r="Y443" s="17"/>
      <c r="Z443" s="17"/>
    </row>
    <row r="444" ht="15.75" customHeight="1">
      <c r="A444" s="32"/>
      <c r="B444" s="32"/>
      <c r="C444" s="17"/>
      <c r="D444" s="32"/>
      <c r="E444" s="17"/>
      <c r="F444" s="17"/>
      <c r="G444" s="32"/>
      <c r="H444" s="17"/>
      <c r="I444" s="33"/>
      <c r="J444" s="17"/>
      <c r="K444" s="17"/>
      <c r="L444" s="17"/>
      <c r="M444" s="17"/>
      <c r="N444" s="17"/>
      <c r="O444" s="17"/>
      <c r="P444" s="17"/>
      <c r="Q444" s="17"/>
      <c r="R444" s="17"/>
      <c r="S444" s="17"/>
      <c r="T444" s="17"/>
      <c r="U444" s="17"/>
      <c r="V444" s="17"/>
      <c r="W444" s="17"/>
      <c r="X444" s="17"/>
      <c r="Y444" s="17"/>
      <c r="Z444" s="17"/>
    </row>
    <row r="445" ht="15.75" customHeight="1">
      <c r="A445" s="32"/>
      <c r="B445" s="32"/>
      <c r="C445" s="17"/>
      <c r="D445" s="32"/>
      <c r="E445" s="17"/>
      <c r="F445" s="17"/>
      <c r="G445" s="32"/>
      <c r="H445" s="17"/>
      <c r="I445" s="33"/>
      <c r="J445" s="17"/>
      <c r="K445" s="17"/>
      <c r="L445" s="17"/>
      <c r="M445" s="17"/>
      <c r="N445" s="17"/>
      <c r="O445" s="17"/>
      <c r="P445" s="17"/>
      <c r="Q445" s="17"/>
      <c r="R445" s="17"/>
      <c r="S445" s="17"/>
      <c r="T445" s="17"/>
      <c r="U445" s="17"/>
      <c r="V445" s="17"/>
      <c r="W445" s="17"/>
      <c r="X445" s="17"/>
      <c r="Y445" s="17"/>
      <c r="Z445" s="17"/>
    </row>
    <row r="446" ht="15.75" customHeight="1">
      <c r="A446" s="32"/>
      <c r="B446" s="32"/>
      <c r="C446" s="17"/>
      <c r="D446" s="32"/>
      <c r="E446" s="17"/>
      <c r="F446" s="17"/>
      <c r="G446" s="32"/>
      <c r="H446" s="17"/>
      <c r="I446" s="33"/>
      <c r="J446" s="17"/>
      <c r="K446" s="17"/>
      <c r="L446" s="17"/>
      <c r="M446" s="17"/>
      <c r="N446" s="17"/>
      <c r="O446" s="17"/>
      <c r="P446" s="17"/>
      <c r="Q446" s="17"/>
      <c r="R446" s="17"/>
      <c r="S446" s="17"/>
      <c r="T446" s="17"/>
      <c r="U446" s="17"/>
      <c r="V446" s="17"/>
      <c r="W446" s="17"/>
      <c r="X446" s="17"/>
      <c r="Y446" s="17"/>
      <c r="Z446" s="17"/>
    </row>
    <row r="447" ht="15.75" customHeight="1">
      <c r="A447" s="32"/>
      <c r="B447" s="32"/>
      <c r="C447" s="17"/>
      <c r="D447" s="32"/>
      <c r="E447" s="17"/>
      <c r="F447" s="17"/>
      <c r="G447" s="32"/>
      <c r="H447" s="17"/>
      <c r="I447" s="33"/>
      <c r="J447" s="17"/>
      <c r="K447" s="17"/>
      <c r="L447" s="17"/>
      <c r="M447" s="17"/>
      <c r="N447" s="17"/>
      <c r="O447" s="17"/>
      <c r="P447" s="17"/>
      <c r="Q447" s="17"/>
      <c r="R447" s="17"/>
      <c r="S447" s="17"/>
      <c r="T447" s="17"/>
      <c r="U447" s="17"/>
      <c r="V447" s="17"/>
      <c r="W447" s="17"/>
      <c r="X447" s="17"/>
      <c r="Y447" s="17"/>
      <c r="Z447" s="17"/>
    </row>
    <row r="448" ht="15.75" customHeight="1">
      <c r="A448" s="32"/>
      <c r="B448" s="32"/>
      <c r="C448" s="17"/>
      <c r="D448" s="32"/>
      <c r="E448" s="17"/>
      <c r="F448" s="17"/>
      <c r="G448" s="32"/>
      <c r="H448" s="17"/>
      <c r="I448" s="33"/>
      <c r="J448" s="17"/>
      <c r="K448" s="17"/>
      <c r="L448" s="17"/>
      <c r="M448" s="17"/>
      <c r="N448" s="17"/>
      <c r="O448" s="17"/>
      <c r="P448" s="17"/>
      <c r="Q448" s="17"/>
      <c r="R448" s="17"/>
      <c r="S448" s="17"/>
      <c r="T448" s="17"/>
      <c r="U448" s="17"/>
      <c r="V448" s="17"/>
      <c r="W448" s="17"/>
      <c r="X448" s="17"/>
      <c r="Y448" s="17"/>
      <c r="Z448" s="17"/>
    </row>
    <row r="449" ht="15.75" customHeight="1">
      <c r="A449" s="32"/>
      <c r="B449" s="32"/>
      <c r="C449" s="17"/>
      <c r="D449" s="32"/>
      <c r="E449" s="17"/>
      <c r="F449" s="17"/>
      <c r="G449" s="32"/>
      <c r="H449" s="17"/>
      <c r="I449" s="33"/>
      <c r="J449" s="17"/>
      <c r="K449" s="17"/>
      <c r="L449" s="17"/>
      <c r="M449" s="17"/>
      <c r="N449" s="17"/>
      <c r="O449" s="17"/>
      <c r="P449" s="17"/>
      <c r="Q449" s="17"/>
      <c r="R449" s="17"/>
      <c r="S449" s="17"/>
      <c r="T449" s="17"/>
      <c r="U449" s="17"/>
      <c r="V449" s="17"/>
      <c r="W449" s="17"/>
      <c r="X449" s="17"/>
      <c r="Y449" s="17"/>
      <c r="Z449" s="17"/>
    </row>
    <row r="450" ht="15.75" customHeight="1">
      <c r="A450" s="32"/>
      <c r="B450" s="32"/>
      <c r="C450" s="17"/>
      <c r="D450" s="32"/>
      <c r="E450" s="17"/>
      <c r="F450" s="17"/>
      <c r="G450" s="32"/>
      <c r="H450" s="17"/>
      <c r="I450" s="33"/>
      <c r="J450" s="17"/>
      <c r="K450" s="17"/>
      <c r="L450" s="17"/>
      <c r="M450" s="17"/>
      <c r="N450" s="17"/>
      <c r="O450" s="17"/>
      <c r="P450" s="17"/>
      <c r="Q450" s="17"/>
      <c r="R450" s="17"/>
      <c r="S450" s="17"/>
      <c r="T450" s="17"/>
      <c r="U450" s="17"/>
      <c r="V450" s="17"/>
      <c r="W450" s="17"/>
      <c r="X450" s="17"/>
      <c r="Y450" s="17"/>
      <c r="Z450" s="17"/>
    </row>
    <row r="451" ht="15.75" customHeight="1">
      <c r="A451" s="32"/>
      <c r="B451" s="32"/>
      <c r="C451" s="17"/>
      <c r="D451" s="32"/>
      <c r="E451" s="17"/>
      <c r="F451" s="17"/>
      <c r="G451" s="32"/>
      <c r="H451" s="17"/>
      <c r="I451" s="33"/>
      <c r="J451" s="17"/>
      <c r="K451" s="17"/>
      <c r="L451" s="17"/>
      <c r="M451" s="17"/>
      <c r="N451" s="17"/>
      <c r="O451" s="17"/>
      <c r="P451" s="17"/>
      <c r="Q451" s="17"/>
      <c r="R451" s="17"/>
      <c r="S451" s="17"/>
      <c r="T451" s="17"/>
      <c r="U451" s="17"/>
      <c r="V451" s="17"/>
      <c r="W451" s="17"/>
      <c r="X451" s="17"/>
      <c r="Y451" s="17"/>
      <c r="Z451" s="17"/>
    </row>
    <row r="452" ht="15.75" customHeight="1">
      <c r="A452" s="32"/>
      <c r="B452" s="32"/>
      <c r="C452" s="17"/>
      <c r="D452" s="32"/>
      <c r="E452" s="17"/>
      <c r="F452" s="17"/>
      <c r="G452" s="32"/>
      <c r="H452" s="17"/>
      <c r="I452" s="33"/>
      <c r="J452" s="17"/>
      <c r="K452" s="17"/>
      <c r="L452" s="17"/>
      <c r="M452" s="17"/>
      <c r="N452" s="17"/>
      <c r="O452" s="17"/>
      <c r="P452" s="17"/>
      <c r="Q452" s="17"/>
      <c r="R452" s="17"/>
      <c r="S452" s="17"/>
      <c r="T452" s="17"/>
      <c r="U452" s="17"/>
      <c r="V452" s="17"/>
      <c r="W452" s="17"/>
      <c r="X452" s="17"/>
      <c r="Y452" s="17"/>
      <c r="Z452" s="17"/>
    </row>
    <row r="453" ht="15.75" customHeight="1">
      <c r="A453" s="32"/>
      <c r="B453" s="32"/>
      <c r="C453" s="17"/>
      <c r="D453" s="32"/>
      <c r="E453" s="17"/>
      <c r="F453" s="17"/>
      <c r="G453" s="32"/>
      <c r="H453" s="17"/>
      <c r="I453" s="33"/>
      <c r="J453" s="17"/>
      <c r="K453" s="17"/>
      <c r="L453" s="17"/>
      <c r="M453" s="17"/>
      <c r="N453" s="17"/>
      <c r="O453" s="17"/>
      <c r="P453" s="17"/>
      <c r="Q453" s="17"/>
      <c r="R453" s="17"/>
      <c r="S453" s="17"/>
      <c r="T453" s="17"/>
      <c r="U453" s="17"/>
      <c r="V453" s="17"/>
      <c r="W453" s="17"/>
      <c r="X453" s="17"/>
      <c r="Y453" s="17"/>
      <c r="Z453" s="17"/>
    </row>
    <row r="454" ht="15.75" customHeight="1">
      <c r="A454" s="32"/>
      <c r="B454" s="32"/>
      <c r="C454" s="17"/>
      <c r="D454" s="32"/>
      <c r="E454" s="17"/>
      <c r="F454" s="17"/>
      <c r="G454" s="32"/>
      <c r="H454" s="17"/>
      <c r="I454" s="33"/>
      <c r="J454" s="17"/>
      <c r="K454" s="17"/>
      <c r="L454" s="17"/>
      <c r="M454" s="17"/>
      <c r="N454" s="17"/>
      <c r="O454" s="17"/>
      <c r="P454" s="17"/>
      <c r="Q454" s="17"/>
      <c r="R454" s="17"/>
      <c r="S454" s="17"/>
      <c r="T454" s="17"/>
      <c r="U454" s="17"/>
      <c r="V454" s="17"/>
      <c r="W454" s="17"/>
      <c r="X454" s="17"/>
      <c r="Y454" s="17"/>
      <c r="Z454" s="17"/>
    </row>
    <row r="455" ht="15.75" customHeight="1">
      <c r="A455" s="32"/>
      <c r="B455" s="32"/>
      <c r="C455" s="17"/>
      <c r="D455" s="32"/>
      <c r="E455" s="17"/>
      <c r="F455" s="17"/>
      <c r="G455" s="32"/>
      <c r="H455" s="17"/>
      <c r="I455" s="33"/>
      <c r="J455" s="17"/>
      <c r="K455" s="17"/>
      <c r="L455" s="17"/>
      <c r="M455" s="17"/>
      <c r="N455" s="17"/>
      <c r="O455" s="17"/>
      <c r="P455" s="17"/>
      <c r="Q455" s="17"/>
      <c r="R455" s="17"/>
      <c r="S455" s="17"/>
      <c r="T455" s="17"/>
      <c r="U455" s="17"/>
      <c r="V455" s="17"/>
      <c r="W455" s="17"/>
      <c r="X455" s="17"/>
      <c r="Y455" s="17"/>
      <c r="Z455" s="17"/>
    </row>
    <row r="456" ht="15.75" customHeight="1">
      <c r="A456" s="32"/>
      <c r="B456" s="32"/>
      <c r="C456" s="17"/>
      <c r="D456" s="32"/>
      <c r="E456" s="17"/>
      <c r="F456" s="17"/>
      <c r="G456" s="32"/>
      <c r="H456" s="17"/>
      <c r="I456" s="33"/>
      <c r="J456" s="17"/>
      <c r="K456" s="17"/>
      <c r="L456" s="17"/>
      <c r="M456" s="17"/>
      <c r="N456" s="17"/>
      <c r="O456" s="17"/>
      <c r="P456" s="17"/>
      <c r="Q456" s="17"/>
      <c r="R456" s="17"/>
      <c r="S456" s="17"/>
      <c r="T456" s="17"/>
      <c r="U456" s="17"/>
      <c r="V456" s="17"/>
      <c r="W456" s="17"/>
      <c r="X456" s="17"/>
      <c r="Y456" s="17"/>
      <c r="Z456" s="17"/>
    </row>
    <row r="457" ht="15.75" customHeight="1">
      <c r="A457" s="32"/>
      <c r="B457" s="32"/>
      <c r="C457" s="17"/>
      <c r="D457" s="32"/>
      <c r="E457" s="17"/>
      <c r="F457" s="17"/>
      <c r="G457" s="32"/>
      <c r="H457" s="17"/>
      <c r="I457" s="33"/>
      <c r="J457" s="17"/>
      <c r="K457" s="17"/>
      <c r="L457" s="17"/>
      <c r="M457" s="17"/>
      <c r="N457" s="17"/>
      <c r="O457" s="17"/>
      <c r="P457" s="17"/>
      <c r="Q457" s="17"/>
      <c r="R457" s="17"/>
      <c r="S457" s="17"/>
      <c r="T457" s="17"/>
      <c r="U457" s="17"/>
      <c r="V457" s="17"/>
      <c r="W457" s="17"/>
      <c r="X457" s="17"/>
      <c r="Y457" s="17"/>
      <c r="Z457" s="17"/>
    </row>
    <row r="458" ht="15.75" customHeight="1">
      <c r="A458" s="32"/>
      <c r="B458" s="32"/>
      <c r="C458" s="17"/>
      <c r="D458" s="32"/>
      <c r="E458" s="17"/>
      <c r="F458" s="17"/>
      <c r="G458" s="32"/>
      <c r="H458" s="17"/>
      <c r="I458" s="33"/>
      <c r="J458" s="17"/>
      <c r="K458" s="17"/>
      <c r="L458" s="17"/>
      <c r="M458" s="17"/>
      <c r="N458" s="17"/>
      <c r="O458" s="17"/>
      <c r="P458" s="17"/>
      <c r="Q458" s="17"/>
      <c r="R458" s="17"/>
      <c r="S458" s="17"/>
      <c r="T458" s="17"/>
      <c r="U458" s="17"/>
      <c r="V458" s="17"/>
      <c r="W458" s="17"/>
      <c r="X458" s="17"/>
      <c r="Y458" s="17"/>
      <c r="Z458" s="17"/>
    </row>
    <row r="459" ht="15.75" customHeight="1">
      <c r="A459" s="32"/>
      <c r="B459" s="32"/>
      <c r="C459" s="17"/>
      <c r="D459" s="32"/>
      <c r="E459" s="17"/>
      <c r="F459" s="17"/>
      <c r="G459" s="32"/>
      <c r="H459" s="17"/>
      <c r="I459" s="33"/>
      <c r="J459" s="17"/>
      <c r="K459" s="17"/>
      <c r="L459" s="17"/>
      <c r="M459" s="17"/>
      <c r="N459" s="17"/>
      <c r="O459" s="17"/>
      <c r="P459" s="17"/>
      <c r="Q459" s="17"/>
      <c r="R459" s="17"/>
      <c r="S459" s="17"/>
      <c r="T459" s="17"/>
      <c r="U459" s="17"/>
      <c r="V459" s="17"/>
      <c r="W459" s="17"/>
      <c r="X459" s="17"/>
      <c r="Y459" s="17"/>
      <c r="Z459" s="17"/>
    </row>
    <row r="460" ht="15.75" customHeight="1">
      <c r="A460" s="32"/>
      <c r="B460" s="32"/>
      <c r="C460" s="17"/>
      <c r="D460" s="32"/>
      <c r="E460" s="17"/>
      <c r="F460" s="17"/>
      <c r="G460" s="32"/>
      <c r="H460" s="17"/>
      <c r="I460" s="33"/>
      <c r="J460" s="17"/>
      <c r="K460" s="17"/>
      <c r="L460" s="17"/>
      <c r="M460" s="17"/>
      <c r="N460" s="17"/>
      <c r="O460" s="17"/>
      <c r="P460" s="17"/>
      <c r="Q460" s="17"/>
      <c r="R460" s="17"/>
      <c r="S460" s="17"/>
      <c r="T460" s="17"/>
      <c r="U460" s="17"/>
      <c r="V460" s="17"/>
      <c r="W460" s="17"/>
      <c r="X460" s="17"/>
      <c r="Y460" s="17"/>
      <c r="Z460" s="17"/>
    </row>
    <row r="461" ht="15.75" customHeight="1">
      <c r="A461" s="32"/>
      <c r="B461" s="32"/>
      <c r="C461" s="17"/>
      <c r="D461" s="32"/>
      <c r="E461" s="17"/>
      <c r="F461" s="17"/>
      <c r="G461" s="32"/>
      <c r="H461" s="17"/>
      <c r="I461" s="33"/>
      <c r="J461" s="17"/>
      <c r="K461" s="17"/>
      <c r="L461" s="17"/>
      <c r="M461" s="17"/>
      <c r="N461" s="17"/>
      <c r="O461" s="17"/>
      <c r="P461" s="17"/>
      <c r="Q461" s="17"/>
      <c r="R461" s="17"/>
      <c r="S461" s="17"/>
      <c r="T461" s="17"/>
      <c r="U461" s="17"/>
      <c r="V461" s="17"/>
      <c r="W461" s="17"/>
      <c r="X461" s="17"/>
      <c r="Y461" s="17"/>
      <c r="Z461" s="17"/>
    </row>
    <row r="462" ht="15.75" customHeight="1">
      <c r="A462" s="32"/>
      <c r="B462" s="32"/>
      <c r="C462" s="17"/>
      <c r="D462" s="32"/>
      <c r="E462" s="17"/>
      <c r="F462" s="17"/>
      <c r="G462" s="32"/>
      <c r="H462" s="17"/>
      <c r="I462" s="33"/>
      <c r="J462" s="17"/>
      <c r="K462" s="17"/>
      <c r="L462" s="17"/>
      <c r="M462" s="17"/>
      <c r="N462" s="17"/>
      <c r="O462" s="17"/>
      <c r="P462" s="17"/>
      <c r="Q462" s="17"/>
      <c r="R462" s="17"/>
      <c r="S462" s="17"/>
      <c r="T462" s="17"/>
      <c r="U462" s="17"/>
      <c r="V462" s="17"/>
      <c r="W462" s="17"/>
      <c r="X462" s="17"/>
      <c r="Y462" s="17"/>
      <c r="Z462" s="17"/>
    </row>
    <row r="463" ht="15.75" customHeight="1">
      <c r="A463" s="32"/>
      <c r="B463" s="32"/>
      <c r="C463" s="17"/>
      <c r="D463" s="32"/>
      <c r="E463" s="17"/>
      <c r="F463" s="17"/>
      <c r="G463" s="32"/>
      <c r="H463" s="17"/>
      <c r="I463" s="33"/>
      <c r="J463" s="17"/>
      <c r="K463" s="17"/>
      <c r="L463" s="17"/>
      <c r="M463" s="17"/>
      <c r="N463" s="17"/>
      <c r="O463" s="17"/>
      <c r="P463" s="17"/>
      <c r="Q463" s="17"/>
      <c r="R463" s="17"/>
      <c r="S463" s="17"/>
      <c r="T463" s="17"/>
      <c r="U463" s="17"/>
      <c r="V463" s="17"/>
      <c r="W463" s="17"/>
      <c r="X463" s="17"/>
      <c r="Y463" s="17"/>
      <c r="Z463" s="17"/>
    </row>
    <row r="464" ht="15.75" customHeight="1">
      <c r="A464" s="32"/>
      <c r="B464" s="32"/>
      <c r="C464" s="17"/>
      <c r="D464" s="32"/>
      <c r="E464" s="17"/>
      <c r="F464" s="17"/>
      <c r="G464" s="32"/>
      <c r="H464" s="17"/>
      <c r="I464" s="33"/>
      <c r="J464" s="17"/>
      <c r="K464" s="17"/>
      <c r="L464" s="17"/>
      <c r="M464" s="17"/>
      <c r="N464" s="17"/>
      <c r="O464" s="17"/>
      <c r="P464" s="17"/>
      <c r="Q464" s="17"/>
      <c r="R464" s="17"/>
      <c r="S464" s="17"/>
      <c r="T464" s="17"/>
      <c r="U464" s="17"/>
      <c r="V464" s="17"/>
      <c r="W464" s="17"/>
      <c r="X464" s="17"/>
      <c r="Y464" s="17"/>
      <c r="Z464" s="17"/>
    </row>
    <row r="465" ht="15.75" customHeight="1">
      <c r="A465" s="32"/>
      <c r="B465" s="32"/>
      <c r="C465" s="17"/>
      <c r="D465" s="32"/>
      <c r="E465" s="17"/>
      <c r="F465" s="17"/>
      <c r="G465" s="32"/>
      <c r="H465" s="17"/>
      <c r="I465" s="33"/>
      <c r="J465" s="17"/>
      <c r="K465" s="17"/>
      <c r="L465" s="17"/>
      <c r="M465" s="17"/>
      <c r="N465" s="17"/>
      <c r="O465" s="17"/>
      <c r="P465" s="17"/>
      <c r="Q465" s="17"/>
      <c r="R465" s="17"/>
      <c r="S465" s="17"/>
      <c r="T465" s="17"/>
      <c r="U465" s="17"/>
      <c r="V465" s="17"/>
      <c r="W465" s="17"/>
      <c r="X465" s="17"/>
      <c r="Y465" s="17"/>
      <c r="Z465" s="17"/>
    </row>
    <row r="466" ht="15.75" customHeight="1">
      <c r="A466" s="32"/>
      <c r="B466" s="32"/>
      <c r="C466" s="17"/>
      <c r="D466" s="32"/>
      <c r="E466" s="17"/>
      <c r="F466" s="17"/>
      <c r="G466" s="32"/>
      <c r="H466" s="17"/>
      <c r="I466" s="33"/>
      <c r="J466" s="17"/>
      <c r="K466" s="17"/>
      <c r="L466" s="17"/>
      <c r="M466" s="17"/>
      <c r="N466" s="17"/>
      <c r="O466" s="17"/>
      <c r="P466" s="17"/>
      <c r="Q466" s="17"/>
      <c r="R466" s="17"/>
      <c r="S466" s="17"/>
      <c r="T466" s="17"/>
      <c r="U466" s="17"/>
      <c r="V466" s="17"/>
      <c r="W466" s="17"/>
      <c r="X466" s="17"/>
      <c r="Y466" s="17"/>
      <c r="Z466" s="17"/>
    </row>
    <row r="467" ht="15.75" customHeight="1">
      <c r="A467" s="32"/>
      <c r="B467" s="32"/>
      <c r="C467" s="17"/>
      <c r="D467" s="32"/>
      <c r="E467" s="17"/>
      <c r="F467" s="17"/>
      <c r="G467" s="32"/>
      <c r="H467" s="17"/>
      <c r="I467" s="33"/>
      <c r="J467" s="17"/>
      <c r="K467" s="17"/>
      <c r="L467" s="17"/>
      <c r="M467" s="17"/>
      <c r="N467" s="17"/>
      <c r="O467" s="17"/>
      <c r="P467" s="17"/>
      <c r="Q467" s="17"/>
      <c r="R467" s="17"/>
      <c r="S467" s="17"/>
      <c r="T467" s="17"/>
      <c r="U467" s="17"/>
      <c r="V467" s="17"/>
      <c r="W467" s="17"/>
      <c r="X467" s="17"/>
      <c r="Y467" s="17"/>
      <c r="Z467" s="17"/>
    </row>
    <row r="468" ht="15.75" customHeight="1">
      <c r="A468" s="32"/>
      <c r="B468" s="32"/>
      <c r="C468" s="17"/>
      <c r="D468" s="32"/>
      <c r="E468" s="17"/>
      <c r="F468" s="17"/>
      <c r="G468" s="32"/>
      <c r="H468" s="17"/>
      <c r="I468" s="33"/>
      <c r="J468" s="17"/>
      <c r="K468" s="17"/>
      <c r="L468" s="17"/>
      <c r="M468" s="17"/>
      <c r="N468" s="17"/>
      <c r="O468" s="17"/>
      <c r="P468" s="17"/>
      <c r="Q468" s="17"/>
      <c r="R468" s="17"/>
      <c r="S468" s="17"/>
      <c r="T468" s="17"/>
      <c r="U468" s="17"/>
      <c r="V468" s="17"/>
      <c r="W468" s="17"/>
      <c r="X468" s="17"/>
      <c r="Y468" s="17"/>
      <c r="Z468" s="17"/>
    </row>
    <row r="469" ht="15.75" customHeight="1">
      <c r="A469" s="32"/>
      <c r="B469" s="32"/>
      <c r="C469" s="17"/>
      <c r="D469" s="32"/>
      <c r="E469" s="17"/>
      <c r="F469" s="17"/>
      <c r="G469" s="32"/>
      <c r="H469" s="17"/>
      <c r="I469" s="33"/>
      <c r="J469" s="17"/>
      <c r="K469" s="17"/>
      <c r="L469" s="17"/>
      <c r="M469" s="17"/>
      <c r="N469" s="17"/>
      <c r="O469" s="17"/>
      <c r="P469" s="17"/>
      <c r="Q469" s="17"/>
      <c r="R469" s="17"/>
      <c r="S469" s="17"/>
      <c r="T469" s="17"/>
      <c r="U469" s="17"/>
      <c r="V469" s="17"/>
      <c r="W469" s="17"/>
      <c r="X469" s="17"/>
      <c r="Y469" s="17"/>
      <c r="Z469" s="17"/>
    </row>
    <row r="470" ht="15.75" customHeight="1">
      <c r="A470" s="32"/>
      <c r="B470" s="32"/>
      <c r="C470" s="17"/>
      <c r="D470" s="32"/>
      <c r="E470" s="17"/>
      <c r="F470" s="17"/>
      <c r="G470" s="32"/>
      <c r="H470" s="17"/>
      <c r="I470" s="33"/>
      <c r="J470" s="17"/>
      <c r="K470" s="17"/>
      <c r="L470" s="17"/>
      <c r="M470" s="17"/>
      <c r="N470" s="17"/>
      <c r="O470" s="17"/>
      <c r="P470" s="17"/>
      <c r="Q470" s="17"/>
      <c r="R470" s="17"/>
      <c r="S470" s="17"/>
      <c r="T470" s="17"/>
      <c r="U470" s="17"/>
      <c r="V470" s="17"/>
      <c r="W470" s="17"/>
      <c r="X470" s="17"/>
      <c r="Y470" s="17"/>
      <c r="Z470" s="17"/>
    </row>
    <row r="471" ht="15.75" customHeight="1">
      <c r="A471" s="32"/>
      <c r="B471" s="32"/>
      <c r="C471" s="17"/>
      <c r="D471" s="32"/>
      <c r="E471" s="17"/>
      <c r="F471" s="17"/>
      <c r="G471" s="32"/>
      <c r="H471" s="17"/>
      <c r="I471" s="33"/>
      <c r="J471" s="17"/>
      <c r="K471" s="17"/>
      <c r="L471" s="17"/>
      <c r="M471" s="17"/>
      <c r="N471" s="17"/>
      <c r="O471" s="17"/>
      <c r="P471" s="17"/>
      <c r="Q471" s="17"/>
      <c r="R471" s="17"/>
      <c r="S471" s="17"/>
      <c r="T471" s="17"/>
      <c r="U471" s="17"/>
      <c r="V471" s="17"/>
      <c r="W471" s="17"/>
      <c r="X471" s="17"/>
      <c r="Y471" s="17"/>
      <c r="Z471" s="17"/>
    </row>
    <row r="472" ht="15.75" customHeight="1">
      <c r="A472" s="32"/>
      <c r="B472" s="32"/>
      <c r="C472" s="17"/>
      <c r="D472" s="32"/>
      <c r="E472" s="17"/>
      <c r="F472" s="17"/>
      <c r="G472" s="32"/>
      <c r="H472" s="17"/>
      <c r="I472" s="33"/>
      <c r="J472" s="17"/>
      <c r="K472" s="17"/>
      <c r="L472" s="17"/>
      <c r="M472" s="17"/>
      <c r="N472" s="17"/>
      <c r="O472" s="17"/>
      <c r="P472" s="17"/>
      <c r="Q472" s="17"/>
      <c r="R472" s="17"/>
      <c r="S472" s="17"/>
      <c r="T472" s="17"/>
      <c r="U472" s="17"/>
      <c r="V472" s="17"/>
      <c r="W472" s="17"/>
      <c r="X472" s="17"/>
      <c r="Y472" s="17"/>
      <c r="Z472" s="17"/>
    </row>
    <row r="473" ht="15.75" customHeight="1">
      <c r="A473" s="32"/>
      <c r="B473" s="32"/>
      <c r="C473" s="17"/>
      <c r="D473" s="32"/>
      <c r="E473" s="17"/>
      <c r="F473" s="17"/>
      <c r="G473" s="32"/>
      <c r="H473" s="17"/>
      <c r="I473" s="33"/>
      <c r="J473" s="17"/>
      <c r="K473" s="17"/>
      <c r="L473" s="17"/>
      <c r="M473" s="17"/>
      <c r="N473" s="17"/>
      <c r="O473" s="17"/>
      <c r="P473" s="17"/>
      <c r="Q473" s="17"/>
      <c r="R473" s="17"/>
      <c r="S473" s="17"/>
      <c r="T473" s="17"/>
      <c r="U473" s="17"/>
      <c r="V473" s="17"/>
      <c r="W473" s="17"/>
      <c r="X473" s="17"/>
      <c r="Y473" s="17"/>
      <c r="Z473" s="17"/>
    </row>
    <row r="474" ht="15.75" customHeight="1">
      <c r="A474" s="32"/>
      <c r="B474" s="32"/>
      <c r="C474" s="17"/>
      <c r="D474" s="32"/>
      <c r="E474" s="17"/>
      <c r="F474" s="17"/>
      <c r="G474" s="32"/>
      <c r="H474" s="17"/>
      <c r="I474" s="33"/>
      <c r="J474" s="17"/>
      <c r="K474" s="17"/>
      <c r="L474" s="17"/>
      <c r="M474" s="17"/>
      <c r="N474" s="17"/>
      <c r="O474" s="17"/>
      <c r="P474" s="17"/>
      <c r="Q474" s="17"/>
      <c r="R474" s="17"/>
      <c r="S474" s="17"/>
      <c r="T474" s="17"/>
      <c r="U474" s="17"/>
      <c r="V474" s="17"/>
      <c r="W474" s="17"/>
      <c r="X474" s="17"/>
      <c r="Y474" s="17"/>
      <c r="Z474" s="17"/>
    </row>
    <row r="475" ht="15.75" customHeight="1">
      <c r="A475" s="32"/>
      <c r="B475" s="32"/>
      <c r="C475" s="17"/>
      <c r="D475" s="32"/>
      <c r="E475" s="17"/>
      <c r="F475" s="17"/>
      <c r="G475" s="32"/>
      <c r="H475" s="17"/>
      <c r="I475" s="33"/>
      <c r="J475" s="17"/>
      <c r="K475" s="17"/>
      <c r="L475" s="17"/>
      <c r="M475" s="17"/>
      <c r="N475" s="17"/>
      <c r="O475" s="17"/>
      <c r="P475" s="17"/>
      <c r="Q475" s="17"/>
      <c r="R475" s="17"/>
      <c r="S475" s="17"/>
      <c r="T475" s="17"/>
      <c r="U475" s="17"/>
      <c r="V475" s="17"/>
      <c r="W475" s="17"/>
      <c r="X475" s="17"/>
      <c r="Y475" s="17"/>
      <c r="Z475" s="17"/>
    </row>
    <row r="476" ht="15.75" customHeight="1">
      <c r="A476" s="32"/>
      <c r="B476" s="32"/>
      <c r="C476" s="17"/>
      <c r="D476" s="32"/>
      <c r="E476" s="17"/>
      <c r="F476" s="17"/>
      <c r="G476" s="32"/>
      <c r="H476" s="17"/>
      <c r="I476" s="33"/>
      <c r="J476" s="17"/>
      <c r="K476" s="17"/>
      <c r="L476" s="17"/>
      <c r="M476" s="17"/>
      <c r="N476" s="17"/>
      <c r="O476" s="17"/>
      <c r="P476" s="17"/>
      <c r="Q476" s="17"/>
      <c r="R476" s="17"/>
      <c r="S476" s="17"/>
      <c r="T476" s="17"/>
      <c r="U476" s="17"/>
      <c r="V476" s="17"/>
      <c r="W476" s="17"/>
      <c r="X476" s="17"/>
      <c r="Y476" s="17"/>
      <c r="Z476" s="17"/>
    </row>
    <row r="477" ht="15.75" customHeight="1">
      <c r="A477" s="32"/>
      <c r="B477" s="32"/>
      <c r="C477" s="17"/>
      <c r="D477" s="32"/>
      <c r="E477" s="17"/>
      <c r="F477" s="17"/>
      <c r="G477" s="32"/>
      <c r="H477" s="17"/>
      <c r="I477" s="33"/>
      <c r="J477" s="17"/>
      <c r="K477" s="17"/>
      <c r="L477" s="17"/>
      <c r="M477" s="17"/>
      <c r="N477" s="17"/>
      <c r="O477" s="17"/>
      <c r="P477" s="17"/>
      <c r="Q477" s="17"/>
      <c r="R477" s="17"/>
      <c r="S477" s="17"/>
      <c r="T477" s="17"/>
      <c r="U477" s="17"/>
      <c r="V477" s="17"/>
      <c r="W477" s="17"/>
      <c r="X477" s="17"/>
      <c r="Y477" s="17"/>
      <c r="Z477" s="17"/>
    </row>
    <row r="478" ht="15.75" customHeight="1">
      <c r="A478" s="32"/>
      <c r="B478" s="32"/>
      <c r="C478" s="17"/>
      <c r="D478" s="32"/>
      <c r="E478" s="17"/>
      <c r="F478" s="17"/>
      <c r="G478" s="32"/>
      <c r="H478" s="17"/>
      <c r="I478" s="33"/>
      <c r="J478" s="17"/>
      <c r="K478" s="17"/>
      <c r="L478" s="17"/>
      <c r="M478" s="17"/>
      <c r="N478" s="17"/>
      <c r="O478" s="17"/>
      <c r="P478" s="17"/>
      <c r="Q478" s="17"/>
      <c r="R478" s="17"/>
      <c r="S478" s="17"/>
      <c r="T478" s="17"/>
      <c r="U478" s="17"/>
      <c r="V478" s="17"/>
      <c r="W478" s="17"/>
      <c r="X478" s="17"/>
      <c r="Y478" s="17"/>
      <c r="Z478" s="17"/>
    </row>
    <row r="479" ht="15.75" customHeight="1">
      <c r="A479" s="32"/>
      <c r="B479" s="32"/>
      <c r="C479" s="17"/>
      <c r="D479" s="32"/>
      <c r="E479" s="17"/>
      <c r="F479" s="17"/>
      <c r="G479" s="32"/>
      <c r="H479" s="17"/>
      <c r="I479" s="33"/>
      <c r="J479" s="17"/>
      <c r="K479" s="17"/>
      <c r="L479" s="17"/>
      <c r="M479" s="17"/>
      <c r="N479" s="17"/>
      <c r="O479" s="17"/>
      <c r="P479" s="17"/>
      <c r="Q479" s="17"/>
      <c r="R479" s="17"/>
      <c r="S479" s="17"/>
      <c r="T479" s="17"/>
      <c r="U479" s="17"/>
      <c r="V479" s="17"/>
      <c r="W479" s="17"/>
      <c r="X479" s="17"/>
      <c r="Y479" s="17"/>
      <c r="Z479" s="17"/>
    </row>
    <row r="480" ht="15.75" customHeight="1">
      <c r="A480" s="32"/>
      <c r="B480" s="32"/>
      <c r="C480" s="17"/>
      <c r="D480" s="32"/>
      <c r="E480" s="17"/>
      <c r="F480" s="17"/>
      <c r="G480" s="32"/>
      <c r="H480" s="17"/>
      <c r="I480" s="33"/>
      <c r="J480" s="17"/>
      <c r="K480" s="17"/>
      <c r="L480" s="17"/>
      <c r="M480" s="17"/>
      <c r="N480" s="17"/>
      <c r="O480" s="17"/>
      <c r="P480" s="17"/>
      <c r="Q480" s="17"/>
      <c r="R480" s="17"/>
      <c r="S480" s="17"/>
      <c r="T480" s="17"/>
      <c r="U480" s="17"/>
      <c r="V480" s="17"/>
      <c r="W480" s="17"/>
      <c r="X480" s="17"/>
      <c r="Y480" s="17"/>
      <c r="Z480" s="17"/>
    </row>
    <row r="481" ht="15.75" customHeight="1">
      <c r="A481" s="32"/>
      <c r="B481" s="32"/>
      <c r="C481" s="17"/>
      <c r="D481" s="32"/>
      <c r="E481" s="17"/>
      <c r="F481" s="17"/>
      <c r="G481" s="32"/>
      <c r="H481" s="17"/>
      <c r="I481" s="33"/>
      <c r="J481" s="17"/>
      <c r="K481" s="17"/>
      <c r="L481" s="17"/>
      <c r="M481" s="17"/>
      <c r="N481" s="17"/>
      <c r="O481" s="17"/>
      <c r="P481" s="17"/>
      <c r="Q481" s="17"/>
      <c r="R481" s="17"/>
      <c r="S481" s="17"/>
      <c r="T481" s="17"/>
      <c r="U481" s="17"/>
      <c r="V481" s="17"/>
      <c r="W481" s="17"/>
      <c r="X481" s="17"/>
      <c r="Y481" s="17"/>
      <c r="Z481" s="17"/>
    </row>
    <row r="482" ht="15.75" customHeight="1">
      <c r="A482" s="32"/>
      <c r="B482" s="32"/>
      <c r="C482" s="17"/>
      <c r="D482" s="32"/>
      <c r="E482" s="17"/>
      <c r="F482" s="17"/>
      <c r="G482" s="32"/>
      <c r="H482" s="17"/>
      <c r="I482" s="33"/>
      <c r="J482" s="17"/>
      <c r="K482" s="17"/>
      <c r="L482" s="17"/>
      <c r="M482" s="17"/>
      <c r="N482" s="17"/>
      <c r="O482" s="17"/>
      <c r="P482" s="17"/>
      <c r="Q482" s="17"/>
      <c r="R482" s="17"/>
      <c r="S482" s="17"/>
      <c r="T482" s="17"/>
      <c r="U482" s="17"/>
      <c r="V482" s="17"/>
      <c r="W482" s="17"/>
      <c r="X482" s="17"/>
      <c r="Y482" s="17"/>
      <c r="Z482" s="17"/>
    </row>
    <row r="483" ht="15.75" customHeight="1">
      <c r="A483" s="32"/>
      <c r="B483" s="32"/>
      <c r="C483" s="17"/>
      <c r="D483" s="32"/>
      <c r="E483" s="17"/>
      <c r="F483" s="17"/>
      <c r="G483" s="32"/>
      <c r="H483" s="17"/>
      <c r="I483" s="33"/>
      <c r="J483" s="17"/>
      <c r="K483" s="17"/>
      <c r="L483" s="17"/>
      <c r="M483" s="17"/>
      <c r="N483" s="17"/>
      <c r="O483" s="17"/>
      <c r="P483" s="17"/>
      <c r="Q483" s="17"/>
      <c r="R483" s="17"/>
      <c r="S483" s="17"/>
      <c r="T483" s="17"/>
      <c r="U483" s="17"/>
      <c r="V483" s="17"/>
      <c r="W483" s="17"/>
      <c r="X483" s="17"/>
      <c r="Y483" s="17"/>
      <c r="Z483" s="17"/>
    </row>
    <row r="484" ht="15.75" customHeight="1">
      <c r="A484" s="32"/>
      <c r="B484" s="32"/>
      <c r="C484" s="17"/>
      <c r="D484" s="32"/>
      <c r="E484" s="17"/>
      <c r="F484" s="17"/>
      <c r="G484" s="32"/>
      <c r="H484" s="17"/>
      <c r="I484" s="33"/>
      <c r="J484" s="17"/>
      <c r="K484" s="17"/>
      <c r="L484" s="17"/>
      <c r="M484" s="17"/>
      <c r="N484" s="17"/>
      <c r="O484" s="17"/>
      <c r="P484" s="17"/>
      <c r="Q484" s="17"/>
      <c r="R484" s="17"/>
      <c r="S484" s="17"/>
      <c r="T484" s="17"/>
      <c r="U484" s="17"/>
      <c r="V484" s="17"/>
      <c r="W484" s="17"/>
      <c r="X484" s="17"/>
      <c r="Y484" s="17"/>
      <c r="Z484" s="17"/>
    </row>
    <row r="485" ht="15.75" customHeight="1">
      <c r="A485" s="32"/>
      <c r="B485" s="32"/>
      <c r="C485" s="17"/>
      <c r="D485" s="32"/>
      <c r="E485" s="17"/>
      <c r="F485" s="17"/>
      <c r="G485" s="32"/>
      <c r="H485" s="17"/>
      <c r="I485" s="33"/>
      <c r="J485" s="17"/>
      <c r="K485" s="17"/>
      <c r="L485" s="17"/>
      <c r="M485" s="17"/>
      <c r="N485" s="17"/>
      <c r="O485" s="17"/>
      <c r="P485" s="17"/>
      <c r="Q485" s="17"/>
      <c r="R485" s="17"/>
      <c r="S485" s="17"/>
      <c r="T485" s="17"/>
      <c r="U485" s="17"/>
      <c r="V485" s="17"/>
      <c r="W485" s="17"/>
      <c r="X485" s="17"/>
      <c r="Y485" s="17"/>
      <c r="Z485" s="17"/>
    </row>
    <row r="486" ht="15.75" customHeight="1">
      <c r="A486" s="32"/>
      <c r="B486" s="32"/>
      <c r="C486" s="17"/>
      <c r="D486" s="32"/>
      <c r="E486" s="17"/>
      <c r="F486" s="17"/>
      <c r="G486" s="32"/>
      <c r="H486" s="17"/>
      <c r="I486" s="33"/>
      <c r="J486" s="17"/>
      <c r="K486" s="17"/>
      <c r="L486" s="17"/>
      <c r="M486" s="17"/>
      <c r="N486" s="17"/>
      <c r="O486" s="17"/>
      <c r="P486" s="17"/>
      <c r="Q486" s="17"/>
      <c r="R486" s="17"/>
      <c r="S486" s="17"/>
      <c r="T486" s="17"/>
      <c r="U486" s="17"/>
      <c r="V486" s="17"/>
      <c r="W486" s="17"/>
      <c r="X486" s="17"/>
      <c r="Y486" s="17"/>
      <c r="Z486" s="17"/>
    </row>
    <row r="487" ht="15.75" customHeight="1">
      <c r="A487" s="32"/>
      <c r="B487" s="32"/>
      <c r="C487" s="17"/>
      <c r="D487" s="32"/>
      <c r="E487" s="17"/>
      <c r="F487" s="17"/>
      <c r="G487" s="32"/>
      <c r="H487" s="17"/>
      <c r="I487" s="33"/>
      <c r="J487" s="17"/>
      <c r="K487" s="17"/>
      <c r="L487" s="17"/>
      <c r="M487" s="17"/>
      <c r="N487" s="17"/>
      <c r="O487" s="17"/>
      <c r="P487" s="17"/>
      <c r="Q487" s="17"/>
      <c r="R487" s="17"/>
      <c r="S487" s="17"/>
      <c r="T487" s="17"/>
      <c r="U487" s="17"/>
      <c r="V487" s="17"/>
      <c r="W487" s="17"/>
      <c r="X487" s="17"/>
      <c r="Y487" s="17"/>
      <c r="Z487" s="17"/>
    </row>
    <row r="488" ht="15.75" customHeight="1">
      <c r="A488" s="32"/>
      <c r="B488" s="32"/>
      <c r="C488" s="17"/>
      <c r="D488" s="32"/>
      <c r="E488" s="17"/>
      <c r="F488" s="17"/>
      <c r="G488" s="32"/>
      <c r="H488" s="17"/>
      <c r="I488" s="33"/>
      <c r="J488" s="17"/>
      <c r="K488" s="17"/>
      <c r="L488" s="17"/>
      <c r="M488" s="17"/>
      <c r="N488" s="17"/>
      <c r="O488" s="17"/>
      <c r="P488" s="17"/>
      <c r="Q488" s="17"/>
      <c r="R488" s="17"/>
      <c r="S488" s="17"/>
      <c r="T488" s="17"/>
      <c r="U488" s="17"/>
      <c r="V488" s="17"/>
      <c r="W488" s="17"/>
      <c r="X488" s="17"/>
      <c r="Y488" s="17"/>
      <c r="Z488" s="17"/>
    </row>
    <row r="489" ht="15.75" customHeight="1">
      <c r="A489" s="32"/>
      <c r="B489" s="32"/>
      <c r="C489" s="17"/>
      <c r="D489" s="32"/>
      <c r="E489" s="17"/>
      <c r="F489" s="17"/>
      <c r="G489" s="32"/>
      <c r="H489" s="17"/>
      <c r="I489" s="33"/>
      <c r="J489" s="17"/>
      <c r="K489" s="17"/>
      <c r="L489" s="17"/>
      <c r="M489" s="17"/>
      <c r="N489" s="17"/>
      <c r="O489" s="17"/>
      <c r="P489" s="17"/>
      <c r="Q489" s="17"/>
      <c r="R489" s="17"/>
      <c r="S489" s="17"/>
      <c r="T489" s="17"/>
      <c r="U489" s="17"/>
      <c r="V489" s="17"/>
      <c r="W489" s="17"/>
      <c r="X489" s="17"/>
      <c r="Y489" s="17"/>
      <c r="Z489" s="17"/>
    </row>
    <row r="490" ht="15.75" customHeight="1">
      <c r="A490" s="32"/>
      <c r="B490" s="32"/>
      <c r="C490" s="17"/>
      <c r="D490" s="32"/>
      <c r="E490" s="17"/>
      <c r="F490" s="17"/>
      <c r="G490" s="32"/>
      <c r="H490" s="17"/>
      <c r="I490" s="33"/>
      <c r="J490" s="17"/>
      <c r="K490" s="17"/>
      <c r="L490" s="17"/>
      <c r="M490" s="17"/>
      <c r="N490" s="17"/>
      <c r="O490" s="17"/>
      <c r="P490" s="17"/>
      <c r="Q490" s="17"/>
      <c r="R490" s="17"/>
      <c r="S490" s="17"/>
      <c r="T490" s="17"/>
      <c r="U490" s="17"/>
      <c r="V490" s="17"/>
      <c r="W490" s="17"/>
      <c r="X490" s="17"/>
      <c r="Y490" s="17"/>
      <c r="Z490" s="17"/>
    </row>
    <row r="491" ht="15.75" customHeight="1">
      <c r="A491" s="32"/>
      <c r="B491" s="32"/>
      <c r="C491" s="17"/>
      <c r="D491" s="32"/>
      <c r="E491" s="17"/>
      <c r="F491" s="17"/>
      <c r="G491" s="32"/>
      <c r="H491" s="17"/>
      <c r="I491" s="33"/>
      <c r="J491" s="17"/>
      <c r="K491" s="17"/>
      <c r="L491" s="17"/>
      <c r="M491" s="17"/>
      <c r="N491" s="17"/>
      <c r="O491" s="17"/>
      <c r="P491" s="17"/>
      <c r="Q491" s="17"/>
      <c r="R491" s="17"/>
      <c r="S491" s="17"/>
      <c r="T491" s="17"/>
      <c r="U491" s="17"/>
      <c r="V491" s="17"/>
      <c r="W491" s="17"/>
      <c r="X491" s="17"/>
      <c r="Y491" s="17"/>
      <c r="Z491" s="17"/>
    </row>
    <row r="492" ht="15.75" customHeight="1">
      <c r="A492" s="32"/>
      <c r="B492" s="32"/>
      <c r="C492" s="17"/>
      <c r="D492" s="32"/>
      <c r="E492" s="17"/>
      <c r="F492" s="17"/>
      <c r="G492" s="32"/>
      <c r="H492" s="17"/>
      <c r="I492" s="33"/>
      <c r="J492" s="17"/>
      <c r="K492" s="17"/>
      <c r="L492" s="17"/>
      <c r="M492" s="17"/>
      <c r="N492" s="17"/>
      <c r="O492" s="17"/>
      <c r="P492" s="17"/>
      <c r="Q492" s="17"/>
      <c r="R492" s="17"/>
      <c r="S492" s="17"/>
      <c r="T492" s="17"/>
      <c r="U492" s="17"/>
      <c r="V492" s="17"/>
      <c r="W492" s="17"/>
      <c r="X492" s="17"/>
      <c r="Y492" s="17"/>
      <c r="Z492" s="17"/>
    </row>
    <row r="493" ht="15.75" customHeight="1">
      <c r="A493" s="32"/>
      <c r="B493" s="32"/>
      <c r="C493" s="17"/>
      <c r="D493" s="32"/>
      <c r="E493" s="17"/>
      <c r="F493" s="17"/>
      <c r="G493" s="32"/>
      <c r="H493" s="17"/>
      <c r="I493" s="33"/>
      <c r="J493" s="17"/>
      <c r="K493" s="17"/>
      <c r="L493" s="17"/>
      <c r="M493" s="17"/>
      <c r="N493" s="17"/>
      <c r="O493" s="17"/>
      <c r="P493" s="17"/>
      <c r="Q493" s="17"/>
      <c r="R493" s="17"/>
      <c r="S493" s="17"/>
      <c r="T493" s="17"/>
      <c r="U493" s="17"/>
      <c r="V493" s="17"/>
      <c r="W493" s="17"/>
      <c r="X493" s="17"/>
      <c r="Y493" s="17"/>
      <c r="Z493" s="17"/>
    </row>
    <row r="494" ht="15.75" customHeight="1">
      <c r="A494" s="32"/>
      <c r="B494" s="32"/>
      <c r="C494" s="17"/>
      <c r="D494" s="32"/>
      <c r="E494" s="17"/>
      <c r="F494" s="17"/>
      <c r="G494" s="32"/>
      <c r="H494" s="17"/>
      <c r="I494" s="33"/>
      <c r="J494" s="17"/>
      <c r="K494" s="17"/>
      <c r="L494" s="17"/>
      <c r="M494" s="17"/>
      <c r="N494" s="17"/>
      <c r="O494" s="17"/>
      <c r="P494" s="17"/>
      <c r="Q494" s="17"/>
      <c r="R494" s="17"/>
      <c r="S494" s="17"/>
      <c r="T494" s="17"/>
      <c r="U494" s="17"/>
      <c r="V494" s="17"/>
      <c r="W494" s="17"/>
      <c r="X494" s="17"/>
      <c r="Y494" s="17"/>
      <c r="Z494" s="17"/>
    </row>
    <row r="495" ht="15.75" customHeight="1">
      <c r="A495" s="32"/>
      <c r="B495" s="32"/>
      <c r="C495" s="17"/>
      <c r="D495" s="32"/>
      <c r="E495" s="17"/>
      <c r="F495" s="17"/>
      <c r="G495" s="32"/>
      <c r="H495" s="17"/>
      <c r="I495" s="33"/>
      <c r="J495" s="17"/>
      <c r="K495" s="17"/>
      <c r="L495" s="17"/>
      <c r="M495" s="17"/>
      <c r="N495" s="17"/>
      <c r="O495" s="17"/>
      <c r="P495" s="17"/>
      <c r="Q495" s="17"/>
      <c r="R495" s="17"/>
      <c r="S495" s="17"/>
      <c r="T495" s="17"/>
      <c r="U495" s="17"/>
      <c r="V495" s="17"/>
      <c r="W495" s="17"/>
      <c r="X495" s="17"/>
      <c r="Y495" s="17"/>
      <c r="Z495" s="17"/>
    </row>
    <row r="496" ht="15.75" customHeight="1">
      <c r="A496" s="32"/>
      <c r="B496" s="32"/>
      <c r="C496" s="17"/>
      <c r="D496" s="32"/>
      <c r="E496" s="17"/>
      <c r="F496" s="17"/>
      <c r="G496" s="32"/>
      <c r="H496" s="17"/>
      <c r="I496" s="33"/>
      <c r="J496" s="17"/>
      <c r="K496" s="17"/>
      <c r="L496" s="17"/>
      <c r="M496" s="17"/>
      <c r="N496" s="17"/>
      <c r="O496" s="17"/>
      <c r="P496" s="17"/>
      <c r="Q496" s="17"/>
      <c r="R496" s="17"/>
      <c r="S496" s="17"/>
      <c r="T496" s="17"/>
      <c r="U496" s="17"/>
      <c r="V496" s="17"/>
      <c r="W496" s="17"/>
      <c r="X496" s="17"/>
      <c r="Y496" s="17"/>
      <c r="Z496" s="17"/>
    </row>
    <row r="497" ht="15.75" customHeight="1">
      <c r="A497" s="32"/>
      <c r="B497" s="32"/>
      <c r="C497" s="17"/>
      <c r="D497" s="32"/>
      <c r="E497" s="17"/>
      <c r="F497" s="17"/>
      <c r="G497" s="32"/>
      <c r="H497" s="17"/>
      <c r="I497" s="33"/>
      <c r="J497" s="17"/>
      <c r="K497" s="17"/>
      <c r="L497" s="17"/>
      <c r="M497" s="17"/>
      <c r="N497" s="17"/>
      <c r="O497" s="17"/>
      <c r="P497" s="17"/>
      <c r="Q497" s="17"/>
      <c r="R497" s="17"/>
      <c r="S497" s="17"/>
      <c r="T497" s="17"/>
      <c r="U497" s="17"/>
      <c r="V497" s="17"/>
      <c r="W497" s="17"/>
      <c r="X497" s="17"/>
      <c r="Y497" s="17"/>
      <c r="Z497" s="17"/>
    </row>
    <row r="498" ht="15.75" customHeight="1">
      <c r="A498" s="32"/>
      <c r="B498" s="32"/>
      <c r="C498" s="17"/>
      <c r="D498" s="32"/>
      <c r="E498" s="17"/>
      <c r="F498" s="17"/>
      <c r="G498" s="32"/>
      <c r="H498" s="17"/>
      <c r="I498" s="33"/>
      <c r="J498" s="17"/>
      <c r="K498" s="17"/>
      <c r="L498" s="17"/>
      <c r="M498" s="17"/>
      <c r="N498" s="17"/>
      <c r="O498" s="17"/>
      <c r="P498" s="17"/>
      <c r="Q498" s="17"/>
      <c r="R498" s="17"/>
      <c r="S498" s="17"/>
      <c r="T498" s="17"/>
      <c r="U498" s="17"/>
      <c r="V498" s="17"/>
      <c r="W498" s="17"/>
      <c r="X498" s="17"/>
      <c r="Y498" s="17"/>
      <c r="Z498" s="17"/>
    </row>
    <row r="499" ht="15.75" customHeight="1">
      <c r="A499" s="32"/>
      <c r="B499" s="32"/>
      <c r="C499" s="17"/>
      <c r="D499" s="32"/>
      <c r="E499" s="17"/>
      <c r="F499" s="17"/>
      <c r="G499" s="32"/>
      <c r="H499" s="17"/>
      <c r="I499" s="33"/>
      <c r="J499" s="17"/>
      <c r="K499" s="17"/>
      <c r="L499" s="17"/>
      <c r="M499" s="17"/>
      <c r="N499" s="17"/>
      <c r="O499" s="17"/>
      <c r="P499" s="17"/>
      <c r="Q499" s="17"/>
      <c r="R499" s="17"/>
      <c r="S499" s="17"/>
      <c r="T499" s="17"/>
      <c r="U499" s="17"/>
      <c r="V499" s="17"/>
      <c r="W499" s="17"/>
      <c r="X499" s="17"/>
      <c r="Y499" s="17"/>
      <c r="Z499" s="17"/>
    </row>
    <row r="500" ht="15.75" customHeight="1">
      <c r="A500" s="32"/>
      <c r="B500" s="32"/>
      <c r="C500" s="17"/>
      <c r="D500" s="32"/>
      <c r="E500" s="17"/>
      <c r="F500" s="17"/>
      <c r="G500" s="32"/>
      <c r="H500" s="17"/>
      <c r="I500" s="33"/>
      <c r="J500" s="17"/>
      <c r="K500" s="17"/>
      <c r="L500" s="17"/>
      <c r="M500" s="17"/>
      <c r="N500" s="17"/>
      <c r="O500" s="17"/>
      <c r="P500" s="17"/>
      <c r="Q500" s="17"/>
      <c r="R500" s="17"/>
      <c r="S500" s="17"/>
      <c r="T500" s="17"/>
      <c r="U500" s="17"/>
      <c r="V500" s="17"/>
      <c r="W500" s="17"/>
      <c r="X500" s="17"/>
      <c r="Y500" s="17"/>
      <c r="Z500" s="17"/>
    </row>
    <row r="501" ht="15.75" customHeight="1">
      <c r="A501" s="32"/>
      <c r="B501" s="32"/>
      <c r="C501" s="17"/>
      <c r="D501" s="32"/>
      <c r="E501" s="17"/>
      <c r="F501" s="17"/>
      <c r="G501" s="32"/>
      <c r="H501" s="17"/>
      <c r="I501" s="33"/>
      <c r="J501" s="17"/>
      <c r="K501" s="17"/>
      <c r="L501" s="17"/>
      <c r="M501" s="17"/>
      <c r="N501" s="17"/>
      <c r="O501" s="17"/>
      <c r="P501" s="17"/>
      <c r="Q501" s="17"/>
      <c r="R501" s="17"/>
      <c r="S501" s="17"/>
      <c r="T501" s="17"/>
      <c r="U501" s="17"/>
      <c r="V501" s="17"/>
      <c r="W501" s="17"/>
      <c r="X501" s="17"/>
      <c r="Y501" s="17"/>
      <c r="Z501" s="17"/>
    </row>
    <row r="502" ht="15.75" customHeight="1">
      <c r="A502" s="32"/>
      <c r="B502" s="32"/>
      <c r="C502" s="17"/>
      <c r="D502" s="32"/>
      <c r="E502" s="17"/>
      <c r="F502" s="17"/>
      <c r="G502" s="32"/>
      <c r="H502" s="17"/>
      <c r="I502" s="33"/>
      <c r="J502" s="17"/>
      <c r="K502" s="17"/>
      <c r="L502" s="17"/>
      <c r="M502" s="17"/>
      <c r="N502" s="17"/>
      <c r="O502" s="17"/>
      <c r="P502" s="17"/>
      <c r="Q502" s="17"/>
      <c r="R502" s="17"/>
      <c r="S502" s="17"/>
      <c r="T502" s="17"/>
      <c r="U502" s="17"/>
      <c r="V502" s="17"/>
      <c r="W502" s="17"/>
      <c r="X502" s="17"/>
      <c r="Y502" s="17"/>
      <c r="Z502" s="17"/>
    </row>
    <row r="503" ht="15.75" customHeight="1">
      <c r="A503" s="32"/>
      <c r="B503" s="32"/>
      <c r="C503" s="17"/>
      <c r="D503" s="32"/>
      <c r="E503" s="17"/>
      <c r="F503" s="17"/>
      <c r="G503" s="32"/>
      <c r="H503" s="17"/>
      <c r="I503" s="33"/>
      <c r="J503" s="17"/>
      <c r="K503" s="17"/>
      <c r="L503" s="17"/>
      <c r="M503" s="17"/>
      <c r="N503" s="17"/>
      <c r="O503" s="17"/>
      <c r="P503" s="17"/>
      <c r="Q503" s="17"/>
      <c r="R503" s="17"/>
      <c r="S503" s="17"/>
      <c r="T503" s="17"/>
      <c r="U503" s="17"/>
      <c r="V503" s="17"/>
      <c r="W503" s="17"/>
      <c r="X503" s="17"/>
      <c r="Y503" s="17"/>
      <c r="Z503" s="17"/>
    </row>
    <row r="504" ht="15.75" customHeight="1">
      <c r="A504" s="32"/>
      <c r="B504" s="32"/>
      <c r="C504" s="17"/>
      <c r="D504" s="32"/>
      <c r="E504" s="17"/>
      <c r="F504" s="17"/>
      <c r="G504" s="32"/>
      <c r="H504" s="17"/>
      <c r="I504" s="33"/>
      <c r="J504" s="17"/>
      <c r="K504" s="17"/>
      <c r="L504" s="17"/>
      <c r="M504" s="17"/>
      <c r="N504" s="17"/>
      <c r="O504" s="17"/>
      <c r="P504" s="17"/>
      <c r="Q504" s="17"/>
      <c r="R504" s="17"/>
      <c r="S504" s="17"/>
      <c r="T504" s="17"/>
      <c r="U504" s="17"/>
      <c r="V504" s="17"/>
      <c r="W504" s="17"/>
      <c r="X504" s="17"/>
      <c r="Y504" s="17"/>
      <c r="Z504" s="17"/>
    </row>
    <row r="505" ht="15.75" customHeight="1">
      <c r="A505" s="32"/>
      <c r="B505" s="32"/>
      <c r="C505" s="17"/>
      <c r="D505" s="32"/>
      <c r="E505" s="17"/>
      <c r="F505" s="17"/>
      <c r="G505" s="32"/>
      <c r="H505" s="17"/>
      <c r="I505" s="33"/>
      <c r="J505" s="17"/>
      <c r="K505" s="17"/>
      <c r="L505" s="17"/>
      <c r="M505" s="17"/>
      <c r="N505" s="17"/>
      <c r="O505" s="17"/>
      <c r="P505" s="17"/>
      <c r="Q505" s="17"/>
      <c r="R505" s="17"/>
      <c r="S505" s="17"/>
      <c r="T505" s="17"/>
      <c r="U505" s="17"/>
      <c r="V505" s="17"/>
      <c r="W505" s="17"/>
      <c r="X505" s="17"/>
      <c r="Y505" s="17"/>
      <c r="Z505" s="17"/>
    </row>
    <row r="506" ht="15.75" customHeight="1">
      <c r="A506" s="32"/>
      <c r="B506" s="32"/>
      <c r="C506" s="17"/>
      <c r="D506" s="32"/>
      <c r="E506" s="17"/>
      <c r="F506" s="17"/>
      <c r="G506" s="32"/>
      <c r="H506" s="17"/>
      <c r="I506" s="33"/>
      <c r="J506" s="17"/>
      <c r="K506" s="17"/>
      <c r="L506" s="17"/>
      <c r="M506" s="17"/>
      <c r="N506" s="17"/>
      <c r="O506" s="17"/>
      <c r="P506" s="17"/>
      <c r="Q506" s="17"/>
      <c r="R506" s="17"/>
      <c r="S506" s="17"/>
      <c r="T506" s="17"/>
      <c r="U506" s="17"/>
      <c r="V506" s="17"/>
      <c r="W506" s="17"/>
      <c r="X506" s="17"/>
      <c r="Y506" s="17"/>
      <c r="Z506" s="17"/>
    </row>
    <row r="507" ht="15.75" customHeight="1">
      <c r="A507" s="32"/>
      <c r="B507" s="32"/>
      <c r="C507" s="17"/>
      <c r="D507" s="32"/>
      <c r="E507" s="17"/>
      <c r="F507" s="17"/>
      <c r="G507" s="32"/>
      <c r="H507" s="17"/>
      <c r="I507" s="33"/>
      <c r="J507" s="17"/>
      <c r="K507" s="17"/>
      <c r="L507" s="17"/>
      <c r="M507" s="17"/>
      <c r="N507" s="17"/>
      <c r="O507" s="17"/>
      <c r="P507" s="17"/>
      <c r="Q507" s="17"/>
      <c r="R507" s="17"/>
      <c r="S507" s="17"/>
      <c r="T507" s="17"/>
      <c r="U507" s="17"/>
      <c r="V507" s="17"/>
      <c r="W507" s="17"/>
      <c r="X507" s="17"/>
      <c r="Y507" s="17"/>
      <c r="Z507" s="17"/>
    </row>
    <row r="508" ht="15.75" customHeight="1">
      <c r="A508" s="32"/>
      <c r="B508" s="32"/>
      <c r="C508" s="17"/>
      <c r="D508" s="32"/>
      <c r="E508" s="17"/>
      <c r="F508" s="17"/>
      <c r="G508" s="32"/>
      <c r="H508" s="17"/>
      <c r="I508" s="33"/>
      <c r="J508" s="17"/>
      <c r="K508" s="17"/>
      <c r="L508" s="17"/>
      <c r="M508" s="17"/>
      <c r="N508" s="17"/>
      <c r="O508" s="17"/>
      <c r="P508" s="17"/>
      <c r="Q508" s="17"/>
      <c r="R508" s="17"/>
      <c r="S508" s="17"/>
      <c r="T508" s="17"/>
      <c r="U508" s="17"/>
      <c r="V508" s="17"/>
      <c r="W508" s="17"/>
      <c r="X508" s="17"/>
      <c r="Y508" s="17"/>
      <c r="Z508" s="17"/>
    </row>
    <row r="509" ht="15.75" customHeight="1">
      <c r="A509" s="32"/>
      <c r="B509" s="32"/>
      <c r="C509" s="17"/>
      <c r="D509" s="32"/>
      <c r="E509" s="17"/>
      <c r="F509" s="17"/>
      <c r="G509" s="32"/>
      <c r="H509" s="17"/>
      <c r="I509" s="33"/>
      <c r="J509" s="17"/>
      <c r="K509" s="17"/>
      <c r="L509" s="17"/>
      <c r="M509" s="17"/>
      <c r="N509" s="17"/>
      <c r="O509" s="17"/>
      <c r="P509" s="17"/>
      <c r="Q509" s="17"/>
      <c r="R509" s="17"/>
      <c r="S509" s="17"/>
      <c r="T509" s="17"/>
      <c r="U509" s="17"/>
      <c r="V509" s="17"/>
      <c r="W509" s="17"/>
      <c r="X509" s="17"/>
      <c r="Y509" s="17"/>
      <c r="Z509" s="17"/>
    </row>
    <row r="510" ht="15.75" customHeight="1">
      <c r="A510" s="32"/>
      <c r="B510" s="32"/>
      <c r="C510" s="17"/>
      <c r="D510" s="32"/>
      <c r="E510" s="17"/>
      <c r="F510" s="17"/>
      <c r="G510" s="32"/>
      <c r="H510" s="17"/>
      <c r="I510" s="33"/>
      <c r="J510" s="17"/>
      <c r="K510" s="17"/>
      <c r="L510" s="17"/>
      <c r="M510" s="17"/>
      <c r="N510" s="17"/>
      <c r="O510" s="17"/>
      <c r="P510" s="17"/>
      <c r="Q510" s="17"/>
      <c r="R510" s="17"/>
      <c r="S510" s="17"/>
      <c r="T510" s="17"/>
      <c r="U510" s="17"/>
      <c r="V510" s="17"/>
      <c r="W510" s="17"/>
      <c r="X510" s="17"/>
      <c r="Y510" s="17"/>
      <c r="Z510" s="17"/>
    </row>
    <row r="511" ht="15.75" customHeight="1">
      <c r="A511" s="32"/>
      <c r="B511" s="32"/>
      <c r="C511" s="17"/>
      <c r="D511" s="32"/>
      <c r="E511" s="17"/>
      <c r="F511" s="17"/>
      <c r="G511" s="32"/>
      <c r="H511" s="17"/>
      <c r="I511" s="33"/>
      <c r="J511" s="17"/>
      <c r="K511" s="17"/>
      <c r="L511" s="17"/>
      <c r="M511" s="17"/>
      <c r="N511" s="17"/>
      <c r="O511" s="17"/>
      <c r="P511" s="17"/>
      <c r="Q511" s="17"/>
      <c r="R511" s="17"/>
      <c r="S511" s="17"/>
      <c r="T511" s="17"/>
      <c r="U511" s="17"/>
      <c r="V511" s="17"/>
      <c r="W511" s="17"/>
      <c r="X511" s="17"/>
      <c r="Y511" s="17"/>
      <c r="Z511" s="17"/>
    </row>
    <row r="512" ht="15.75" customHeight="1">
      <c r="A512" s="32"/>
      <c r="B512" s="32"/>
      <c r="C512" s="17"/>
      <c r="D512" s="32"/>
      <c r="E512" s="17"/>
      <c r="F512" s="17"/>
      <c r="G512" s="32"/>
      <c r="H512" s="17"/>
      <c r="I512" s="33"/>
      <c r="J512" s="17"/>
      <c r="K512" s="17"/>
      <c r="L512" s="17"/>
      <c r="M512" s="17"/>
      <c r="N512" s="17"/>
      <c r="O512" s="17"/>
      <c r="P512" s="17"/>
      <c r="Q512" s="17"/>
      <c r="R512" s="17"/>
      <c r="S512" s="17"/>
      <c r="T512" s="17"/>
      <c r="U512" s="17"/>
      <c r="V512" s="17"/>
      <c r="W512" s="17"/>
      <c r="X512" s="17"/>
      <c r="Y512" s="17"/>
      <c r="Z512" s="17"/>
    </row>
    <row r="513" ht="15.75" customHeight="1">
      <c r="A513" s="32"/>
      <c r="B513" s="32"/>
      <c r="C513" s="17"/>
      <c r="D513" s="32"/>
      <c r="E513" s="17"/>
      <c r="F513" s="17"/>
      <c r="G513" s="32"/>
      <c r="H513" s="17"/>
      <c r="I513" s="33"/>
      <c r="J513" s="17"/>
      <c r="K513" s="17"/>
      <c r="L513" s="17"/>
      <c r="M513" s="17"/>
      <c r="N513" s="17"/>
      <c r="O513" s="17"/>
      <c r="P513" s="17"/>
      <c r="Q513" s="17"/>
      <c r="R513" s="17"/>
      <c r="S513" s="17"/>
      <c r="T513" s="17"/>
      <c r="U513" s="17"/>
      <c r="V513" s="17"/>
      <c r="W513" s="17"/>
      <c r="X513" s="17"/>
      <c r="Y513" s="17"/>
      <c r="Z513" s="17"/>
    </row>
    <row r="514" ht="15.75" customHeight="1">
      <c r="A514" s="32"/>
      <c r="B514" s="32"/>
      <c r="C514" s="17"/>
      <c r="D514" s="32"/>
      <c r="E514" s="17"/>
      <c r="F514" s="17"/>
      <c r="G514" s="32"/>
      <c r="H514" s="17"/>
      <c r="I514" s="33"/>
      <c r="J514" s="17"/>
      <c r="K514" s="17"/>
      <c r="L514" s="17"/>
      <c r="M514" s="17"/>
      <c r="N514" s="17"/>
      <c r="O514" s="17"/>
      <c r="P514" s="17"/>
      <c r="Q514" s="17"/>
      <c r="R514" s="17"/>
      <c r="S514" s="17"/>
      <c r="T514" s="17"/>
      <c r="U514" s="17"/>
      <c r="V514" s="17"/>
      <c r="W514" s="17"/>
      <c r="X514" s="17"/>
      <c r="Y514" s="17"/>
      <c r="Z514" s="17"/>
    </row>
    <row r="515" ht="15.75" customHeight="1">
      <c r="A515" s="32"/>
      <c r="B515" s="32"/>
      <c r="C515" s="17"/>
      <c r="D515" s="32"/>
      <c r="E515" s="17"/>
      <c r="F515" s="17"/>
      <c r="G515" s="32"/>
      <c r="H515" s="17"/>
      <c r="I515" s="33"/>
      <c r="J515" s="17"/>
      <c r="K515" s="17"/>
      <c r="L515" s="17"/>
      <c r="M515" s="17"/>
      <c r="N515" s="17"/>
      <c r="O515" s="17"/>
      <c r="P515" s="17"/>
      <c r="Q515" s="17"/>
      <c r="R515" s="17"/>
      <c r="S515" s="17"/>
      <c r="T515" s="17"/>
      <c r="U515" s="17"/>
      <c r="V515" s="17"/>
      <c r="W515" s="17"/>
      <c r="X515" s="17"/>
      <c r="Y515" s="17"/>
      <c r="Z515" s="17"/>
    </row>
    <row r="516" ht="15.75" customHeight="1">
      <c r="A516" s="32"/>
      <c r="B516" s="32"/>
      <c r="C516" s="17"/>
      <c r="D516" s="32"/>
      <c r="E516" s="17"/>
      <c r="F516" s="17"/>
      <c r="G516" s="32"/>
      <c r="H516" s="17"/>
      <c r="I516" s="33"/>
      <c r="J516" s="17"/>
      <c r="K516" s="17"/>
      <c r="L516" s="17"/>
      <c r="M516" s="17"/>
      <c r="N516" s="17"/>
      <c r="O516" s="17"/>
      <c r="P516" s="17"/>
      <c r="Q516" s="17"/>
      <c r="R516" s="17"/>
      <c r="S516" s="17"/>
      <c r="T516" s="17"/>
      <c r="U516" s="17"/>
      <c r="V516" s="17"/>
      <c r="W516" s="17"/>
      <c r="X516" s="17"/>
      <c r="Y516" s="17"/>
      <c r="Z516" s="17"/>
    </row>
    <row r="517" ht="15.75" customHeight="1">
      <c r="A517" s="32"/>
      <c r="B517" s="32"/>
      <c r="C517" s="17"/>
      <c r="D517" s="32"/>
      <c r="E517" s="17"/>
      <c r="F517" s="17"/>
      <c r="G517" s="32"/>
      <c r="H517" s="17"/>
      <c r="I517" s="33"/>
      <c r="J517" s="17"/>
      <c r="K517" s="17"/>
      <c r="L517" s="17"/>
      <c r="M517" s="17"/>
      <c r="N517" s="17"/>
      <c r="O517" s="17"/>
      <c r="P517" s="17"/>
      <c r="Q517" s="17"/>
      <c r="R517" s="17"/>
      <c r="S517" s="17"/>
      <c r="T517" s="17"/>
      <c r="U517" s="17"/>
      <c r="V517" s="17"/>
      <c r="W517" s="17"/>
      <c r="X517" s="17"/>
      <c r="Y517" s="17"/>
      <c r="Z517" s="17"/>
    </row>
    <row r="518" ht="15.75" customHeight="1">
      <c r="A518" s="32"/>
      <c r="B518" s="32"/>
      <c r="C518" s="17"/>
      <c r="D518" s="32"/>
      <c r="E518" s="17"/>
      <c r="F518" s="17"/>
      <c r="G518" s="32"/>
      <c r="H518" s="17"/>
      <c r="I518" s="33"/>
      <c r="J518" s="17"/>
      <c r="K518" s="17"/>
      <c r="L518" s="17"/>
      <c r="M518" s="17"/>
      <c r="N518" s="17"/>
      <c r="O518" s="17"/>
      <c r="P518" s="17"/>
      <c r="Q518" s="17"/>
      <c r="R518" s="17"/>
      <c r="S518" s="17"/>
      <c r="T518" s="17"/>
      <c r="U518" s="17"/>
      <c r="V518" s="17"/>
      <c r="W518" s="17"/>
      <c r="X518" s="17"/>
      <c r="Y518" s="17"/>
      <c r="Z518" s="17"/>
    </row>
    <row r="519" ht="15.75" customHeight="1">
      <c r="A519" s="32"/>
      <c r="B519" s="32"/>
      <c r="C519" s="17"/>
      <c r="D519" s="32"/>
      <c r="E519" s="17"/>
      <c r="F519" s="17"/>
      <c r="G519" s="32"/>
      <c r="H519" s="17"/>
      <c r="I519" s="33"/>
      <c r="J519" s="17"/>
      <c r="K519" s="17"/>
      <c r="L519" s="17"/>
      <c r="M519" s="17"/>
      <c r="N519" s="17"/>
      <c r="O519" s="17"/>
      <c r="P519" s="17"/>
      <c r="Q519" s="17"/>
      <c r="R519" s="17"/>
      <c r="S519" s="17"/>
      <c r="T519" s="17"/>
      <c r="U519" s="17"/>
      <c r="V519" s="17"/>
      <c r="W519" s="17"/>
      <c r="X519" s="17"/>
      <c r="Y519" s="17"/>
      <c r="Z519" s="17"/>
    </row>
    <row r="520" ht="15.75" customHeight="1">
      <c r="A520" s="32"/>
      <c r="B520" s="32"/>
      <c r="C520" s="17"/>
      <c r="D520" s="32"/>
      <c r="E520" s="17"/>
      <c r="F520" s="17"/>
      <c r="G520" s="32"/>
      <c r="H520" s="17"/>
      <c r="I520" s="33"/>
      <c r="J520" s="17"/>
      <c r="K520" s="17"/>
      <c r="L520" s="17"/>
      <c r="M520" s="17"/>
      <c r="N520" s="17"/>
      <c r="O520" s="17"/>
      <c r="P520" s="17"/>
      <c r="Q520" s="17"/>
      <c r="R520" s="17"/>
      <c r="S520" s="17"/>
      <c r="T520" s="17"/>
      <c r="U520" s="17"/>
      <c r="V520" s="17"/>
      <c r="W520" s="17"/>
      <c r="X520" s="17"/>
      <c r="Y520" s="17"/>
      <c r="Z520" s="17"/>
    </row>
    <row r="521" ht="15.75" customHeight="1">
      <c r="A521" s="32"/>
      <c r="B521" s="32"/>
      <c r="C521" s="17"/>
      <c r="D521" s="32"/>
      <c r="E521" s="17"/>
      <c r="F521" s="17"/>
      <c r="G521" s="32"/>
      <c r="H521" s="17"/>
      <c r="I521" s="33"/>
      <c r="J521" s="17"/>
      <c r="K521" s="17"/>
      <c r="L521" s="17"/>
      <c r="M521" s="17"/>
      <c r="N521" s="17"/>
      <c r="O521" s="17"/>
      <c r="P521" s="17"/>
      <c r="Q521" s="17"/>
      <c r="R521" s="17"/>
      <c r="S521" s="17"/>
      <c r="T521" s="17"/>
      <c r="U521" s="17"/>
      <c r="V521" s="17"/>
      <c r="W521" s="17"/>
      <c r="X521" s="17"/>
      <c r="Y521" s="17"/>
      <c r="Z521" s="17"/>
    </row>
    <row r="522" ht="15.75" customHeight="1">
      <c r="A522" s="32"/>
      <c r="B522" s="32"/>
      <c r="C522" s="17"/>
      <c r="D522" s="32"/>
      <c r="E522" s="17"/>
      <c r="F522" s="17"/>
      <c r="G522" s="32"/>
      <c r="H522" s="17"/>
      <c r="I522" s="33"/>
      <c r="J522" s="17"/>
      <c r="K522" s="17"/>
      <c r="L522" s="17"/>
      <c r="M522" s="17"/>
      <c r="N522" s="17"/>
      <c r="O522" s="17"/>
      <c r="P522" s="17"/>
      <c r="Q522" s="17"/>
      <c r="R522" s="17"/>
      <c r="S522" s="17"/>
      <c r="T522" s="17"/>
      <c r="U522" s="17"/>
      <c r="V522" s="17"/>
      <c r="W522" s="17"/>
      <c r="X522" s="17"/>
      <c r="Y522" s="17"/>
      <c r="Z522" s="17"/>
    </row>
    <row r="523" ht="15.75" customHeight="1">
      <c r="A523" s="32"/>
      <c r="B523" s="32"/>
      <c r="C523" s="17"/>
      <c r="D523" s="32"/>
      <c r="E523" s="17"/>
      <c r="F523" s="17"/>
      <c r="G523" s="32"/>
      <c r="H523" s="17"/>
      <c r="I523" s="33"/>
      <c r="J523" s="17"/>
      <c r="K523" s="17"/>
      <c r="L523" s="17"/>
      <c r="M523" s="17"/>
      <c r="N523" s="17"/>
      <c r="O523" s="17"/>
      <c r="P523" s="17"/>
      <c r="Q523" s="17"/>
      <c r="R523" s="17"/>
      <c r="S523" s="17"/>
      <c r="T523" s="17"/>
      <c r="U523" s="17"/>
      <c r="V523" s="17"/>
      <c r="W523" s="17"/>
      <c r="X523" s="17"/>
      <c r="Y523" s="17"/>
      <c r="Z523" s="17"/>
    </row>
    <row r="524" ht="15.75" customHeight="1">
      <c r="A524" s="32"/>
      <c r="B524" s="32"/>
      <c r="C524" s="17"/>
      <c r="D524" s="32"/>
      <c r="E524" s="17"/>
      <c r="F524" s="17"/>
      <c r="G524" s="32"/>
      <c r="H524" s="17"/>
      <c r="I524" s="33"/>
      <c r="J524" s="17"/>
      <c r="K524" s="17"/>
      <c r="L524" s="17"/>
      <c r="M524" s="17"/>
      <c r="N524" s="17"/>
      <c r="O524" s="17"/>
      <c r="P524" s="17"/>
      <c r="Q524" s="17"/>
      <c r="R524" s="17"/>
      <c r="S524" s="17"/>
      <c r="T524" s="17"/>
      <c r="U524" s="17"/>
      <c r="V524" s="17"/>
      <c r="W524" s="17"/>
      <c r="X524" s="17"/>
      <c r="Y524" s="17"/>
      <c r="Z524" s="17"/>
    </row>
    <row r="525" ht="15.75" customHeight="1">
      <c r="A525" s="32"/>
      <c r="B525" s="32"/>
      <c r="C525" s="17"/>
      <c r="D525" s="32"/>
      <c r="E525" s="17"/>
      <c r="F525" s="17"/>
      <c r="G525" s="32"/>
      <c r="H525" s="17"/>
      <c r="I525" s="33"/>
      <c r="J525" s="17"/>
      <c r="K525" s="17"/>
      <c r="L525" s="17"/>
      <c r="M525" s="17"/>
      <c r="N525" s="17"/>
      <c r="O525" s="17"/>
      <c r="P525" s="17"/>
      <c r="Q525" s="17"/>
      <c r="R525" s="17"/>
      <c r="S525" s="17"/>
      <c r="T525" s="17"/>
      <c r="U525" s="17"/>
      <c r="V525" s="17"/>
      <c r="W525" s="17"/>
      <c r="X525" s="17"/>
      <c r="Y525" s="17"/>
      <c r="Z525" s="17"/>
    </row>
    <row r="526" ht="15.75" customHeight="1">
      <c r="A526" s="32"/>
      <c r="B526" s="32"/>
      <c r="C526" s="17"/>
      <c r="D526" s="32"/>
      <c r="E526" s="17"/>
      <c r="F526" s="17"/>
      <c r="G526" s="32"/>
      <c r="H526" s="17"/>
      <c r="I526" s="33"/>
      <c r="J526" s="17"/>
      <c r="K526" s="17"/>
      <c r="L526" s="17"/>
      <c r="M526" s="17"/>
      <c r="N526" s="17"/>
      <c r="O526" s="17"/>
      <c r="P526" s="17"/>
      <c r="Q526" s="17"/>
      <c r="R526" s="17"/>
      <c r="S526" s="17"/>
      <c r="T526" s="17"/>
      <c r="U526" s="17"/>
      <c r="V526" s="17"/>
      <c r="W526" s="17"/>
      <c r="X526" s="17"/>
      <c r="Y526" s="17"/>
      <c r="Z526" s="17"/>
    </row>
    <row r="527" ht="15.75" customHeight="1">
      <c r="A527" s="32"/>
      <c r="B527" s="32"/>
      <c r="C527" s="17"/>
      <c r="D527" s="32"/>
      <c r="E527" s="17"/>
      <c r="F527" s="17"/>
      <c r="G527" s="32"/>
      <c r="H527" s="17"/>
      <c r="I527" s="33"/>
      <c r="J527" s="17"/>
      <c r="K527" s="17"/>
      <c r="L527" s="17"/>
      <c r="M527" s="17"/>
      <c r="N527" s="17"/>
      <c r="O527" s="17"/>
      <c r="P527" s="17"/>
      <c r="Q527" s="17"/>
      <c r="R527" s="17"/>
      <c r="S527" s="17"/>
      <c r="T527" s="17"/>
      <c r="U527" s="17"/>
      <c r="V527" s="17"/>
      <c r="W527" s="17"/>
      <c r="X527" s="17"/>
      <c r="Y527" s="17"/>
      <c r="Z527" s="17"/>
    </row>
    <row r="528" ht="15.75" customHeight="1">
      <c r="A528" s="32"/>
      <c r="B528" s="32"/>
      <c r="C528" s="17"/>
      <c r="D528" s="32"/>
      <c r="E528" s="17"/>
      <c r="F528" s="17"/>
      <c r="G528" s="32"/>
      <c r="H528" s="17"/>
      <c r="I528" s="33"/>
      <c r="J528" s="17"/>
      <c r="K528" s="17"/>
      <c r="L528" s="17"/>
      <c r="M528" s="17"/>
      <c r="N528" s="17"/>
      <c r="O528" s="17"/>
      <c r="P528" s="17"/>
      <c r="Q528" s="17"/>
      <c r="R528" s="17"/>
      <c r="S528" s="17"/>
      <c r="T528" s="17"/>
      <c r="U528" s="17"/>
      <c r="V528" s="17"/>
      <c r="W528" s="17"/>
      <c r="X528" s="17"/>
      <c r="Y528" s="17"/>
      <c r="Z528" s="17"/>
    </row>
    <row r="529" ht="15.75" customHeight="1">
      <c r="A529" s="32"/>
      <c r="B529" s="32"/>
      <c r="C529" s="17"/>
      <c r="D529" s="32"/>
      <c r="E529" s="17"/>
      <c r="F529" s="17"/>
      <c r="G529" s="32"/>
      <c r="H529" s="17"/>
      <c r="I529" s="33"/>
      <c r="J529" s="17"/>
      <c r="K529" s="17"/>
      <c r="L529" s="17"/>
      <c r="M529" s="17"/>
      <c r="N529" s="17"/>
      <c r="O529" s="17"/>
      <c r="P529" s="17"/>
      <c r="Q529" s="17"/>
      <c r="R529" s="17"/>
      <c r="S529" s="17"/>
      <c r="T529" s="17"/>
      <c r="U529" s="17"/>
      <c r="V529" s="17"/>
      <c r="W529" s="17"/>
      <c r="X529" s="17"/>
      <c r="Y529" s="17"/>
      <c r="Z529" s="17"/>
    </row>
    <row r="530" ht="15.75" customHeight="1">
      <c r="A530" s="32"/>
      <c r="B530" s="32"/>
      <c r="C530" s="17"/>
      <c r="D530" s="32"/>
      <c r="E530" s="17"/>
      <c r="F530" s="17"/>
      <c r="G530" s="32"/>
      <c r="H530" s="17"/>
      <c r="I530" s="33"/>
      <c r="J530" s="17"/>
      <c r="K530" s="17"/>
      <c r="L530" s="17"/>
      <c r="M530" s="17"/>
      <c r="N530" s="17"/>
      <c r="O530" s="17"/>
      <c r="P530" s="17"/>
      <c r="Q530" s="17"/>
      <c r="R530" s="17"/>
      <c r="S530" s="17"/>
      <c r="T530" s="17"/>
      <c r="U530" s="17"/>
      <c r="V530" s="17"/>
      <c r="W530" s="17"/>
      <c r="X530" s="17"/>
      <c r="Y530" s="17"/>
      <c r="Z530" s="17"/>
    </row>
    <row r="531" ht="15.75" customHeight="1">
      <c r="A531" s="32"/>
      <c r="B531" s="32"/>
      <c r="C531" s="17"/>
      <c r="D531" s="32"/>
      <c r="E531" s="17"/>
      <c r="F531" s="17"/>
      <c r="G531" s="32"/>
      <c r="H531" s="17"/>
      <c r="I531" s="33"/>
      <c r="J531" s="17"/>
      <c r="K531" s="17"/>
      <c r="L531" s="17"/>
      <c r="M531" s="17"/>
      <c r="N531" s="17"/>
      <c r="O531" s="17"/>
      <c r="P531" s="17"/>
      <c r="Q531" s="17"/>
      <c r="R531" s="17"/>
      <c r="S531" s="17"/>
      <c r="T531" s="17"/>
      <c r="U531" s="17"/>
      <c r="V531" s="17"/>
      <c r="W531" s="17"/>
      <c r="X531" s="17"/>
      <c r="Y531" s="17"/>
      <c r="Z531" s="17"/>
    </row>
    <row r="532" ht="15.75" customHeight="1">
      <c r="A532" s="32"/>
      <c r="B532" s="32"/>
      <c r="C532" s="17"/>
      <c r="D532" s="32"/>
      <c r="E532" s="17"/>
      <c r="F532" s="17"/>
      <c r="G532" s="32"/>
      <c r="H532" s="17"/>
      <c r="I532" s="33"/>
      <c r="J532" s="17"/>
      <c r="K532" s="17"/>
      <c r="L532" s="17"/>
      <c r="M532" s="17"/>
      <c r="N532" s="17"/>
      <c r="O532" s="17"/>
      <c r="P532" s="17"/>
      <c r="Q532" s="17"/>
      <c r="R532" s="17"/>
      <c r="S532" s="17"/>
      <c r="T532" s="17"/>
      <c r="U532" s="17"/>
      <c r="V532" s="17"/>
      <c r="W532" s="17"/>
      <c r="X532" s="17"/>
      <c r="Y532" s="17"/>
      <c r="Z532" s="17"/>
    </row>
    <row r="533" ht="15.75" customHeight="1">
      <c r="A533" s="32"/>
      <c r="B533" s="32"/>
      <c r="C533" s="17"/>
      <c r="D533" s="32"/>
      <c r="E533" s="17"/>
      <c r="F533" s="17"/>
      <c r="G533" s="32"/>
      <c r="H533" s="17"/>
      <c r="I533" s="33"/>
      <c r="J533" s="17"/>
      <c r="K533" s="17"/>
      <c r="L533" s="17"/>
      <c r="M533" s="17"/>
      <c r="N533" s="17"/>
      <c r="O533" s="17"/>
      <c r="P533" s="17"/>
      <c r="Q533" s="17"/>
      <c r="R533" s="17"/>
      <c r="S533" s="17"/>
      <c r="T533" s="17"/>
      <c r="U533" s="17"/>
      <c r="V533" s="17"/>
      <c r="W533" s="17"/>
      <c r="X533" s="17"/>
      <c r="Y533" s="17"/>
      <c r="Z533" s="17"/>
    </row>
    <row r="534" ht="15.75" customHeight="1">
      <c r="A534" s="32"/>
      <c r="B534" s="32"/>
      <c r="C534" s="17"/>
      <c r="D534" s="32"/>
      <c r="E534" s="17"/>
      <c r="F534" s="17"/>
      <c r="G534" s="32"/>
      <c r="H534" s="17"/>
      <c r="I534" s="33"/>
      <c r="J534" s="17"/>
      <c r="K534" s="17"/>
      <c r="L534" s="17"/>
      <c r="M534" s="17"/>
      <c r="N534" s="17"/>
      <c r="O534" s="17"/>
      <c r="P534" s="17"/>
      <c r="Q534" s="17"/>
      <c r="R534" s="17"/>
      <c r="S534" s="17"/>
      <c r="T534" s="17"/>
      <c r="U534" s="17"/>
      <c r="V534" s="17"/>
      <c r="W534" s="17"/>
      <c r="X534" s="17"/>
      <c r="Y534" s="17"/>
      <c r="Z534" s="17"/>
    </row>
    <row r="535" ht="15.75" customHeight="1">
      <c r="A535" s="32"/>
      <c r="B535" s="32"/>
      <c r="C535" s="17"/>
      <c r="D535" s="32"/>
      <c r="E535" s="17"/>
      <c r="F535" s="17"/>
      <c r="G535" s="32"/>
      <c r="H535" s="17"/>
      <c r="I535" s="33"/>
      <c r="J535" s="17"/>
      <c r="K535" s="17"/>
      <c r="L535" s="17"/>
      <c r="M535" s="17"/>
      <c r="N535" s="17"/>
      <c r="O535" s="17"/>
      <c r="P535" s="17"/>
      <c r="Q535" s="17"/>
      <c r="R535" s="17"/>
      <c r="S535" s="17"/>
      <c r="T535" s="17"/>
      <c r="U535" s="17"/>
      <c r="V535" s="17"/>
      <c r="W535" s="17"/>
      <c r="X535" s="17"/>
      <c r="Y535" s="17"/>
      <c r="Z535" s="17"/>
    </row>
    <row r="536" ht="15.75" customHeight="1">
      <c r="A536" s="32"/>
      <c r="B536" s="32"/>
      <c r="C536" s="17"/>
      <c r="D536" s="32"/>
      <c r="E536" s="17"/>
      <c r="F536" s="17"/>
      <c r="G536" s="32"/>
      <c r="H536" s="17"/>
      <c r="I536" s="33"/>
      <c r="J536" s="17"/>
      <c r="K536" s="17"/>
      <c r="L536" s="17"/>
      <c r="M536" s="17"/>
      <c r="N536" s="17"/>
      <c r="O536" s="17"/>
      <c r="P536" s="17"/>
      <c r="Q536" s="17"/>
      <c r="R536" s="17"/>
      <c r="S536" s="17"/>
      <c r="T536" s="17"/>
      <c r="U536" s="17"/>
      <c r="V536" s="17"/>
      <c r="W536" s="17"/>
      <c r="X536" s="17"/>
      <c r="Y536" s="17"/>
      <c r="Z536" s="17"/>
    </row>
    <row r="537" ht="15.75" customHeight="1">
      <c r="A537" s="32"/>
      <c r="B537" s="32"/>
      <c r="C537" s="17"/>
      <c r="D537" s="32"/>
      <c r="E537" s="17"/>
      <c r="F537" s="17"/>
      <c r="G537" s="32"/>
      <c r="H537" s="17"/>
      <c r="I537" s="33"/>
      <c r="J537" s="17"/>
      <c r="K537" s="17"/>
      <c r="L537" s="17"/>
      <c r="M537" s="17"/>
      <c r="N537" s="17"/>
      <c r="O537" s="17"/>
      <c r="P537" s="17"/>
      <c r="Q537" s="17"/>
      <c r="R537" s="17"/>
      <c r="S537" s="17"/>
      <c r="T537" s="17"/>
      <c r="U537" s="17"/>
      <c r="V537" s="17"/>
      <c r="W537" s="17"/>
      <c r="X537" s="17"/>
      <c r="Y537" s="17"/>
      <c r="Z537" s="17"/>
    </row>
    <row r="538" ht="15.75" customHeight="1">
      <c r="A538" s="32"/>
      <c r="B538" s="32"/>
      <c r="C538" s="17"/>
      <c r="D538" s="32"/>
      <c r="E538" s="17"/>
      <c r="F538" s="17"/>
      <c r="G538" s="32"/>
      <c r="H538" s="17"/>
      <c r="I538" s="33"/>
      <c r="J538" s="17"/>
      <c r="K538" s="17"/>
      <c r="L538" s="17"/>
      <c r="M538" s="17"/>
      <c r="N538" s="17"/>
      <c r="O538" s="17"/>
      <c r="P538" s="17"/>
      <c r="Q538" s="17"/>
      <c r="R538" s="17"/>
      <c r="S538" s="17"/>
      <c r="T538" s="17"/>
      <c r="U538" s="17"/>
      <c r="V538" s="17"/>
      <c r="W538" s="17"/>
      <c r="X538" s="17"/>
      <c r="Y538" s="17"/>
      <c r="Z538" s="17"/>
    </row>
    <row r="539" ht="15.75" customHeight="1">
      <c r="A539" s="32"/>
      <c r="B539" s="32"/>
      <c r="C539" s="17"/>
      <c r="D539" s="32"/>
      <c r="E539" s="17"/>
      <c r="F539" s="17"/>
      <c r="G539" s="32"/>
      <c r="H539" s="17"/>
      <c r="I539" s="33"/>
      <c r="J539" s="17"/>
      <c r="K539" s="17"/>
      <c r="L539" s="17"/>
      <c r="M539" s="17"/>
      <c r="N539" s="17"/>
      <c r="O539" s="17"/>
      <c r="P539" s="17"/>
      <c r="Q539" s="17"/>
      <c r="R539" s="17"/>
      <c r="S539" s="17"/>
      <c r="T539" s="17"/>
      <c r="U539" s="17"/>
      <c r="V539" s="17"/>
      <c r="W539" s="17"/>
      <c r="X539" s="17"/>
      <c r="Y539" s="17"/>
      <c r="Z539" s="17"/>
    </row>
    <row r="540" ht="15.75" customHeight="1">
      <c r="A540" s="32"/>
      <c r="B540" s="32"/>
      <c r="C540" s="17"/>
      <c r="D540" s="32"/>
      <c r="E540" s="17"/>
      <c r="F540" s="17"/>
      <c r="G540" s="32"/>
      <c r="H540" s="17"/>
      <c r="I540" s="33"/>
      <c r="J540" s="17"/>
      <c r="K540" s="17"/>
      <c r="L540" s="17"/>
      <c r="M540" s="17"/>
      <c r="N540" s="17"/>
      <c r="O540" s="17"/>
      <c r="P540" s="17"/>
      <c r="Q540" s="17"/>
      <c r="R540" s="17"/>
      <c r="S540" s="17"/>
      <c r="T540" s="17"/>
      <c r="U540" s="17"/>
      <c r="V540" s="17"/>
      <c r="W540" s="17"/>
      <c r="X540" s="17"/>
      <c r="Y540" s="17"/>
      <c r="Z540" s="17"/>
    </row>
    <row r="541" ht="15.75" customHeight="1">
      <c r="A541" s="32"/>
      <c r="B541" s="32"/>
      <c r="C541" s="17"/>
      <c r="D541" s="32"/>
      <c r="E541" s="17"/>
      <c r="F541" s="17"/>
      <c r="G541" s="32"/>
      <c r="H541" s="17"/>
      <c r="I541" s="33"/>
      <c r="J541" s="17"/>
      <c r="K541" s="17"/>
      <c r="L541" s="17"/>
      <c r="M541" s="17"/>
      <c r="N541" s="17"/>
      <c r="O541" s="17"/>
      <c r="P541" s="17"/>
      <c r="Q541" s="17"/>
      <c r="R541" s="17"/>
      <c r="S541" s="17"/>
      <c r="T541" s="17"/>
      <c r="U541" s="17"/>
      <c r="V541" s="17"/>
      <c r="W541" s="17"/>
      <c r="X541" s="17"/>
      <c r="Y541" s="17"/>
      <c r="Z541" s="17"/>
    </row>
    <row r="542" ht="15.75" customHeight="1">
      <c r="A542" s="32"/>
      <c r="B542" s="32"/>
      <c r="C542" s="17"/>
      <c r="D542" s="32"/>
      <c r="E542" s="17"/>
      <c r="F542" s="17"/>
      <c r="G542" s="32"/>
      <c r="H542" s="17"/>
      <c r="I542" s="33"/>
      <c r="J542" s="17"/>
      <c r="K542" s="17"/>
      <c r="L542" s="17"/>
      <c r="M542" s="17"/>
      <c r="N542" s="17"/>
      <c r="O542" s="17"/>
      <c r="P542" s="17"/>
      <c r="Q542" s="17"/>
      <c r="R542" s="17"/>
      <c r="S542" s="17"/>
      <c r="T542" s="17"/>
      <c r="U542" s="17"/>
      <c r="V542" s="17"/>
      <c r="W542" s="17"/>
      <c r="X542" s="17"/>
      <c r="Y542" s="17"/>
      <c r="Z542" s="17"/>
    </row>
    <row r="543" ht="15.75" customHeight="1">
      <c r="A543" s="32"/>
      <c r="B543" s="32"/>
      <c r="C543" s="17"/>
      <c r="D543" s="32"/>
      <c r="E543" s="17"/>
      <c r="F543" s="17"/>
      <c r="G543" s="32"/>
      <c r="H543" s="17"/>
      <c r="I543" s="33"/>
      <c r="J543" s="17"/>
      <c r="K543" s="17"/>
      <c r="L543" s="17"/>
      <c r="M543" s="17"/>
      <c r="N543" s="17"/>
      <c r="O543" s="17"/>
      <c r="P543" s="17"/>
      <c r="Q543" s="17"/>
      <c r="R543" s="17"/>
      <c r="S543" s="17"/>
      <c r="T543" s="17"/>
      <c r="U543" s="17"/>
      <c r="V543" s="17"/>
      <c r="W543" s="17"/>
      <c r="X543" s="17"/>
      <c r="Y543" s="17"/>
      <c r="Z543" s="17"/>
    </row>
    <row r="544" ht="15.75" customHeight="1">
      <c r="A544" s="32"/>
      <c r="B544" s="32"/>
      <c r="C544" s="17"/>
      <c r="D544" s="32"/>
      <c r="E544" s="17"/>
      <c r="F544" s="17"/>
      <c r="G544" s="32"/>
      <c r="H544" s="17"/>
      <c r="I544" s="33"/>
      <c r="J544" s="17"/>
      <c r="K544" s="17"/>
      <c r="L544" s="17"/>
      <c r="M544" s="17"/>
      <c r="N544" s="17"/>
      <c r="O544" s="17"/>
      <c r="P544" s="17"/>
      <c r="Q544" s="17"/>
      <c r="R544" s="17"/>
      <c r="S544" s="17"/>
      <c r="T544" s="17"/>
      <c r="U544" s="17"/>
      <c r="V544" s="17"/>
      <c r="W544" s="17"/>
      <c r="X544" s="17"/>
      <c r="Y544" s="17"/>
      <c r="Z544" s="17"/>
    </row>
    <row r="545" ht="15.75" customHeight="1">
      <c r="A545" s="32"/>
      <c r="B545" s="32"/>
      <c r="C545" s="17"/>
      <c r="D545" s="32"/>
      <c r="E545" s="17"/>
      <c r="F545" s="17"/>
      <c r="G545" s="32"/>
      <c r="H545" s="17"/>
      <c r="I545" s="33"/>
      <c r="J545" s="17"/>
      <c r="K545" s="17"/>
      <c r="L545" s="17"/>
      <c r="M545" s="17"/>
      <c r="N545" s="17"/>
      <c r="O545" s="17"/>
      <c r="P545" s="17"/>
      <c r="Q545" s="17"/>
      <c r="R545" s="17"/>
      <c r="S545" s="17"/>
      <c r="T545" s="17"/>
      <c r="U545" s="17"/>
      <c r="V545" s="17"/>
      <c r="W545" s="17"/>
      <c r="X545" s="17"/>
      <c r="Y545" s="17"/>
      <c r="Z545" s="17"/>
    </row>
    <row r="546" ht="15.75" customHeight="1">
      <c r="A546" s="32"/>
      <c r="B546" s="32"/>
      <c r="C546" s="17"/>
      <c r="D546" s="32"/>
      <c r="E546" s="17"/>
      <c r="F546" s="17"/>
      <c r="G546" s="32"/>
      <c r="H546" s="17"/>
      <c r="I546" s="33"/>
      <c r="J546" s="17"/>
      <c r="K546" s="17"/>
      <c r="L546" s="17"/>
      <c r="M546" s="17"/>
      <c r="N546" s="17"/>
      <c r="O546" s="17"/>
      <c r="P546" s="17"/>
      <c r="Q546" s="17"/>
      <c r="R546" s="17"/>
      <c r="S546" s="17"/>
      <c r="T546" s="17"/>
      <c r="U546" s="17"/>
      <c r="V546" s="17"/>
      <c r="W546" s="17"/>
      <c r="X546" s="17"/>
      <c r="Y546" s="17"/>
      <c r="Z546" s="17"/>
    </row>
    <row r="547" ht="15.75" customHeight="1">
      <c r="A547" s="32"/>
      <c r="B547" s="32"/>
      <c r="C547" s="17"/>
      <c r="D547" s="32"/>
      <c r="E547" s="17"/>
      <c r="F547" s="17"/>
      <c r="G547" s="32"/>
      <c r="H547" s="17"/>
      <c r="I547" s="33"/>
      <c r="J547" s="17"/>
      <c r="K547" s="17"/>
      <c r="L547" s="17"/>
      <c r="M547" s="17"/>
      <c r="N547" s="17"/>
      <c r="O547" s="17"/>
      <c r="P547" s="17"/>
      <c r="Q547" s="17"/>
      <c r="R547" s="17"/>
      <c r="S547" s="17"/>
      <c r="T547" s="17"/>
      <c r="U547" s="17"/>
      <c r="V547" s="17"/>
      <c r="W547" s="17"/>
      <c r="X547" s="17"/>
      <c r="Y547" s="17"/>
      <c r="Z547" s="17"/>
    </row>
    <row r="548" ht="15.75" customHeight="1">
      <c r="A548" s="32"/>
      <c r="B548" s="32"/>
      <c r="C548" s="17"/>
      <c r="D548" s="32"/>
      <c r="E548" s="17"/>
      <c r="F548" s="17"/>
      <c r="G548" s="32"/>
      <c r="H548" s="17"/>
      <c r="I548" s="33"/>
      <c r="J548" s="17"/>
      <c r="K548" s="17"/>
      <c r="L548" s="17"/>
      <c r="M548" s="17"/>
      <c r="N548" s="17"/>
      <c r="O548" s="17"/>
      <c r="P548" s="17"/>
      <c r="Q548" s="17"/>
      <c r="R548" s="17"/>
      <c r="S548" s="17"/>
      <c r="T548" s="17"/>
      <c r="U548" s="17"/>
      <c r="V548" s="17"/>
      <c r="W548" s="17"/>
      <c r="X548" s="17"/>
      <c r="Y548" s="17"/>
      <c r="Z548" s="17"/>
    </row>
    <row r="549" ht="15.75" customHeight="1">
      <c r="A549" s="32"/>
      <c r="B549" s="32"/>
      <c r="C549" s="17"/>
      <c r="D549" s="32"/>
      <c r="E549" s="17"/>
      <c r="F549" s="17"/>
      <c r="G549" s="32"/>
      <c r="H549" s="17"/>
      <c r="I549" s="33"/>
      <c r="J549" s="17"/>
      <c r="K549" s="17"/>
      <c r="L549" s="17"/>
      <c r="M549" s="17"/>
      <c r="N549" s="17"/>
      <c r="O549" s="17"/>
      <c r="P549" s="17"/>
      <c r="Q549" s="17"/>
      <c r="R549" s="17"/>
      <c r="S549" s="17"/>
      <c r="T549" s="17"/>
      <c r="U549" s="17"/>
      <c r="V549" s="17"/>
      <c r="W549" s="17"/>
      <c r="X549" s="17"/>
      <c r="Y549" s="17"/>
      <c r="Z549" s="17"/>
    </row>
    <row r="550" ht="15.75" customHeight="1">
      <c r="A550" s="32"/>
      <c r="B550" s="32"/>
      <c r="C550" s="17"/>
      <c r="D550" s="32"/>
      <c r="E550" s="17"/>
      <c r="F550" s="17"/>
      <c r="G550" s="32"/>
      <c r="H550" s="17"/>
      <c r="I550" s="33"/>
      <c r="J550" s="17"/>
      <c r="K550" s="17"/>
      <c r="L550" s="17"/>
      <c r="M550" s="17"/>
      <c r="N550" s="17"/>
      <c r="O550" s="17"/>
      <c r="P550" s="17"/>
      <c r="Q550" s="17"/>
      <c r="R550" s="17"/>
      <c r="S550" s="17"/>
      <c r="T550" s="17"/>
      <c r="U550" s="17"/>
      <c r="V550" s="17"/>
      <c r="W550" s="17"/>
      <c r="X550" s="17"/>
      <c r="Y550" s="17"/>
      <c r="Z550" s="17"/>
    </row>
    <row r="551" ht="15.75" customHeight="1">
      <c r="A551" s="32"/>
      <c r="B551" s="32"/>
      <c r="C551" s="17"/>
      <c r="D551" s="32"/>
      <c r="E551" s="17"/>
      <c r="F551" s="17"/>
      <c r="G551" s="32"/>
      <c r="H551" s="17"/>
      <c r="I551" s="33"/>
      <c r="J551" s="17"/>
      <c r="K551" s="17"/>
      <c r="L551" s="17"/>
      <c r="M551" s="17"/>
      <c r="N551" s="17"/>
      <c r="O551" s="17"/>
      <c r="P551" s="17"/>
      <c r="Q551" s="17"/>
      <c r="R551" s="17"/>
      <c r="S551" s="17"/>
      <c r="T551" s="17"/>
      <c r="U551" s="17"/>
      <c r="V551" s="17"/>
      <c r="W551" s="17"/>
      <c r="X551" s="17"/>
      <c r="Y551" s="17"/>
      <c r="Z551" s="17"/>
    </row>
    <row r="552" ht="15.75" customHeight="1">
      <c r="A552" s="32"/>
      <c r="B552" s="32"/>
      <c r="C552" s="17"/>
      <c r="D552" s="32"/>
      <c r="E552" s="17"/>
      <c r="F552" s="17"/>
      <c r="G552" s="32"/>
      <c r="H552" s="17"/>
      <c r="I552" s="33"/>
      <c r="J552" s="17"/>
      <c r="K552" s="17"/>
      <c r="L552" s="17"/>
      <c r="M552" s="17"/>
      <c r="N552" s="17"/>
      <c r="O552" s="17"/>
      <c r="P552" s="17"/>
      <c r="Q552" s="17"/>
      <c r="R552" s="17"/>
      <c r="S552" s="17"/>
      <c r="T552" s="17"/>
      <c r="U552" s="17"/>
      <c r="V552" s="17"/>
      <c r="W552" s="17"/>
      <c r="X552" s="17"/>
      <c r="Y552" s="17"/>
      <c r="Z552" s="17"/>
    </row>
    <row r="553" ht="15.75" customHeight="1">
      <c r="A553" s="32"/>
      <c r="B553" s="32"/>
      <c r="C553" s="17"/>
      <c r="D553" s="32"/>
      <c r="E553" s="17"/>
      <c r="F553" s="17"/>
      <c r="G553" s="32"/>
      <c r="H553" s="17"/>
      <c r="I553" s="33"/>
      <c r="J553" s="17"/>
      <c r="K553" s="17"/>
      <c r="L553" s="17"/>
      <c r="M553" s="17"/>
      <c r="N553" s="17"/>
      <c r="O553" s="17"/>
      <c r="P553" s="17"/>
      <c r="Q553" s="17"/>
      <c r="R553" s="17"/>
      <c r="S553" s="17"/>
      <c r="T553" s="17"/>
      <c r="U553" s="17"/>
      <c r="V553" s="17"/>
      <c r="W553" s="17"/>
      <c r="X553" s="17"/>
      <c r="Y553" s="17"/>
      <c r="Z553" s="17"/>
    </row>
    <row r="554" ht="15.75" customHeight="1">
      <c r="A554" s="32"/>
      <c r="B554" s="32"/>
      <c r="C554" s="17"/>
      <c r="D554" s="32"/>
      <c r="E554" s="17"/>
      <c r="F554" s="17"/>
      <c r="G554" s="32"/>
      <c r="H554" s="17"/>
      <c r="I554" s="33"/>
      <c r="J554" s="17"/>
      <c r="K554" s="17"/>
      <c r="L554" s="17"/>
      <c r="M554" s="17"/>
      <c r="N554" s="17"/>
      <c r="O554" s="17"/>
      <c r="P554" s="17"/>
      <c r="Q554" s="17"/>
      <c r="R554" s="17"/>
      <c r="S554" s="17"/>
      <c r="T554" s="17"/>
      <c r="U554" s="17"/>
      <c r="V554" s="17"/>
      <c r="W554" s="17"/>
      <c r="X554" s="17"/>
      <c r="Y554" s="17"/>
      <c r="Z554" s="17"/>
    </row>
    <row r="555" ht="15.75" customHeight="1">
      <c r="A555" s="32"/>
      <c r="B555" s="32"/>
      <c r="C555" s="17"/>
      <c r="D555" s="32"/>
      <c r="E555" s="17"/>
      <c r="F555" s="17"/>
      <c r="G555" s="32"/>
      <c r="H555" s="17"/>
      <c r="I555" s="33"/>
      <c r="J555" s="17"/>
      <c r="K555" s="17"/>
      <c r="L555" s="17"/>
      <c r="M555" s="17"/>
      <c r="N555" s="17"/>
      <c r="O555" s="17"/>
      <c r="P555" s="17"/>
      <c r="Q555" s="17"/>
      <c r="R555" s="17"/>
      <c r="S555" s="17"/>
      <c r="T555" s="17"/>
      <c r="U555" s="17"/>
      <c r="V555" s="17"/>
      <c r="W555" s="17"/>
      <c r="X555" s="17"/>
      <c r="Y555" s="17"/>
      <c r="Z555" s="17"/>
    </row>
    <row r="556" ht="15.75" customHeight="1">
      <c r="A556" s="32"/>
      <c r="B556" s="32"/>
      <c r="C556" s="17"/>
      <c r="D556" s="32"/>
      <c r="E556" s="17"/>
      <c r="F556" s="17"/>
      <c r="G556" s="32"/>
      <c r="H556" s="17"/>
      <c r="I556" s="33"/>
      <c r="J556" s="17"/>
      <c r="K556" s="17"/>
      <c r="L556" s="17"/>
      <c r="M556" s="17"/>
      <c r="N556" s="17"/>
      <c r="O556" s="17"/>
      <c r="P556" s="17"/>
      <c r="Q556" s="17"/>
      <c r="R556" s="17"/>
      <c r="S556" s="17"/>
      <c r="T556" s="17"/>
      <c r="U556" s="17"/>
      <c r="V556" s="17"/>
      <c r="W556" s="17"/>
      <c r="X556" s="17"/>
      <c r="Y556" s="17"/>
      <c r="Z556" s="17"/>
    </row>
    <row r="557" ht="15.75" customHeight="1">
      <c r="A557" s="32"/>
      <c r="B557" s="32"/>
      <c r="C557" s="17"/>
      <c r="D557" s="32"/>
      <c r="E557" s="17"/>
      <c r="F557" s="17"/>
      <c r="G557" s="32"/>
      <c r="H557" s="17"/>
      <c r="I557" s="33"/>
      <c r="J557" s="17"/>
      <c r="K557" s="17"/>
      <c r="L557" s="17"/>
      <c r="M557" s="17"/>
      <c r="N557" s="17"/>
      <c r="O557" s="17"/>
      <c r="P557" s="17"/>
      <c r="Q557" s="17"/>
      <c r="R557" s="17"/>
      <c r="S557" s="17"/>
      <c r="T557" s="17"/>
      <c r="U557" s="17"/>
      <c r="V557" s="17"/>
      <c r="W557" s="17"/>
      <c r="X557" s="17"/>
      <c r="Y557" s="17"/>
      <c r="Z557" s="17"/>
    </row>
    <row r="558" ht="15.75" customHeight="1">
      <c r="A558" s="32"/>
      <c r="B558" s="32"/>
      <c r="C558" s="17"/>
      <c r="D558" s="32"/>
      <c r="E558" s="17"/>
      <c r="F558" s="17"/>
      <c r="G558" s="32"/>
      <c r="H558" s="17"/>
      <c r="I558" s="33"/>
      <c r="J558" s="17"/>
      <c r="K558" s="17"/>
      <c r="L558" s="17"/>
      <c r="M558" s="17"/>
      <c r="N558" s="17"/>
      <c r="O558" s="17"/>
      <c r="P558" s="17"/>
      <c r="Q558" s="17"/>
      <c r="R558" s="17"/>
      <c r="S558" s="17"/>
      <c r="T558" s="17"/>
      <c r="U558" s="17"/>
      <c r="V558" s="17"/>
      <c r="W558" s="17"/>
      <c r="X558" s="17"/>
      <c r="Y558" s="17"/>
      <c r="Z558" s="17"/>
    </row>
    <row r="559" ht="15.75" customHeight="1">
      <c r="A559" s="32"/>
      <c r="B559" s="32"/>
      <c r="C559" s="17"/>
      <c r="D559" s="32"/>
      <c r="E559" s="17"/>
      <c r="F559" s="17"/>
      <c r="G559" s="32"/>
      <c r="H559" s="17"/>
      <c r="I559" s="33"/>
      <c r="J559" s="17"/>
      <c r="K559" s="17"/>
      <c r="L559" s="17"/>
      <c r="M559" s="17"/>
      <c r="N559" s="17"/>
      <c r="O559" s="17"/>
      <c r="P559" s="17"/>
      <c r="Q559" s="17"/>
      <c r="R559" s="17"/>
      <c r="S559" s="17"/>
      <c r="T559" s="17"/>
      <c r="U559" s="17"/>
      <c r="V559" s="17"/>
      <c r="W559" s="17"/>
      <c r="X559" s="17"/>
      <c r="Y559" s="17"/>
      <c r="Z559" s="17"/>
    </row>
    <row r="560" ht="15.75" customHeight="1">
      <c r="A560" s="32"/>
      <c r="B560" s="32"/>
      <c r="C560" s="17"/>
      <c r="D560" s="32"/>
      <c r="E560" s="17"/>
      <c r="F560" s="17"/>
      <c r="G560" s="32"/>
      <c r="H560" s="17"/>
      <c r="I560" s="33"/>
      <c r="J560" s="17"/>
      <c r="K560" s="17"/>
      <c r="L560" s="17"/>
      <c r="M560" s="17"/>
      <c r="N560" s="17"/>
      <c r="O560" s="17"/>
      <c r="P560" s="17"/>
      <c r="Q560" s="17"/>
      <c r="R560" s="17"/>
      <c r="S560" s="17"/>
      <c r="T560" s="17"/>
      <c r="U560" s="17"/>
      <c r="V560" s="17"/>
      <c r="W560" s="17"/>
      <c r="X560" s="17"/>
      <c r="Y560" s="17"/>
      <c r="Z560" s="17"/>
    </row>
    <row r="561" ht="15.75" customHeight="1">
      <c r="A561" s="32"/>
      <c r="B561" s="32"/>
      <c r="C561" s="17"/>
      <c r="D561" s="32"/>
      <c r="E561" s="17"/>
      <c r="F561" s="17"/>
      <c r="G561" s="32"/>
      <c r="H561" s="17"/>
      <c r="I561" s="33"/>
      <c r="J561" s="17"/>
      <c r="K561" s="17"/>
      <c r="L561" s="17"/>
      <c r="M561" s="17"/>
      <c r="N561" s="17"/>
      <c r="O561" s="17"/>
      <c r="P561" s="17"/>
      <c r="Q561" s="17"/>
      <c r="R561" s="17"/>
      <c r="S561" s="17"/>
      <c r="T561" s="17"/>
      <c r="U561" s="17"/>
      <c r="V561" s="17"/>
      <c r="W561" s="17"/>
      <c r="X561" s="17"/>
      <c r="Y561" s="17"/>
      <c r="Z561" s="17"/>
    </row>
    <row r="562" ht="15.75" customHeight="1">
      <c r="A562" s="32"/>
      <c r="B562" s="32"/>
      <c r="C562" s="17"/>
      <c r="D562" s="32"/>
      <c r="E562" s="17"/>
      <c r="F562" s="17"/>
      <c r="G562" s="32"/>
      <c r="H562" s="17"/>
      <c r="I562" s="33"/>
      <c r="J562" s="17"/>
      <c r="K562" s="17"/>
      <c r="L562" s="17"/>
      <c r="M562" s="17"/>
      <c r="N562" s="17"/>
      <c r="O562" s="17"/>
      <c r="P562" s="17"/>
      <c r="Q562" s="17"/>
      <c r="R562" s="17"/>
      <c r="S562" s="17"/>
      <c r="T562" s="17"/>
      <c r="U562" s="17"/>
      <c r="V562" s="17"/>
      <c r="W562" s="17"/>
      <c r="X562" s="17"/>
      <c r="Y562" s="17"/>
      <c r="Z562" s="17"/>
    </row>
    <row r="563" ht="15.75" customHeight="1">
      <c r="A563" s="32"/>
      <c r="B563" s="32"/>
      <c r="C563" s="17"/>
      <c r="D563" s="32"/>
      <c r="E563" s="17"/>
      <c r="F563" s="17"/>
      <c r="G563" s="32"/>
      <c r="H563" s="17"/>
      <c r="I563" s="33"/>
      <c r="J563" s="17"/>
      <c r="K563" s="17"/>
      <c r="L563" s="17"/>
      <c r="M563" s="17"/>
      <c r="N563" s="17"/>
      <c r="O563" s="17"/>
      <c r="P563" s="17"/>
      <c r="Q563" s="17"/>
      <c r="R563" s="17"/>
      <c r="S563" s="17"/>
      <c r="T563" s="17"/>
      <c r="U563" s="17"/>
      <c r="V563" s="17"/>
      <c r="W563" s="17"/>
      <c r="X563" s="17"/>
      <c r="Y563" s="17"/>
      <c r="Z563" s="17"/>
    </row>
    <row r="564" ht="15.75" customHeight="1">
      <c r="A564" s="32"/>
      <c r="B564" s="32"/>
      <c r="C564" s="17"/>
      <c r="D564" s="32"/>
      <c r="E564" s="17"/>
      <c r="F564" s="17"/>
      <c r="G564" s="32"/>
      <c r="H564" s="17"/>
      <c r="I564" s="33"/>
      <c r="J564" s="17"/>
      <c r="K564" s="17"/>
      <c r="L564" s="17"/>
      <c r="M564" s="17"/>
      <c r="N564" s="17"/>
      <c r="O564" s="17"/>
      <c r="P564" s="17"/>
      <c r="Q564" s="17"/>
      <c r="R564" s="17"/>
      <c r="S564" s="17"/>
      <c r="T564" s="17"/>
      <c r="U564" s="17"/>
      <c r="V564" s="17"/>
      <c r="W564" s="17"/>
      <c r="X564" s="17"/>
      <c r="Y564" s="17"/>
      <c r="Z564" s="17"/>
    </row>
    <row r="565" ht="15.75" customHeight="1">
      <c r="A565" s="32"/>
      <c r="B565" s="32"/>
      <c r="C565" s="17"/>
      <c r="D565" s="32"/>
      <c r="E565" s="17"/>
      <c r="F565" s="17"/>
      <c r="G565" s="32"/>
      <c r="H565" s="17"/>
      <c r="I565" s="33"/>
      <c r="J565" s="17"/>
      <c r="K565" s="17"/>
      <c r="L565" s="17"/>
      <c r="M565" s="17"/>
      <c r="N565" s="17"/>
      <c r="O565" s="17"/>
      <c r="P565" s="17"/>
      <c r="Q565" s="17"/>
      <c r="R565" s="17"/>
      <c r="S565" s="17"/>
      <c r="T565" s="17"/>
      <c r="U565" s="17"/>
      <c r="V565" s="17"/>
      <c r="W565" s="17"/>
      <c r="X565" s="17"/>
      <c r="Y565" s="17"/>
      <c r="Z565" s="17"/>
    </row>
    <row r="566" ht="15.75" customHeight="1">
      <c r="A566" s="32"/>
      <c r="B566" s="32"/>
      <c r="C566" s="17"/>
      <c r="D566" s="32"/>
      <c r="E566" s="17"/>
      <c r="F566" s="17"/>
      <c r="G566" s="32"/>
      <c r="H566" s="17"/>
      <c r="I566" s="33"/>
      <c r="J566" s="17"/>
      <c r="K566" s="17"/>
      <c r="L566" s="17"/>
      <c r="M566" s="17"/>
      <c r="N566" s="17"/>
      <c r="O566" s="17"/>
      <c r="P566" s="17"/>
      <c r="Q566" s="17"/>
      <c r="R566" s="17"/>
      <c r="S566" s="17"/>
      <c r="T566" s="17"/>
      <c r="U566" s="17"/>
      <c r="V566" s="17"/>
      <c r="W566" s="17"/>
      <c r="X566" s="17"/>
      <c r="Y566" s="17"/>
      <c r="Z566" s="17"/>
    </row>
    <row r="567" ht="15.75" customHeight="1">
      <c r="A567" s="32"/>
      <c r="B567" s="32"/>
      <c r="C567" s="17"/>
      <c r="D567" s="32"/>
      <c r="E567" s="17"/>
      <c r="F567" s="17"/>
      <c r="G567" s="32"/>
      <c r="H567" s="17"/>
      <c r="I567" s="33"/>
      <c r="J567" s="17"/>
      <c r="K567" s="17"/>
      <c r="L567" s="17"/>
      <c r="M567" s="17"/>
      <c r="N567" s="17"/>
      <c r="O567" s="17"/>
      <c r="P567" s="17"/>
      <c r="Q567" s="17"/>
      <c r="R567" s="17"/>
      <c r="S567" s="17"/>
      <c r="T567" s="17"/>
      <c r="U567" s="17"/>
      <c r="V567" s="17"/>
      <c r="W567" s="17"/>
      <c r="X567" s="17"/>
      <c r="Y567" s="17"/>
      <c r="Z567" s="17"/>
    </row>
    <row r="568" ht="15.75" customHeight="1">
      <c r="A568" s="32"/>
      <c r="B568" s="32"/>
      <c r="C568" s="17"/>
      <c r="D568" s="32"/>
      <c r="E568" s="17"/>
      <c r="F568" s="17"/>
      <c r="G568" s="32"/>
      <c r="H568" s="17"/>
      <c r="I568" s="33"/>
      <c r="J568" s="17"/>
      <c r="K568" s="17"/>
      <c r="L568" s="17"/>
      <c r="M568" s="17"/>
      <c r="N568" s="17"/>
      <c r="O568" s="17"/>
      <c r="P568" s="17"/>
      <c r="Q568" s="17"/>
      <c r="R568" s="17"/>
      <c r="S568" s="17"/>
      <c r="T568" s="17"/>
      <c r="U568" s="17"/>
      <c r="V568" s="17"/>
      <c r="W568" s="17"/>
      <c r="X568" s="17"/>
      <c r="Y568" s="17"/>
      <c r="Z568" s="17"/>
    </row>
    <row r="569" ht="15.75" customHeight="1">
      <c r="A569" s="32"/>
      <c r="B569" s="32"/>
      <c r="C569" s="17"/>
      <c r="D569" s="32"/>
      <c r="E569" s="17"/>
      <c r="F569" s="17"/>
      <c r="G569" s="32"/>
      <c r="H569" s="17"/>
      <c r="I569" s="33"/>
      <c r="J569" s="17"/>
      <c r="K569" s="17"/>
      <c r="L569" s="17"/>
      <c r="M569" s="17"/>
      <c r="N569" s="17"/>
      <c r="O569" s="17"/>
      <c r="P569" s="17"/>
      <c r="Q569" s="17"/>
      <c r="R569" s="17"/>
      <c r="S569" s="17"/>
      <c r="T569" s="17"/>
      <c r="U569" s="17"/>
      <c r="V569" s="17"/>
      <c r="W569" s="17"/>
      <c r="X569" s="17"/>
      <c r="Y569" s="17"/>
      <c r="Z569" s="17"/>
    </row>
    <row r="570" ht="15.75" customHeight="1">
      <c r="A570" s="32"/>
      <c r="B570" s="32"/>
      <c r="C570" s="17"/>
      <c r="D570" s="32"/>
      <c r="E570" s="17"/>
      <c r="F570" s="17"/>
      <c r="G570" s="32"/>
      <c r="H570" s="17"/>
      <c r="I570" s="33"/>
      <c r="J570" s="17"/>
      <c r="K570" s="17"/>
      <c r="L570" s="17"/>
      <c r="M570" s="17"/>
      <c r="N570" s="17"/>
      <c r="O570" s="17"/>
      <c r="P570" s="17"/>
      <c r="Q570" s="17"/>
      <c r="R570" s="17"/>
      <c r="S570" s="17"/>
      <c r="T570" s="17"/>
      <c r="U570" s="17"/>
      <c r="V570" s="17"/>
      <c r="W570" s="17"/>
      <c r="X570" s="17"/>
      <c r="Y570" s="17"/>
      <c r="Z570" s="17"/>
    </row>
    <row r="571" ht="15.75" customHeight="1">
      <c r="A571" s="32"/>
      <c r="B571" s="32"/>
      <c r="C571" s="17"/>
      <c r="D571" s="32"/>
      <c r="E571" s="17"/>
      <c r="F571" s="17"/>
      <c r="G571" s="32"/>
      <c r="H571" s="17"/>
      <c r="I571" s="33"/>
      <c r="J571" s="17"/>
      <c r="K571" s="17"/>
      <c r="L571" s="17"/>
      <c r="M571" s="17"/>
      <c r="N571" s="17"/>
      <c r="O571" s="17"/>
      <c r="P571" s="17"/>
      <c r="Q571" s="17"/>
      <c r="R571" s="17"/>
      <c r="S571" s="17"/>
      <c r="T571" s="17"/>
      <c r="U571" s="17"/>
      <c r="V571" s="17"/>
      <c r="W571" s="17"/>
      <c r="X571" s="17"/>
      <c r="Y571" s="17"/>
      <c r="Z571" s="17"/>
    </row>
    <row r="572" ht="15.75" customHeight="1">
      <c r="A572" s="32"/>
      <c r="B572" s="32"/>
      <c r="C572" s="17"/>
      <c r="D572" s="32"/>
      <c r="E572" s="17"/>
      <c r="F572" s="17"/>
      <c r="G572" s="32"/>
      <c r="H572" s="17"/>
      <c r="I572" s="33"/>
      <c r="J572" s="17"/>
      <c r="K572" s="17"/>
      <c r="L572" s="17"/>
      <c r="M572" s="17"/>
      <c r="N572" s="17"/>
      <c r="O572" s="17"/>
      <c r="P572" s="17"/>
      <c r="Q572" s="17"/>
      <c r="R572" s="17"/>
      <c r="S572" s="17"/>
      <c r="T572" s="17"/>
      <c r="U572" s="17"/>
      <c r="V572" s="17"/>
      <c r="W572" s="17"/>
      <c r="X572" s="17"/>
      <c r="Y572" s="17"/>
      <c r="Z572" s="17"/>
    </row>
    <row r="573" ht="15.75" customHeight="1">
      <c r="A573" s="32"/>
      <c r="B573" s="32"/>
      <c r="C573" s="17"/>
      <c r="D573" s="32"/>
      <c r="E573" s="17"/>
      <c r="F573" s="17"/>
      <c r="G573" s="32"/>
      <c r="H573" s="17"/>
      <c r="I573" s="33"/>
      <c r="J573" s="17"/>
      <c r="K573" s="17"/>
      <c r="L573" s="17"/>
      <c r="M573" s="17"/>
      <c r="N573" s="17"/>
      <c r="O573" s="17"/>
      <c r="P573" s="17"/>
      <c r="Q573" s="17"/>
      <c r="R573" s="17"/>
      <c r="S573" s="17"/>
      <c r="T573" s="17"/>
      <c r="U573" s="17"/>
      <c r="V573" s="17"/>
      <c r="W573" s="17"/>
      <c r="X573" s="17"/>
      <c r="Y573" s="17"/>
      <c r="Z573" s="17"/>
    </row>
    <row r="574" ht="15.75" customHeight="1">
      <c r="A574" s="32"/>
      <c r="B574" s="32"/>
      <c r="C574" s="17"/>
      <c r="D574" s="32"/>
      <c r="E574" s="17"/>
      <c r="F574" s="17"/>
      <c r="G574" s="32"/>
      <c r="H574" s="17"/>
      <c r="I574" s="33"/>
      <c r="J574" s="17"/>
      <c r="K574" s="17"/>
      <c r="L574" s="17"/>
      <c r="M574" s="17"/>
      <c r="N574" s="17"/>
      <c r="O574" s="17"/>
      <c r="P574" s="17"/>
      <c r="Q574" s="17"/>
      <c r="R574" s="17"/>
      <c r="S574" s="17"/>
      <c r="T574" s="17"/>
      <c r="U574" s="17"/>
      <c r="V574" s="17"/>
      <c r="W574" s="17"/>
      <c r="X574" s="17"/>
      <c r="Y574" s="17"/>
      <c r="Z574" s="17"/>
    </row>
    <row r="575" ht="15.75" customHeight="1">
      <c r="A575" s="32"/>
      <c r="B575" s="32"/>
      <c r="C575" s="17"/>
      <c r="D575" s="32"/>
      <c r="E575" s="17"/>
      <c r="F575" s="17"/>
      <c r="G575" s="32"/>
      <c r="H575" s="17"/>
      <c r="I575" s="33"/>
      <c r="J575" s="17"/>
      <c r="K575" s="17"/>
      <c r="L575" s="17"/>
      <c r="M575" s="17"/>
      <c r="N575" s="17"/>
      <c r="O575" s="17"/>
      <c r="P575" s="17"/>
      <c r="Q575" s="17"/>
      <c r="R575" s="17"/>
      <c r="S575" s="17"/>
      <c r="T575" s="17"/>
      <c r="U575" s="17"/>
      <c r="V575" s="17"/>
      <c r="W575" s="17"/>
      <c r="X575" s="17"/>
      <c r="Y575" s="17"/>
      <c r="Z575" s="17"/>
    </row>
    <row r="576" ht="15.75" customHeight="1">
      <c r="A576" s="32"/>
      <c r="B576" s="32"/>
      <c r="C576" s="17"/>
      <c r="D576" s="32"/>
      <c r="E576" s="17"/>
      <c r="F576" s="17"/>
      <c r="G576" s="32"/>
      <c r="H576" s="17"/>
      <c r="I576" s="33"/>
      <c r="J576" s="17"/>
      <c r="K576" s="17"/>
      <c r="L576" s="17"/>
      <c r="M576" s="17"/>
      <c r="N576" s="17"/>
      <c r="O576" s="17"/>
      <c r="P576" s="17"/>
      <c r="Q576" s="17"/>
      <c r="R576" s="17"/>
      <c r="S576" s="17"/>
      <c r="T576" s="17"/>
      <c r="U576" s="17"/>
      <c r="V576" s="17"/>
      <c r="W576" s="17"/>
      <c r="X576" s="17"/>
      <c r="Y576" s="17"/>
      <c r="Z576" s="17"/>
    </row>
    <row r="577" ht="15.75" customHeight="1">
      <c r="A577" s="32"/>
      <c r="B577" s="32"/>
      <c r="C577" s="17"/>
      <c r="D577" s="32"/>
      <c r="E577" s="17"/>
      <c r="F577" s="17"/>
      <c r="G577" s="32"/>
      <c r="H577" s="17"/>
      <c r="I577" s="33"/>
      <c r="J577" s="17"/>
      <c r="K577" s="17"/>
      <c r="L577" s="17"/>
      <c r="M577" s="17"/>
      <c r="N577" s="17"/>
      <c r="O577" s="17"/>
      <c r="P577" s="17"/>
      <c r="Q577" s="17"/>
      <c r="R577" s="17"/>
      <c r="S577" s="17"/>
      <c r="T577" s="17"/>
      <c r="U577" s="17"/>
      <c r="V577" s="17"/>
      <c r="W577" s="17"/>
      <c r="X577" s="17"/>
      <c r="Y577" s="17"/>
      <c r="Z577" s="17"/>
    </row>
    <row r="578" ht="15.75" customHeight="1">
      <c r="A578" s="32"/>
      <c r="B578" s="32"/>
      <c r="C578" s="17"/>
      <c r="D578" s="32"/>
      <c r="E578" s="17"/>
      <c r="F578" s="17"/>
      <c r="G578" s="32"/>
      <c r="H578" s="17"/>
      <c r="I578" s="33"/>
      <c r="J578" s="17"/>
      <c r="K578" s="17"/>
      <c r="L578" s="17"/>
      <c r="M578" s="17"/>
      <c r="N578" s="17"/>
      <c r="O578" s="17"/>
      <c r="P578" s="17"/>
      <c r="Q578" s="17"/>
      <c r="R578" s="17"/>
      <c r="S578" s="17"/>
      <c r="T578" s="17"/>
      <c r="U578" s="17"/>
      <c r="V578" s="17"/>
      <c r="W578" s="17"/>
      <c r="X578" s="17"/>
      <c r="Y578" s="17"/>
      <c r="Z578" s="17"/>
    </row>
    <row r="579" ht="15.75" customHeight="1">
      <c r="A579" s="32"/>
      <c r="B579" s="32"/>
      <c r="C579" s="17"/>
      <c r="D579" s="32"/>
      <c r="E579" s="17"/>
      <c r="F579" s="17"/>
      <c r="G579" s="32"/>
      <c r="H579" s="17"/>
      <c r="I579" s="33"/>
      <c r="J579" s="17"/>
      <c r="K579" s="17"/>
      <c r="L579" s="17"/>
      <c r="M579" s="17"/>
      <c r="N579" s="17"/>
      <c r="O579" s="17"/>
      <c r="P579" s="17"/>
      <c r="Q579" s="17"/>
      <c r="R579" s="17"/>
      <c r="S579" s="17"/>
      <c r="T579" s="17"/>
      <c r="U579" s="17"/>
      <c r="V579" s="17"/>
      <c r="W579" s="17"/>
      <c r="X579" s="17"/>
      <c r="Y579" s="17"/>
      <c r="Z579" s="17"/>
    </row>
    <row r="580" ht="15.75" customHeight="1">
      <c r="A580" s="32"/>
      <c r="B580" s="32"/>
      <c r="C580" s="17"/>
      <c r="D580" s="32"/>
      <c r="E580" s="17"/>
      <c r="F580" s="17"/>
      <c r="G580" s="32"/>
      <c r="H580" s="17"/>
      <c r="I580" s="33"/>
      <c r="J580" s="17"/>
      <c r="K580" s="17"/>
      <c r="L580" s="17"/>
      <c r="M580" s="17"/>
      <c r="N580" s="17"/>
      <c r="O580" s="17"/>
      <c r="P580" s="17"/>
      <c r="Q580" s="17"/>
      <c r="R580" s="17"/>
      <c r="S580" s="17"/>
      <c r="T580" s="17"/>
      <c r="U580" s="17"/>
      <c r="V580" s="17"/>
      <c r="W580" s="17"/>
      <c r="X580" s="17"/>
      <c r="Y580" s="17"/>
      <c r="Z580" s="17"/>
    </row>
    <row r="581" ht="15.75" customHeight="1">
      <c r="A581" s="32"/>
      <c r="B581" s="32"/>
      <c r="C581" s="17"/>
      <c r="D581" s="32"/>
      <c r="E581" s="17"/>
      <c r="F581" s="17"/>
      <c r="G581" s="32"/>
      <c r="H581" s="17"/>
      <c r="I581" s="33"/>
      <c r="J581" s="17"/>
      <c r="K581" s="17"/>
      <c r="L581" s="17"/>
      <c r="M581" s="17"/>
      <c r="N581" s="17"/>
      <c r="O581" s="17"/>
      <c r="P581" s="17"/>
      <c r="Q581" s="17"/>
      <c r="R581" s="17"/>
      <c r="S581" s="17"/>
      <c r="T581" s="17"/>
      <c r="U581" s="17"/>
      <c r="V581" s="17"/>
      <c r="W581" s="17"/>
      <c r="X581" s="17"/>
      <c r="Y581" s="17"/>
      <c r="Z581" s="17"/>
    </row>
    <row r="582" ht="15.75" customHeight="1">
      <c r="A582" s="32"/>
      <c r="B582" s="32"/>
      <c r="C582" s="17"/>
      <c r="D582" s="32"/>
      <c r="E582" s="17"/>
      <c r="F582" s="17"/>
      <c r="G582" s="32"/>
      <c r="H582" s="17"/>
      <c r="I582" s="33"/>
      <c r="J582" s="17"/>
      <c r="K582" s="17"/>
      <c r="L582" s="17"/>
      <c r="M582" s="17"/>
      <c r="N582" s="17"/>
      <c r="O582" s="17"/>
      <c r="P582" s="17"/>
      <c r="Q582" s="17"/>
      <c r="R582" s="17"/>
      <c r="S582" s="17"/>
      <c r="T582" s="17"/>
      <c r="U582" s="17"/>
      <c r="V582" s="17"/>
      <c r="W582" s="17"/>
      <c r="X582" s="17"/>
      <c r="Y582" s="17"/>
      <c r="Z582" s="17"/>
    </row>
    <row r="583" ht="15.75" customHeight="1">
      <c r="A583" s="32"/>
      <c r="B583" s="32"/>
      <c r="C583" s="17"/>
      <c r="D583" s="32"/>
      <c r="E583" s="17"/>
      <c r="F583" s="17"/>
      <c r="G583" s="32"/>
      <c r="H583" s="17"/>
      <c r="I583" s="33"/>
      <c r="J583" s="17"/>
      <c r="K583" s="17"/>
      <c r="L583" s="17"/>
      <c r="M583" s="17"/>
      <c r="N583" s="17"/>
      <c r="O583" s="17"/>
      <c r="P583" s="17"/>
      <c r="Q583" s="17"/>
      <c r="R583" s="17"/>
      <c r="S583" s="17"/>
      <c r="T583" s="17"/>
      <c r="U583" s="17"/>
      <c r="V583" s="17"/>
      <c r="W583" s="17"/>
      <c r="X583" s="17"/>
      <c r="Y583" s="17"/>
      <c r="Z583" s="17"/>
    </row>
    <row r="584" ht="15.75" customHeight="1">
      <c r="A584" s="32"/>
      <c r="B584" s="32"/>
      <c r="C584" s="17"/>
      <c r="D584" s="32"/>
      <c r="E584" s="17"/>
      <c r="F584" s="17"/>
      <c r="G584" s="32"/>
      <c r="H584" s="17"/>
      <c r="I584" s="33"/>
      <c r="J584" s="17"/>
      <c r="K584" s="17"/>
      <c r="L584" s="17"/>
      <c r="M584" s="17"/>
      <c r="N584" s="17"/>
      <c r="O584" s="17"/>
      <c r="P584" s="17"/>
      <c r="Q584" s="17"/>
      <c r="R584" s="17"/>
      <c r="S584" s="17"/>
      <c r="T584" s="17"/>
      <c r="U584" s="17"/>
      <c r="V584" s="17"/>
      <c r="W584" s="17"/>
      <c r="X584" s="17"/>
      <c r="Y584" s="17"/>
      <c r="Z584" s="17"/>
    </row>
    <row r="585" ht="15.75" customHeight="1">
      <c r="A585" s="32"/>
      <c r="B585" s="32"/>
      <c r="C585" s="17"/>
      <c r="D585" s="32"/>
      <c r="E585" s="17"/>
      <c r="F585" s="17"/>
      <c r="G585" s="32"/>
      <c r="H585" s="17"/>
      <c r="I585" s="33"/>
      <c r="J585" s="17"/>
      <c r="K585" s="17"/>
      <c r="L585" s="17"/>
      <c r="M585" s="17"/>
      <c r="N585" s="17"/>
      <c r="O585" s="17"/>
      <c r="P585" s="17"/>
      <c r="Q585" s="17"/>
      <c r="R585" s="17"/>
      <c r="S585" s="17"/>
      <c r="T585" s="17"/>
      <c r="U585" s="17"/>
      <c r="V585" s="17"/>
      <c r="W585" s="17"/>
      <c r="X585" s="17"/>
      <c r="Y585" s="17"/>
      <c r="Z585" s="17"/>
    </row>
    <row r="586" ht="15.75" customHeight="1">
      <c r="A586" s="32"/>
      <c r="B586" s="32"/>
      <c r="C586" s="17"/>
      <c r="D586" s="32"/>
      <c r="E586" s="17"/>
      <c r="F586" s="17"/>
      <c r="G586" s="32"/>
      <c r="H586" s="17"/>
      <c r="I586" s="33"/>
      <c r="J586" s="17"/>
      <c r="K586" s="17"/>
      <c r="L586" s="17"/>
      <c r="M586" s="17"/>
      <c r="N586" s="17"/>
      <c r="O586" s="17"/>
      <c r="P586" s="17"/>
      <c r="Q586" s="17"/>
      <c r="R586" s="17"/>
      <c r="S586" s="17"/>
      <c r="T586" s="17"/>
      <c r="U586" s="17"/>
      <c r="V586" s="17"/>
      <c r="W586" s="17"/>
      <c r="X586" s="17"/>
      <c r="Y586" s="17"/>
      <c r="Z586" s="17"/>
    </row>
    <row r="587" ht="15.75" customHeight="1">
      <c r="A587" s="32"/>
      <c r="B587" s="32"/>
      <c r="C587" s="17"/>
      <c r="D587" s="32"/>
      <c r="E587" s="17"/>
      <c r="F587" s="17"/>
      <c r="G587" s="32"/>
      <c r="H587" s="17"/>
      <c r="I587" s="33"/>
      <c r="J587" s="17"/>
      <c r="K587" s="17"/>
      <c r="L587" s="17"/>
      <c r="M587" s="17"/>
      <c r="N587" s="17"/>
      <c r="O587" s="17"/>
      <c r="P587" s="17"/>
      <c r="Q587" s="17"/>
      <c r="R587" s="17"/>
      <c r="S587" s="17"/>
      <c r="T587" s="17"/>
      <c r="U587" s="17"/>
      <c r="V587" s="17"/>
      <c r="W587" s="17"/>
      <c r="X587" s="17"/>
      <c r="Y587" s="17"/>
      <c r="Z587" s="17"/>
    </row>
    <row r="588" ht="15.75" customHeight="1">
      <c r="A588" s="32"/>
      <c r="B588" s="32"/>
      <c r="C588" s="17"/>
      <c r="D588" s="32"/>
      <c r="E588" s="17"/>
      <c r="F588" s="17"/>
      <c r="G588" s="32"/>
      <c r="H588" s="17"/>
      <c r="I588" s="33"/>
      <c r="J588" s="17"/>
      <c r="K588" s="17"/>
      <c r="L588" s="17"/>
      <c r="M588" s="17"/>
      <c r="N588" s="17"/>
      <c r="O588" s="17"/>
      <c r="P588" s="17"/>
      <c r="Q588" s="17"/>
      <c r="R588" s="17"/>
      <c r="S588" s="17"/>
      <c r="T588" s="17"/>
      <c r="U588" s="17"/>
      <c r="V588" s="17"/>
      <c r="W588" s="17"/>
      <c r="X588" s="17"/>
      <c r="Y588" s="17"/>
      <c r="Z588" s="17"/>
    </row>
    <row r="589" ht="15.75" customHeight="1">
      <c r="A589" s="32"/>
      <c r="B589" s="32"/>
      <c r="C589" s="17"/>
      <c r="D589" s="32"/>
      <c r="E589" s="17"/>
      <c r="F589" s="17"/>
      <c r="G589" s="32"/>
      <c r="H589" s="17"/>
      <c r="I589" s="33"/>
      <c r="J589" s="17"/>
      <c r="K589" s="17"/>
      <c r="L589" s="17"/>
      <c r="M589" s="17"/>
      <c r="N589" s="17"/>
      <c r="O589" s="17"/>
      <c r="P589" s="17"/>
      <c r="Q589" s="17"/>
      <c r="R589" s="17"/>
      <c r="S589" s="17"/>
      <c r="T589" s="17"/>
      <c r="U589" s="17"/>
      <c r="V589" s="17"/>
      <c r="W589" s="17"/>
      <c r="X589" s="17"/>
      <c r="Y589" s="17"/>
      <c r="Z589" s="17"/>
    </row>
    <row r="590" ht="15.75" customHeight="1">
      <c r="A590" s="32"/>
      <c r="B590" s="32"/>
      <c r="C590" s="17"/>
      <c r="D590" s="32"/>
      <c r="E590" s="17"/>
      <c r="F590" s="17"/>
      <c r="G590" s="32"/>
      <c r="H590" s="17"/>
      <c r="I590" s="33"/>
      <c r="J590" s="17"/>
      <c r="K590" s="17"/>
      <c r="L590" s="17"/>
      <c r="M590" s="17"/>
      <c r="N590" s="17"/>
      <c r="O590" s="17"/>
      <c r="P590" s="17"/>
      <c r="Q590" s="17"/>
      <c r="R590" s="17"/>
      <c r="S590" s="17"/>
      <c r="T590" s="17"/>
      <c r="U590" s="17"/>
      <c r="V590" s="17"/>
      <c r="W590" s="17"/>
      <c r="X590" s="17"/>
      <c r="Y590" s="17"/>
      <c r="Z590" s="17"/>
    </row>
    <row r="591" ht="15.75" customHeight="1">
      <c r="A591" s="32"/>
      <c r="B591" s="32"/>
      <c r="C591" s="17"/>
      <c r="D591" s="32"/>
      <c r="E591" s="17"/>
      <c r="F591" s="17"/>
      <c r="G591" s="32"/>
      <c r="H591" s="17"/>
      <c r="I591" s="33"/>
      <c r="J591" s="17"/>
      <c r="K591" s="17"/>
      <c r="L591" s="17"/>
      <c r="M591" s="17"/>
      <c r="N591" s="17"/>
      <c r="O591" s="17"/>
      <c r="P591" s="17"/>
      <c r="Q591" s="17"/>
      <c r="R591" s="17"/>
      <c r="S591" s="17"/>
      <c r="T591" s="17"/>
      <c r="U591" s="17"/>
      <c r="V591" s="17"/>
      <c r="W591" s="17"/>
      <c r="X591" s="17"/>
      <c r="Y591" s="17"/>
      <c r="Z591" s="17"/>
    </row>
    <row r="592" ht="15.75" customHeight="1">
      <c r="A592" s="32"/>
      <c r="B592" s="32"/>
      <c r="C592" s="17"/>
      <c r="D592" s="32"/>
      <c r="E592" s="17"/>
      <c r="F592" s="17"/>
      <c r="G592" s="32"/>
      <c r="H592" s="17"/>
      <c r="I592" s="33"/>
      <c r="J592" s="17"/>
      <c r="K592" s="17"/>
      <c r="L592" s="17"/>
      <c r="M592" s="17"/>
      <c r="N592" s="17"/>
      <c r="O592" s="17"/>
      <c r="P592" s="17"/>
      <c r="Q592" s="17"/>
      <c r="R592" s="17"/>
      <c r="S592" s="17"/>
      <c r="T592" s="17"/>
      <c r="U592" s="17"/>
      <c r="V592" s="17"/>
      <c r="W592" s="17"/>
      <c r="X592" s="17"/>
      <c r="Y592" s="17"/>
      <c r="Z592" s="17"/>
    </row>
    <row r="593" ht="15.75" customHeight="1">
      <c r="A593" s="32"/>
      <c r="B593" s="32"/>
      <c r="C593" s="17"/>
      <c r="D593" s="32"/>
      <c r="E593" s="17"/>
      <c r="F593" s="17"/>
      <c r="G593" s="32"/>
      <c r="H593" s="17"/>
      <c r="I593" s="33"/>
      <c r="J593" s="17"/>
      <c r="K593" s="17"/>
      <c r="L593" s="17"/>
      <c r="M593" s="17"/>
      <c r="N593" s="17"/>
      <c r="O593" s="17"/>
      <c r="P593" s="17"/>
      <c r="Q593" s="17"/>
      <c r="R593" s="17"/>
      <c r="S593" s="17"/>
      <c r="T593" s="17"/>
      <c r="U593" s="17"/>
      <c r="V593" s="17"/>
      <c r="W593" s="17"/>
      <c r="X593" s="17"/>
      <c r="Y593" s="17"/>
      <c r="Z593" s="17"/>
    </row>
    <row r="594" ht="15.75" customHeight="1">
      <c r="A594" s="32"/>
      <c r="B594" s="32"/>
      <c r="C594" s="17"/>
      <c r="D594" s="32"/>
      <c r="E594" s="17"/>
      <c r="F594" s="17"/>
      <c r="G594" s="32"/>
      <c r="H594" s="17"/>
      <c r="I594" s="33"/>
      <c r="J594" s="17"/>
      <c r="K594" s="17"/>
      <c r="L594" s="17"/>
      <c r="M594" s="17"/>
      <c r="N594" s="17"/>
      <c r="O594" s="17"/>
      <c r="P594" s="17"/>
      <c r="Q594" s="17"/>
      <c r="R594" s="17"/>
      <c r="S594" s="17"/>
      <c r="T594" s="17"/>
      <c r="U594" s="17"/>
      <c r="V594" s="17"/>
      <c r="W594" s="17"/>
      <c r="X594" s="17"/>
      <c r="Y594" s="17"/>
      <c r="Z594" s="17"/>
    </row>
    <row r="595" ht="15.75" customHeight="1">
      <c r="A595" s="32"/>
      <c r="B595" s="32"/>
      <c r="C595" s="17"/>
      <c r="D595" s="32"/>
      <c r="E595" s="17"/>
      <c r="F595" s="17"/>
      <c r="G595" s="32"/>
      <c r="H595" s="17"/>
      <c r="I595" s="33"/>
      <c r="J595" s="17"/>
      <c r="K595" s="17"/>
      <c r="L595" s="17"/>
      <c r="M595" s="17"/>
      <c r="N595" s="17"/>
      <c r="O595" s="17"/>
      <c r="P595" s="17"/>
      <c r="Q595" s="17"/>
      <c r="R595" s="17"/>
      <c r="S595" s="17"/>
      <c r="T595" s="17"/>
      <c r="U595" s="17"/>
      <c r="V595" s="17"/>
      <c r="W595" s="17"/>
      <c r="X595" s="17"/>
      <c r="Y595" s="17"/>
      <c r="Z595" s="17"/>
    </row>
    <row r="596" ht="15.75" customHeight="1">
      <c r="A596" s="32"/>
      <c r="B596" s="32"/>
      <c r="C596" s="17"/>
      <c r="D596" s="32"/>
      <c r="E596" s="17"/>
      <c r="F596" s="17"/>
      <c r="G596" s="32"/>
      <c r="H596" s="17"/>
      <c r="I596" s="33"/>
      <c r="J596" s="17"/>
      <c r="K596" s="17"/>
      <c r="L596" s="17"/>
      <c r="M596" s="17"/>
      <c r="N596" s="17"/>
      <c r="O596" s="17"/>
      <c r="P596" s="17"/>
      <c r="Q596" s="17"/>
      <c r="R596" s="17"/>
      <c r="S596" s="17"/>
      <c r="T596" s="17"/>
      <c r="U596" s="17"/>
      <c r="V596" s="17"/>
      <c r="W596" s="17"/>
      <c r="X596" s="17"/>
      <c r="Y596" s="17"/>
      <c r="Z596" s="17"/>
    </row>
    <row r="597" ht="15.75" customHeight="1">
      <c r="A597" s="32"/>
      <c r="B597" s="32"/>
      <c r="C597" s="17"/>
      <c r="D597" s="32"/>
      <c r="E597" s="17"/>
      <c r="F597" s="17"/>
      <c r="G597" s="32"/>
      <c r="H597" s="17"/>
      <c r="I597" s="33"/>
      <c r="J597" s="17"/>
      <c r="K597" s="17"/>
      <c r="L597" s="17"/>
      <c r="M597" s="17"/>
      <c r="N597" s="17"/>
      <c r="O597" s="17"/>
      <c r="P597" s="17"/>
      <c r="Q597" s="17"/>
      <c r="R597" s="17"/>
      <c r="S597" s="17"/>
      <c r="T597" s="17"/>
      <c r="U597" s="17"/>
      <c r="V597" s="17"/>
      <c r="W597" s="17"/>
      <c r="X597" s="17"/>
      <c r="Y597" s="17"/>
      <c r="Z597" s="17"/>
    </row>
    <row r="598" ht="15.75" customHeight="1">
      <c r="A598" s="32"/>
      <c r="B598" s="32"/>
      <c r="C598" s="17"/>
      <c r="D598" s="32"/>
      <c r="E598" s="17"/>
      <c r="F598" s="17"/>
      <c r="G598" s="32"/>
      <c r="H598" s="17"/>
      <c r="I598" s="33"/>
      <c r="J598" s="17"/>
      <c r="K598" s="17"/>
      <c r="L598" s="17"/>
      <c r="M598" s="17"/>
      <c r="N598" s="17"/>
      <c r="O598" s="17"/>
      <c r="P598" s="17"/>
      <c r="Q598" s="17"/>
      <c r="R598" s="17"/>
      <c r="S598" s="17"/>
      <c r="T598" s="17"/>
      <c r="U598" s="17"/>
      <c r="V598" s="17"/>
      <c r="W598" s="17"/>
      <c r="X598" s="17"/>
      <c r="Y598" s="17"/>
      <c r="Z598" s="17"/>
    </row>
    <row r="599" ht="15.75" customHeight="1">
      <c r="A599" s="32"/>
      <c r="B599" s="32"/>
      <c r="C599" s="17"/>
      <c r="D599" s="32"/>
      <c r="E599" s="17"/>
      <c r="F599" s="17"/>
      <c r="G599" s="32"/>
      <c r="H599" s="17"/>
      <c r="I599" s="33"/>
      <c r="J599" s="17"/>
      <c r="K599" s="17"/>
      <c r="L599" s="17"/>
      <c r="M599" s="17"/>
      <c r="N599" s="17"/>
      <c r="O599" s="17"/>
      <c r="P599" s="17"/>
      <c r="Q599" s="17"/>
      <c r="R599" s="17"/>
      <c r="S599" s="17"/>
      <c r="T599" s="17"/>
      <c r="U599" s="17"/>
      <c r="V599" s="17"/>
      <c r="W599" s="17"/>
      <c r="X599" s="17"/>
      <c r="Y599" s="17"/>
      <c r="Z599" s="17"/>
    </row>
    <row r="600" ht="15.75" customHeight="1">
      <c r="A600" s="32"/>
      <c r="B600" s="32"/>
      <c r="C600" s="17"/>
      <c r="D600" s="32"/>
      <c r="E600" s="17"/>
      <c r="F600" s="17"/>
      <c r="G600" s="32"/>
      <c r="H600" s="17"/>
      <c r="I600" s="33"/>
      <c r="J600" s="17"/>
      <c r="K600" s="17"/>
      <c r="L600" s="17"/>
      <c r="M600" s="17"/>
      <c r="N600" s="17"/>
      <c r="O600" s="17"/>
      <c r="P600" s="17"/>
      <c r="Q600" s="17"/>
      <c r="R600" s="17"/>
      <c r="S600" s="17"/>
      <c r="T600" s="17"/>
      <c r="U600" s="17"/>
      <c r="V600" s="17"/>
      <c r="W600" s="17"/>
      <c r="X600" s="17"/>
      <c r="Y600" s="17"/>
      <c r="Z600" s="17"/>
    </row>
    <row r="601" ht="15.75" customHeight="1">
      <c r="A601" s="32"/>
      <c r="B601" s="32"/>
      <c r="C601" s="17"/>
      <c r="D601" s="32"/>
      <c r="E601" s="17"/>
      <c r="F601" s="17"/>
      <c r="G601" s="32"/>
      <c r="H601" s="17"/>
      <c r="I601" s="33"/>
      <c r="J601" s="17"/>
      <c r="K601" s="17"/>
      <c r="L601" s="17"/>
      <c r="M601" s="17"/>
      <c r="N601" s="17"/>
      <c r="O601" s="17"/>
      <c r="P601" s="17"/>
      <c r="Q601" s="17"/>
      <c r="R601" s="17"/>
      <c r="S601" s="17"/>
      <c r="T601" s="17"/>
      <c r="U601" s="17"/>
      <c r="V601" s="17"/>
      <c r="W601" s="17"/>
      <c r="X601" s="17"/>
      <c r="Y601" s="17"/>
      <c r="Z601" s="17"/>
    </row>
    <row r="602" ht="15.75" customHeight="1">
      <c r="A602" s="32"/>
      <c r="B602" s="32"/>
      <c r="C602" s="17"/>
      <c r="D602" s="32"/>
      <c r="E602" s="17"/>
      <c r="F602" s="17"/>
      <c r="G602" s="32"/>
      <c r="H602" s="17"/>
      <c r="I602" s="33"/>
      <c r="J602" s="17"/>
      <c r="K602" s="17"/>
      <c r="L602" s="17"/>
      <c r="M602" s="17"/>
      <c r="N602" s="17"/>
      <c r="O602" s="17"/>
      <c r="P602" s="17"/>
      <c r="Q602" s="17"/>
      <c r="R602" s="17"/>
      <c r="S602" s="17"/>
      <c r="T602" s="17"/>
      <c r="U602" s="17"/>
      <c r="V602" s="17"/>
      <c r="W602" s="17"/>
      <c r="X602" s="17"/>
      <c r="Y602" s="17"/>
      <c r="Z602" s="17"/>
    </row>
    <row r="603" ht="15.75" customHeight="1">
      <c r="A603" s="32"/>
      <c r="B603" s="32"/>
      <c r="C603" s="17"/>
      <c r="D603" s="32"/>
      <c r="E603" s="17"/>
      <c r="F603" s="17"/>
      <c r="G603" s="32"/>
      <c r="H603" s="17"/>
      <c r="I603" s="33"/>
      <c r="J603" s="17"/>
      <c r="K603" s="17"/>
      <c r="L603" s="17"/>
      <c r="M603" s="17"/>
      <c r="N603" s="17"/>
      <c r="O603" s="17"/>
      <c r="P603" s="17"/>
      <c r="Q603" s="17"/>
      <c r="R603" s="17"/>
      <c r="S603" s="17"/>
      <c r="T603" s="17"/>
      <c r="U603" s="17"/>
      <c r="V603" s="17"/>
      <c r="W603" s="17"/>
      <c r="X603" s="17"/>
      <c r="Y603" s="17"/>
      <c r="Z603" s="17"/>
    </row>
    <row r="604" ht="15.75" customHeight="1">
      <c r="A604" s="32"/>
      <c r="B604" s="32"/>
      <c r="C604" s="17"/>
      <c r="D604" s="32"/>
      <c r="E604" s="17"/>
      <c r="F604" s="17"/>
      <c r="G604" s="32"/>
      <c r="H604" s="17"/>
      <c r="I604" s="33"/>
      <c r="J604" s="17"/>
      <c r="K604" s="17"/>
      <c r="L604" s="17"/>
      <c r="M604" s="17"/>
      <c r="N604" s="17"/>
      <c r="O604" s="17"/>
      <c r="P604" s="17"/>
      <c r="Q604" s="17"/>
      <c r="R604" s="17"/>
      <c r="S604" s="17"/>
      <c r="T604" s="17"/>
      <c r="U604" s="17"/>
      <c r="V604" s="17"/>
      <c r="W604" s="17"/>
      <c r="X604" s="17"/>
      <c r="Y604" s="17"/>
      <c r="Z604" s="17"/>
    </row>
    <row r="605" ht="15.75" customHeight="1">
      <c r="A605" s="32"/>
      <c r="B605" s="32"/>
      <c r="C605" s="17"/>
      <c r="D605" s="32"/>
      <c r="E605" s="17"/>
      <c r="F605" s="17"/>
      <c r="G605" s="32"/>
      <c r="H605" s="17"/>
      <c r="I605" s="33"/>
      <c r="J605" s="17"/>
      <c r="K605" s="17"/>
      <c r="L605" s="17"/>
      <c r="M605" s="17"/>
      <c r="N605" s="17"/>
      <c r="O605" s="17"/>
      <c r="P605" s="17"/>
      <c r="Q605" s="17"/>
      <c r="R605" s="17"/>
      <c r="S605" s="17"/>
      <c r="T605" s="17"/>
      <c r="U605" s="17"/>
      <c r="V605" s="17"/>
      <c r="W605" s="17"/>
      <c r="X605" s="17"/>
      <c r="Y605" s="17"/>
      <c r="Z605" s="17"/>
    </row>
    <row r="606" ht="15.75" customHeight="1">
      <c r="A606" s="32"/>
      <c r="B606" s="32"/>
      <c r="C606" s="17"/>
      <c r="D606" s="32"/>
      <c r="E606" s="17"/>
      <c r="F606" s="17"/>
      <c r="G606" s="32"/>
      <c r="H606" s="17"/>
      <c r="I606" s="33"/>
      <c r="J606" s="17"/>
      <c r="K606" s="17"/>
      <c r="L606" s="17"/>
      <c r="M606" s="17"/>
      <c r="N606" s="17"/>
      <c r="O606" s="17"/>
      <c r="P606" s="17"/>
      <c r="Q606" s="17"/>
      <c r="R606" s="17"/>
      <c r="S606" s="17"/>
      <c r="T606" s="17"/>
      <c r="U606" s="17"/>
      <c r="V606" s="17"/>
      <c r="W606" s="17"/>
      <c r="X606" s="17"/>
      <c r="Y606" s="17"/>
      <c r="Z606" s="17"/>
    </row>
    <row r="607" ht="15.75" customHeight="1">
      <c r="A607" s="32"/>
      <c r="B607" s="32"/>
      <c r="C607" s="17"/>
      <c r="D607" s="32"/>
      <c r="E607" s="17"/>
      <c r="F607" s="17"/>
      <c r="G607" s="32"/>
      <c r="H607" s="17"/>
      <c r="I607" s="33"/>
      <c r="J607" s="17"/>
      <c r="K607" s="17"/>
      <c r="L607" s="17"/>
      <c r="M607" s="17"/>
      <c r="N607" s="17"/>
      <c r="O607" s="17"/>
      <c r="P607" s="17"/>
      <c r="Q607" s="17"/>
      <c r="R607" s="17"/>
      <c r="S607" s="17"/>
      <c r="T607" s="17"/>
      <c r="U607" s="17"/>
      <c r="V607" s="17"/>
      <c r="W607" s="17"/>
      <c r="X607" s="17"/>
      <c r="Y607" s="17"/>
      <c r="Z607" s="17"/>
    </row>
    <row r="608" ht="15.75" customHeight="1">
      <c r="A608" s="32"/>
      <c r="B608" s="32"/>
      <c r="C608" s="17"/>
      <c r="D608" s="32"/>
      <c r="E608" s="17"/>
      <c r="F608" s="17"/>
      <c r="G608" s="32"/>
      <c r="H608" s="17"/>
      <c r="I608" s="33"/>
      <c r="J608" s="17"/>
      <c r="K608" s="17"/>
      <c r="L608" s="17"/>
      <c r="M608" s="17"/>
      <c r="N608" s="17"/>
      <c r="O608" s="17"/>
      <c r="P608" s="17"/>
      <c r="Q608" s="17"/>
      <c r="R608" s="17"/>
      <c r="S608" s="17"/>
      <c r="T608" s="17"/>
      <c r="U608" s="17"/>
      <c r="V608" s="17"/>
      <c r="W608" s="17"/>
      <c r="X608" s="17"/>
      <c r="Y608" s="17"/>
      <c r="Z608" s="17"/>
    </row>
    <row r="609" ht="15.75" customHeight="1">
      <c r="A609" s="32"/>
      <c r="B609" s="32"/>
      <c r="C609" s="17"/>
      <c r="D609" s="32"/>
      <c r="E609" s="17"/>
      <c r="F609" s="17"/>
      <c r="G609" s="32"/>
      <c r="H609" s="17"/>
      <c r="I609" s="33"/>
      <c r="J609" s="17"/>
      <c r="K609" s="17"/>
      <c r="L609" s="17"/>
      <c r="M609" s="17"/>
      <c r="N609" s="17"/>
      <c r="O609" s="17"/>
      <c r="P609" s="17"/>
      <c r="Q609" s="17"/>
      <c r="R609" s="17"/>
      <c r="S609" s="17"/>
      <c r="T609" s="17"/>
      <c r="U609" s="17"/>
      <c r="V609" s="17"/>
      <c r="W609" s="17"/>
      <c r="X609" s="17"/>
      <c r="Y609" s="17"/>
      <c r="Z609" s="17"/>
    </row>
    <row r="610" ht="15.75" customHeight="1">
      <c r="A610" s="32"/>
      <c r="B610" s="32"/>
      <c r="C610" s="17"/>
      <c r="D610" s="32"/>
      <c r="E610" s="17"/>
      <c r="F610" s="17"/>
      <c r="G610" s="32"/>
      <c r="H610" s="17"/>
      <c r="I610" s="33"/>
      <c r="J610" s="17"/>
      <c r="K610" s="17"/>
      <c r="L610" s="17"/>
      <c r="M610" s="17"/>
      <c r="N610" s="17"/>
      <c r="O610" s="17"/>
      <c r="P610" s="17"/>
      <c r="Q610" s="17"/>
      <c r="R610" s="17"/>
      <c r="S610" s="17"/>
      <c r="T610" s="17"/>
      <c r="U610" s="17"/>
      <c r="V610" s="17"/>
      <c r="W610" s="17"/>
      <c r="X610" s="17"/>
      <c r="Y610" s="17"/>
      <c r="Z610" s="17"/>
    </row>
    <row r="611" ht="15.75" customHeight="1">
      <c r="A611" s="32"/>
      <c r="B611" s="32"/>
      <c r="C611" s="17"/>
      <c r="D611" s="32"/>
      <c r="E611" s="17"/>
      <c r="F611" s="17"/>
      <c r="G611" s="32"/>
      <c r="H611" s="17"/>
      <c r="I611" s="33"/>
      <c r="J611" s="17"/>
      <c r="K611" s="17"/>
      <c r="L611" s="17"/>
      <c r="M611" s="17"/>
      <c r="N611" s="17"/>
      <c r="O611" s="17"/>
      <c r="P611" s="17"/>
      <c r="Q611" s="17"/>
      <c r="R611" s="17"/>
      <c r="S611" s="17"/>
      <c r="T611" s="17"/>
      <c r="U611" s="17"/>
      <c r="V611" s="17"/>
      <c r="W611" s="17"/>
      <c r="X611" s="17"/>
      <c r="Y611" s="17"/>
      <c r="Z611" s="17"/>
    </row>
    <row r="612" ht="15.75" customHeight="1">
      <c r="A612" s="32"/>
      <c r="B612" s="32"/>
      <c r="C612" s="17"/>
      <c r="D612" s="32"/>
      <c r="E612" s="17"/>
      <c r="F612" s="17"/>
      <c r="G612" s="32"/>
      <c r="H612" s="17"/>
      <c r="I612" s="33"/>
      <c r="J612" s="17"/>
      <c r="K612" s="17"/>
      <c r="L612" s="17"/>
      <c r="M612" s="17"/>
      <c r="N612" s="17"/>
      <c r="O612" s="17"/>
      <c r="P612" s="17"/>
      <c r="Q612" s="17"/>
      <c r="R612" s="17"/>
      <c r="S612" s="17"/>
      <c r="T612" s="17"/>
      <c r="U612" s="17"/>
      <c r="V612" s="17"/>
      <c r="W612" s="17"/>
      <c r="X612" s="17"/>
      <c r="Y612" s="17"/>
      <c r="Z612" s="17"/>
    </row>
    <row r="613" ht="15.75" customHeight="1">
      <c r="A613" s="32"/>
      <c r="B613" s="32"/>
      <c r="C613" s="17"/>
      <c r="D613" s="32"/>
      <c r="E613" s="17"/>
      <c r="F613" s="17"/>
      <c r="G613" s="32"/>
      <c r="H613" s="17"/>
      <c r="I613" s="33"/>
      <c r="J613" s="17"/>
      <c r="K613" s="17"/>
      <c r="L613" s="17"/>
      <c r="M613" s="17"/>
      <c r="N613" s="17"/>
      <c r="O613" s="17"/>
      <c r="P613" s="17"/>
      <c r="Q613" s="17"/>
      <c r="R613" s="17"/>
      <c r="S613" s="17"/>
      <c r="T613" s="17"/>
      <c r="U613" s="17"/>
      <c r="V613" s="17"/>
      <c r="W613" s="17"/>
      <c r="X613" s="17"/>
      <c r="Y613" s="17"/>
      <c r="Z613" s="17"/>
    </row>
    <row r="614" ht="15.75" customHeight="1">
      <c r="A614" s="32"/>
      <c r="B614" s="32"/>
      <c r="C614" s="17"/>
      <c r="D614" s="32"/>
      <c r="E614" s="17"/>
      <c r="F614" s="17"/>
      <c r="G614" s="32"/>
      <c r="H614" s="17"/>
      <c r="I614" s="33"/>
      <c r="J614" s="17"/>
      <c r="K614" s="17"/>
      <c r="L614" s="17"/>
      <c r="M614" s="17"/>
      <c r="N614" s="17"/>
      <c r="O614" s="17"/>
      <c r="P614" s="17"/>
      <c r="Q614" s="17"/>
      <c r="R614" s="17"/>
      <c r="S614" s="17"/>
      <c r="T614" s="17"/>
      <c r="U614" s="17"/>
      <c r="V614" s="17"/>
      <c r="W614" s="17"/>
      <c r="X614" s="17"/>
      <c r="Y614" s="17"/>
      <c r="Z614" s="17"/>
    </row>
    <row r="615" ht="15.75" customHeight="1">
      <c r="A615" s="32"/>
      <c r="B615" s="32"/>
      <c r="C615" s="17"/>
      <c r="D615" s="32"/>
      <c r="E615" s="17"/>
      <c r="F615" s="17"/>
      <c r="G615" s="32"/>
      <c r="H615" s="17"/>
      <c r="I615" s="33"/>
      <c r="J615" s="17"/>
      <c r="K615" s="17"/>
      <c r="L615" s="17"/>
      <c r="M615" s="17"/>
      <c r="N615" s="17"/>
      <c r="O615" s="17"/>
      <c r="P615" s="17"/>
      <c r="Q615" s="17"/>
      <c r="R615" s="17"/>
      <c r="S615" s="17"/>
      <c r="T615" s="17"/>
      <c r="U615" s="17"/>
      <c r="V615" s="17"/>
      <c r="W615" s="17"/>
      <c r="X615" s="17"/>
      <c r="Y615" s="17"/>
      <c r="Z615" s="17"/>
    </row>
    <row r="616" ht="15.75" customHeight="1">
      <c r="A616" s="32"/>
      <c r="B616" s="32"/>
      <c r="C616" s="17"/>
      <c r="D616" s="32"/>
      <c r="E616" s="17"/>
      <c r="F616" s="17"/>
      <c r="G616" s="32"/>
      <c r="H616" s="17"/>
      <c r="I616" s="33"/>
      <c r="J616" s="17"/>
      <c r="K616" s="17"/>
      <c r="L616" s="17"/>
      <c r="M616" s="17"/>
      <c r="N616" s="17"/>
      <c r="O616" s="17"/>
      <c r="P616" s="17"/>
      <c r="Q616" s="17"/>
      <c r="R616" s="17"/>
      <c r="S616" s="17"/>
      <c r="T616" s="17"/>
      <c r="U616" s="17"/>
      <c r="V616" s="17"/>
      <c r="W616" s="17"/>
      <c r="X616" s="17"/>
      <c r="Y616" s="17"/>
      <c r="Z616" s="17"/>
    </row>
    <row r="617" ht="15.75" customHeight="1">
      <c r="A617" s="32"/>
      <c r="B617" s="32"/>
      <c r="C617" s="17"/>
      <c r="D617" s="32"/>
      <c r="E617" s="17"/>
      <c r="F617" s="17"/>
      <c r="G617" s="32"/>
      <c r="H617" s="17"/>
      <c r="I617" s="33"/>
      <c r="J617" s="17"/>
      <c r="K617" s="17"/>
      <c r="L617" s="17"/>
      <c r="M617" s="17"/>
      <c r="N617" s="17"/>
      <c r="O617" s="17"/>
      <c r="P617" s="17"/>
      <c r="Q617" s="17"/>
      <c r="R617" s="17"/>
      <c r="S617" s="17"/>
      <c r="T617" s="17"/>
      <c r="U617" s="17"/>
      <c r="V617" s="17"/>
      <c r="W617" s="17"/>
      <c r="X617" s="17"/>
      <c r="Y617" s="17"/>
      <c r="Z617" s="17"/>
    </row>
    <row r="618" ht="15.75" customHeight="1">
      <c r="A618" s="32"/>
      <c r="B618" s="32"/>
      <c r="C618" s="17"/>
      <c r="D618" s="32"/>
      <c r="E618" s="17"/>
      <c r="F618" s="17"/>
      <c r="G618" s="32"/>
      <c r="H618" s="17"/>
      <c r="I618" s="33"/>
      <c r="J618" s="17"/>
      <c r="K618" s="17"/>
      <c r="L618" s="17"/>
      <c r="M618" s="17"/>
      <c r="N618" s="17"/>
      <c r="O618" s="17"/>
      <c r="P618" s="17"/>
      <c r="Q618" s="17"/>
      <c r="R618" s="17"/>
      <c r="S618" s="17"/>
      <c r="T618" s="17"/>
      <c r="U618" s="17"/>
      <c r="V618" s="17"/>
      <c r="W618" s="17"/>
      <c r="X618" s="17"/>
      <c r="Y618" s="17"/>
      <c r="Z618" s="17"/>
    </row>
    <row r="619" ht="15.75" customHeight="1">
      <c r="A619" s="32"/>
      <c r="B619" s="32"/>
      <c r="C619" s="17"/>
      <c r="D619" s="32"/>
      <c r="E619" s="17"/>
      <c r="F619" s="17"/>
      <c r="G619" s="32"/>
      <c r="H619" s="17"/>
      <c r="I619" s="33"/>
      <c r="J619" s="17"/>
      <c r="K619" s="17"/>
      <c r="L619" s="17"/>
      <c r="M619" s="17"/>
      <c r="N619" s="17"/>
      <c r="O619" s="17"/>
      <c r="P619" s="17"/>
      <c r="Q619" s="17"/>
      <c r="R619" s="17"/>
      <c r="S619" s="17"/>
      <c r="T619" s="17"/>
      <c r="U619" s="17"/>
      <c r="V619" s="17"/>
      <c r="W619" s="17"/>
      <c r="X619" s="17"/>
      <c r="Y619" s="17"/>
      <c r="Z619" s="17"/>
    </row>
    <row r="620" ht="15.75" customHeight="1">
      <c r="A620" s="32"/>
      <c r="B620" s="32"/>
      <c r="C620" s="17"/>
      <c r="D620" s="32"/>
      <c r="E620" s="17"/>
      <c r="F620" s="17"/>
      <c r="G620" s="32"/>
      <c r="H620" s="17"/>
      <c r="I620" s="33"/>
      <c r="J620" s="17"/>
      <c r="K620" s="17"/>
      <c r="L620" s="17"/>
      <c r="M620" s="17"/>
      <c r="N620" s="17"/>
      <c r="O620" s="17"/>
      <c r="P620" s="17"/>
      <c r="Q620" s="17"/>
      <c r="R620" s="17"/>
      <c r="S620" s="17"/>
      <c r="T620" s="17"/>
      <c r="U620" s="17"/>
      <c r="V620" s="17"/>
      <c r="W620" s="17"/>
      <c r="X620" s="17"/>
      <c r="Y620" s="17"/>
      <c r="Z620" s="17"/>
    </row>
    <row r="621" ht="15.75" customHeight="1">
      <c r="A621" s="32"/>
      <c r="B621" s="32"/>
      <c r="C621" s="17"/>
      <c r="D621" s="32"/>
      <c r="E621" s="17"/>
      <c r="F621" s="17"/>
      <c r="G621" s="32"/>
      <c r="H621" s="17"/>
      <c r="I621" s="33"/>
      <c r="J621" s="17"/>
      <c r="K621" s="17"/>
      <c r="L621" s="17"/>
      <c r="M621" s="17"/>
      <c r="N621" s="17"/>
      <c r="O621" s="17"/>
      <c r="P621" s="17"/>
      <c r="Q621" s="17"/>
      <c r="R621" s="17"/>
      <c r="S621" s="17"/>
      <c r="T621" s="17"/>
      <c r="U621" s="17"/>
      <c r="V621" s="17"/>
      <c r="W621" s="17"/>
      <c r="X621" s="17"/>
      <c r="Y621" s="17"/>
      <c r="Z621" s="17"/>
    </row>
    <row r="622" ht="15.75" customHeight="1">
      <c r="A622" s="32"/>
      <c r="B622" s="32"/>
      <c r="C622" s="17"/>
      <c r="D622" s="32"/>
      <c r="E622" s="17"/>
      <c r="F622" s="17"/>
      <c r="G622" s="32"/>
      <c r="H622" s="17"/>
      <c r="I622" s="33"/>
      <c r="J622" s="17"/>
      <c r="K622" s="17"/>
      <c r="L622" s="17"/>
      <c r="M622" s="17"/>
      <c r="N622" s="17"/>
      <c r="O622" s="17"/>
      <c r="P622" s="17"/>
      <c r="Q622" s="17"/>
      <c r="R622" s="17"/>
      <c r="S622" s="17"/>
      <c r="T622" s="17"/>
      <c r="U622" s="17"/>
      <c r="V622" s="17"/>
      <c r="W622" s="17"/>
      <c r="X622" s="17"/>
      <c r="Y622" s="17"/>
      <c r="Z622" s="17"/>
    </row>
    <row r="623" ht="15.75" customHeight="1">
      <c r="A623" s="32"/>
      <c r="B623" s="32"/>
      <c r="C623" s="17"/>
      <c r="D623" s="32"/>
      <c r="E623" s="17"/>
      <c r="F623" s="17"/>
      <c r="G623" s="32"/>
      <c r="H623" s="17"/>
      <c r="I623" s="33"/>
      <c r="J623" s="17"/>
      <c r="K623" s="17"/>
      <c r="L623" s="17"/>
      <c r="M623" s="17"/>
      <c r="N623" s="17"/>
      <c r="O623" s="17"/>
      <c r="P623" s="17"/>
      <c r="Q623" s="17"/>
      <c r="R623" s="17"/>
      <c r="S623" s="17"/>
      <c r="T623" s="17"/>
      <c r="U623" s="17"/>
      <c r="V623" s="17"/>
      <c r="W623" s="17"/>
      <c r="X623" s="17"/>
      <c r="Y623" s="17"/>
      <c r="Z623" s="17"/>
    </row>
    <row r="624" ht="15.75" customHeight="1">
      <c r="A624" s="32"/>
      <c r="B624" s="32"/>
      <c r="C624" s="17"/>
      <c r="D624" s="32"/>
      <c r="E624" s="17"/>
      <c r="F624" s="17"/>
      <c r="G624" s="32"/>
      <c r="H624" s="17"/>
      <c r="I624" s="33"/>
      <c r="J624" s="17"/>
      <c r="K624" s="17"/>
      <c r="L624" s="17"/>
      <c r="M624" s="17"/>
      <c r="N624" s="17"/>
      <c r="O624" s="17"/>
      <c r="P624" s="17"/>
      <c r="Q624" s="17"/>
      <c r="R624" s="17"/>
      <c r="S624" s="17"/>
      <c r="T624" s="17"/>
      <c r="U624" s="17"/>
      <c r="V624" s="17"/>
      <c r="W624" s="17"/>
      <c r="X624" s="17"/>
      <c r="Y624" s="17"/>
      <c r="Z624" s="17"/>
    </row>
    <row r="625" ht="15.75" customHeight="1">
      <c r="A625" s="32"/>
      <c r="B625" s="32"/>
      <c r="C625" s="17"/>
      <c r="D625" s="32"/>
      <c r="E625" s="17"/>
      <c r="F625" s="17"/>
      <c r="G625" s="32"/>
      <c r="H625" s="17"/>
      <c r="I625" s="33"/>
      <c r="J625" s="17"/>
      <c r="K625" s="17"/>
      <c r="L625" s="17"/>
      <c r="M625" s="17"/>
      <c r="N625" s="17"/>
      <c r="O625" s="17"/>
      <c r="P625" s="17"/>
      <c r="Q625" s="17"/>
      <c r="R625" s="17"/>
      <c r="S625" s="17"/>
      <c r="T625" s="17"/>
      <c r="U625" s="17"/>
      <c r="V625" s="17"/>
      <c r="W625" s="17"/>
      <c r="X625" s="17"/>
      <c r="Y625" s="17"/>
      <c r="Z625" s="17"/>
    </row>
    <row r="626" ht="15.75" customHeight="1">
      <c r="A626" s="32"/>
      <c r="B626" s="32"/>
      <c r="C626" s="17"/>
      <c r="D626" s="32"/>
      <c r="E626" s="17"/>
      <c r="F626" s="17"/>
      <c r="G626" s="32"/>
      <c r="H626" s="17"/>
      <c r="I626" s="33"/>
      <c r="J626" s="17"/>
      <c r="K626" s="17"/>
      <c r="L626" s="17"/>
      <c r="M626" s="17"/>
      <c r="N626" s="17"/>
      <c r="O626" s="17"/>
      <c r="P626" s="17"/>
      <c r="Q626" s="17"/>
      <c r="R626" s="17"/>
      <c r="S626" s="17"/>
      <c r="T626" s="17"/>
      <c r="U626" s="17"/>
      <c r="V626" s="17"/>
      <c r="W626" s="17"/>
      <c r="X626" s="17"/>
      <c r="Y626" s="17"/>
      <c r="Z626" s="17"/>
    </row>
    <row r="627" ht="15.75" customHeight="1">
      <c r="A627" s="32"/>
      <c r="B627" s="32"/>
      <c r="C627" s="17"/>
      <c r="D627" s="32"/>
      <c r="E627" s="17"/>
      <c r="F627" s="17"/>
      <c r="G627" s="32"/>
      <c r="H627" s="17"/>
      <c r="I627" s="33"/>
      <c r="J627" s="17"/>
      <c r="K627" s="17"/>
      <c r="L627" s="17"/>
      <c r="M627" s="17"/>
      <c r="N627" s="17"/>
      <c r="O627" s="17"/>
      <c r="P627" s="17"/>
      <c r="Q627" s="17"/>
      <c r="R627" s="17"/>
      <c r="S627" s="17"/>
      <c r="T627" s="17"/>
      <c r="U627" s="17"/>
      <c r="V627" s="17"/>
      <c r="W627" s="17"/>
      <c r="X627" s="17"/>
      <c r="Y627" s="17"/>
      <c r="Z627" s="17"/>
    </row>
    <row r="628" ht="15.75" customHeight="1">
      <c r="A628" s="32"/>
      <c r="B628" s="32"/>
      <c r="C628" s="17"/>
      <c r="D628" s="32"/>
      <c r="E628" s="17"/>
      <c r="F628" s="17"/>
      <c r="G628" s="32"/>
      <c r="H628" s="17"/>
      <c r="I628" s="33"/>
      <c r="J628" s="17"/>
      <c r="K628" s="17"/>
      <c r="L628" s="17"/>
      <c r="M628" s="17"/>
      <c r="N628" s="17"/>
      <c r="O628" s="17"/>
      <c r="P628" s="17"/>
      <c r="Q628" s="17"/>
      <c r="R628" s="17"/>
      <c r="S628" s="17"/>
      <c r="T628" s="17"/>
      <c r="U628" s="17"/>
      <c r="V628" s="17"/>
      <c r="W628" s="17"/>
      <c r="X628" s="17"/>
      <c r="Y628" s="17"/>
      <c r="Z628" s="17"/>
    </row>
    <row r="629" ht="15.75" customHeight="1">
      <c r="A629" s="32"/>
      <c r="B629" s="32"/>
      <c r="C629" s="17"/>
      <c r="D629" s="32"/>
      <c r="E629" s="17"/>
      <c r="F629" s="17"/>
      <c r="G629" s="32"/>
      <c r="H629" s="17"/>
      <c r="I629" s="33"/>
      <c r="J629" s="17"/>
      <c r="K629" s="17"/>
      <c r="L629" s="17"/>
      <c r="M629" s="17"/>
      <c r="N629" s="17"/>
      <c r="O629" s="17"/>
      <c r="P629" s="17"/>
      <c r="Q629" s="17"/>
      <c r="R629" s="17"/>
      <c r="S629" s="17"/>
      <c r="T629" s="17"/>
      <c r="U629" s="17"/>
      <c r="V629" s="17"/>
      <c r="W629" s="17"/>
      <c r="X629" s="17"/>
      <c r="Y629" s="17"/>
      <c r="Z629" s="17"/>
    </row>
    <row r="630" ht="15.75" customHeight="1">
      <c r="A630" s="32"/>
      <c r="B630" s="32"/>
      <c r="C630" s="17"/>
      <c r="D630" s="32"/>
      <c r="E630" s="17"/>
      <c r="F630" s="17"/>
      <c r="G630" s="32"/>
      <c r="H630" s="17"/>
      <c r="I630" s="33"/>
      <c r="J630" s="17"/>
      <c r="K630" s="17"/>
      <c r="L630" s="17"/>
      <c r="M630" s="17"/>
      <c r="N630" s="17"/>
      <c r="O630" s="17"/>
      <c r="P630" s="17"/>
      <c r="Q630" s="17"/>
      <c r="R630" s="17"/>
      <c r="S630" s="17"/>
      <c r="T630" s="17"/>
      <c r="U630" s="17"/>
      <c r="V630" s="17"/>
      <c r="W630" s="17"/>
      <c r="X630" s="17"/>
      <c r="Y630" s="17"/>
      <c r="Z630" s="17"/>
    </row>
    <row r="631" ht="15.75" customHeight="1">
      <c r="A631" s="32"/>
      <c r="B631" s="32"/>
      <c r="C631" s="17"/>
      <c r="D631" s="32"/>
      <c r="E631" s="17"/>
      <c r="F631" s="17"/>
      <c r="G631" s="32"/>
      <c r="H631" s="17"/>
      <c r="I631" s="33"/>
      <c r="J631" s="17"/>
      <c r="K631" s="17"/>
      <c r="L631" s="17"/>
      <c r="M631" s="17"/>
      <c r="N631" s="17"/>
      <c r="O631" s="17"/>
      <c r="P631" s="17"/>
      <c r="Q631" s="17"/>
      <c r="R631" s="17"/>
      <c r="S631" s="17"/>
      <c r="T631" s="17"/>
      <c r="U631" s="17"/>
      <c r="V631" s="17"/>
      <c r="W631" s="17"/>
      <c r="X631" s="17"/>
      <c r="Y631" s="17"/>
      <c r="Z631" s="17"/>
    </row>
    <row r="632" ht="15.75" customHeight="1">
      <c r="A632" s="32"/>
      <c r="B632" s="32"/>
      <c r="C632" s="17"/>
      <c r="D632" s="32"/>
      <c r="E632" s="17"/>
      <c r="F632" s="17"/>
      <c r="G632" s="32"/>
      <c r="H632" s="17"/>
      <c r="I632" s="33"/>
      <c r="J632" s="17"/>
      <c r="K632" s="17"/>
      <c r="L632" s="17"/>
      <c r="M632" s="17"/>
      <c r="N632" s="17"/>
      <c r="O632" s="17"/>
      <c r="P632" s="17"/>
      <c r="Q632" s="17"/>
      <c r="R632" s="17"/>
      <c r="S632" s="17"/>
      <c r="T632" s="17"/>
      <c r="U632" s="17"/>
      <c r="V632" s="17"/>
      <c r="W632" s="17"/>
      <c r="X632" s="17"/>
      <c r="Y632" s="17"/>
      <c r="Z632" s="17"/>
    </row>
    <row r="633" ht="15.75" customHeight="1">
      <c r="A633" s="32"/>
      <c r="B633" s="32"/>
      <c r="C633" s="17"/>
      <c r="D633" s="32"/>
      <c r="E633" s="17"/>
      <c r="F633" s="17"/>
      <c r="G633" s="32"/>
      <c r="H633" s="17"/>
      <c r="I633" s="33"/>
      <c r="J633" s="17"/>
      <c r="K633" s="17"/>
      <c r="L633" s="17"/>
      <c r="M633" s="17"/>
      <c r="N633" s="17"/>
      <c r="O633" s="17"/>
      <c r="P633" s="17"/>
      <c r="Q633" s="17"/>
      <c r="R633" s="17"/>
      <c r="S633" s="17"/>
      <c r="T633" s="17"/>
      <c r="U633" s="17"/>
      <c r="V633" s="17"/>
      <c r="W633" s="17"/>
      <c r="X633" s="17"/>
      <c r="Y633" s="17"/>
      <c r="Z633" s="17"/>
    </row>
    <row r="634" ht="15.75" customHeight="1">
      <c r="A634" s="32"/>
      <c r="B634" s="32"/>
      <c r="C634" s="17"/>
      <c r="D634" s="32"/>
      <c r="E634" s="17"/>
      <c r="F634" s="17"/>
      <c r="G634" s="32"/>
      <c r="H634" s="17"/>
      <c r="I634" s="33"/>
      <c r="J634" s="17"/>
      <c r="K634" s="17"/>
      <c r="L634" s="17"/>
      <c r="M634" s="17"/>
      <c r="N634" s="17"/>
      <c r="O634" s="17"/>
      <c r="P634" s="17"/>
      <c r="Q634" s="17"/>
      <c r="R634" s="17"/>
      <c r="S634" s="17"/>
      <c r="T634" s="17"/>
      <c r="U634" s="17"/>
      <c r="V634" s="17"/>
      <c r="W634" s="17"/>
      <c r="X634" s="17"/>
      <c r="Y634" s="17"/>
      <c r="Z634" s="17"/>
    </row>
    <row r="635" ht="15.75" customHeight="1">
      <c r="A635" s="32"/>
      <c r="B635" s="32"/>
      <c r="C635" s="17"/>
      <c r="D635" s="32"/>
      <c r="E635" s="17"/>
      <c r="F635" s="17"/>
      <c r="G635" s="32"/>
      <c r="H635" s="17"/>
      <c r="I635" s="33"/>
      <c r="J635" s="17"/>
      <c r="K635" s="17"/>
      <c r="L635" s="17"/>
      <c r="M635" s="17"/>
      <c r="N635" s="17"/>
      <c r="O635" s="17"/>
      <c r="P635" s="17"/>
      <c r="Q635" s="17"/>
      <c r="R635" s="17"/>
      <c r="S635" s="17"/>
      <c r="T635" s="17"/>
      <c r="U635" s="17"/>
      <c r="V635" s="17"/>
      <c r="W635" s="17"/>
      <c r="X635" s="17"/>
      <c r="Y635" s="17"/>
      <c r="Z635" s="17"/>
    </row>
    <row r="636" ht="15.75" customHeight="1">
      <c r="A636" s="32"/>
      <c r="B636" s="32"/>
      <c r="C636" s="17"/>
      <c r="D636" s="32"/>
      <c r="E636" s="17"/>
      <c r="F636" s="17"/>
      <c r="G636" s="32"/>
      <c r="H636" s="17"/>
      <c r="I636" s="33"/>
      <c r="J636" s="17"/>
      <c r="K636" s="17"/>
      <c r="L636" s="17"/>
      <c r="M636" s="17"/>
      <c r="N636" s="17"/>
      <c r="O636" s="17"/>
      <c r="P636" s="17"/>
      <c r="Q636" s="17"/>
      <c r="R636" s="17"/>
      <c r="S636" s="17"/>
      <c r="T636" s="17"/>
      <c r="U636" s="17"/>
      <c r="V636" s="17"/>
      <c r="W636" s="17"/>
      <c r="X636" s="17"/>
      <c r="Y636" s="17"/>
      <c r="Z636" s="17"/>
    </row>
    <row r="637" ht="15.75" customHeight="1">
      <c r="A637" s="32"/>
      <c r="B637" s="32"/>
      <c r="C637" s="17"/>
      <c r="D637" s="32"/>
      <c r="E637" s="17"/>
      <c r="F637" s="17"/>
      <c r="G637" s="32"/>
      <c r="H637" s="17"/>
      <c r="I637" s="33"/>
      <c r="J637" s="17"/>
      <c r="K637" s="17"/>
      <c r="L637" s="17"/>
      <c r="M637" s="17"/>
      <c r="N637" s="17"/>
      <c r="O637" s="17"/>
      <c r="P637" s="17"/>
      <c r="Q637" s="17"/>
      <c r="R637" s="17"/>
      <c r="S637" s="17"/>
      <c r="T637" s="17"/>
      <c r="U637" s="17"/>
      <c r="V637" s="17"/>
      <c r="W637" s="17"/>
      <c r="X637" s="17"/>
      <c r="Y637" s="17"/>
      <c r="Z637" s="17"/>
    </row>
    <row r="638" ht="15.75" customHeight="1">
      <c r="A638" s="32"/>
      <c r="B638" s="32"/>
      <c r="C638" s="17"/>
      <c r="D638" s="32"/>
      <c r="E638" s="17"/>
      <c r="F638" s="17"/>
      <c r="G638" s="32"/>
      <c r="H638" s="17"/>
      <c r="I638" s="33"/>
      <c r="J638" s="17"/>
      <c r="K638" s="17"/>
      <c r="L638" s="17"/>
      <c r="M638" s="17"/>
      <c r="N638" s="17"/>
      <c r="O638" s="17"/>
      <c r="P638" s="17"/>
      <c r="Q638" s="17"/>
      <c r="R638" s="17"/>
      <c r="S638" s="17"/>
      <c r="T638" s="17"/>
      <c r="U638" s="17"/>
      <c r="V638" s="17"/>
      <c r="W638" s="17"/>
      <c r="X638" s="17"/>
      <c r="Y638" s="17"/>
      <c r="Z638" s="17"/>
    </row>
    <row r="639" ht="15.75" customHeight="1">
      <c r="A639" s="32"/>
      <c r="B639" s="32"/>
      <c r="C639" s="17"/>
      <c r="D639" s="32"/>
      <c r="E639" s="17"/>
      <c r="F639" s="17"/>
      <c r="G639" s="32"/>
      <c r="H639" s="17"/>
      <c r="I639" s="33"/>
      <c r="J639" s="17"/>
      <c r="K639" s="17"/>
      <c r="L639" s="17"/>
      <c r="M639" s="17"/>
      <c r="N639" s="17"/>
      <c r="O639" s="17"/>
      <c r="P639" s="17"/>
      <c r="Q639" s="17"/>
      <c r="R639" s="17"/>
      <c r="S639" s="17"/>
      <c r="T639" s="17"/>
      <c r="U639" s="17"/>
      <c r="V639" s="17"/>
      <c r="W639" s="17"/>
      <c r="X639" s="17"/>
      <c r="Y639" s="17"/>
      <c r="Z639" s="17"/>
    </row>
    <row r="640" ht="15.75" customHeight="1">
      <c r="A640" s="32"/>
      <c r="B640" s="32"/>
      <c r="C640" s="17"/>
      <c r="D640" s="32"/>
      <c r="E640" s="17"/>
      <c r="F640" s="17"/>
      <c r="G640" s="32"/>
      <c r="H640" s="17"/>
      <c r="I640" s="33"/>
      <c r="J640" s="17"/>
      <c r="K640" s="17"/>
      <c r="L640" s="17"/>
      <c r="M640" s="17"/>
      <c r="N640" s="17"/>
      <c r="O640" s="17"/>
      <c r="P640" s="17"/>
      <c r="Q640" s="17"/>
      <c r="R640" s="17"/>
      <c r="S640" s="17"/>
      <c r="T640" s="17"/>
      <c r="U640" s="17"/>
      <c r="V640" s="17"/>
      <c r="W640" s="17"/>
      <c r="X640" s="17"/>
      <c r="Y640" s="17"/>
      <c r="Z640" s="17"/>
    </row>
    <row r="641" ht="15.75" customHeight="1">
      <c r="A641" s="32"/>
      <c r="B641" s="32"/>
      <c r="C641" s="17"/>
      <c r="D641" s="32"/>
      <c r="E641" s="17"/>
      <c r="F641" s="17"/>
      <c r="G641" s="32"/>
      <c r="H641" s="17"/>
      <c r="I641" s="33"/>
      <c r="J641" s="17"/>
      <c r="K641" s="17"/>
      <c r="L641" s="17"/>
      <c r="M641" s="17"/>
      <c r="N641" s="17"/>
      <c r="O641" s="17"/>
      <c r="P641" s="17"/>
      <c r="Q641" s="17"/>
      <c r="R641" s="17"/>
      <c r="S641" s="17"/>
      <c r="T641" s="17"/>
      <c r="U641" s="17"/>
      <c r="V641" s="17"/>
      <c r="W641" s="17"/>
      <c r="X641" s="17"/>
      <c r="Y641" s="17"/>
      <c r="Z641" s="17"/>
    </row>
    <row r="642" ht="15.75" customHeight="1">
      <c r="A642" s="32"/>
      <c r="B642" s="32"/>
      <c r="C642" s="17"/>
      <c r="D642" s="32"/>
      <c r="E642" s="17"/>
      <c r="F642" s="17"/>
      <c r="G642" s="32"/>
      <c r="H642" s="17"/>
      <c r="I642" s="33"/>
      <c r="J642" s="17"/>
      <c r="K642" s="17"/>
      <c r="L642" s="17"/>
      <c r="M642" s="17"/>
      <c r="N642" s="17"/>
      <c r="O642" s="17"/>
      <c r="P642" s="17"/>
      <c r="Q642" s="17"/>
      <c r="R642" s="17"/>
      <c r="S642" s="17"/>
      <c r="T642" s="17"/>
      <c r="U642" s="17"/>
      <c r="V642" s="17"/>
      <c r="W642" s="17"/>
      <c r="X642" s="17"/>
      <c r="Y642" s="17"/>
      <c r="Z642" s="17"/>
    </row>
    <row r="643" ht="15.75" customHeight="1">
      <c r="A643" s="32"/>
      <c r="B643" s="32"/>
      <c r="C643" s="17"/>
      <c r="D643" s="32"/>
      <c r="E643" s="17"/>
      <c r="F643" s="17"/>
      <c r="G643" s="32"/>
      <c r="H643" s="17"/>
      <c r="I643" s="33"/>
      <c r="J643" s="17"/>
      <c r="K643" s="17"/>
      <c r="L643" s="17"/>
      <c r="M643" s="17"/>
      <c r="N643" s="17"/>
      <c r="O643" s="17"/>
      <c r="P643" s="17"/>
      <c r="Q643" s="17"/>
      <c r="R643" s="17"/>
      <c r="S643" s="17"/>
      <c r="T643" s="17"/>
      <c r="U643" s="17"/>
      <c r="V643" s="17"/>
      <c r="W643" s="17"/>
      <c r="X643" s="17"/>
      <c r="Y643" s="17"/>
      <c r="Z643" s="17"/>
    </row>
    <row r="644" ht="15.75" customHeight="1">
      <c r="A644" s="32"/>
      <c r="B644" s="32"/>
      <c r="C644" s="17"/>
      <c r="D644" s="32"/>
      <c r="E644" s="17"/>
      <c r="F644" s="17"/>
      <c r="G644" s="32"/>
      <c r="H644" s="17"/>
      <c r="I644" s="33"/>
      <c r="J644" s="17"/>
      <c r="K644" s="17"/>
      <c r="L644" s="17"/>
      <c r="M644" s="17"/>
      <c r="N644" s="17"/>
      <c r="O644" s="17"/>
      <c r="P644" s="17"/>
      <c r="Q644" s="17"/>
      <c r="R644" s="17"/>
      <c r="S644" s="17"/>
      <c r="T644" s="17"/>
      <c r="U644" s="17"/>
      <c r="V644" s="17"/>
      <c r="W644" s="17"/>
      <c r="X644" s="17"/>
      <c r="Y644" s="17"/>
      <c r="Z644" s="17"/>
    </row>
    <row r="645" ht="15.75" customHeight="1">
      <c r="A645" s="32"/>
      <c r="B645" s="32"/>
      <c r="C645" s="17"/>
      <c r="D645" s="32"/>
      <c r="E645" s="17"/>
      <c r="F645" s="17"/>
      <c r="G645" s="32"/>
      <c r="H645" s="17"/>
      <c r="I645" s="33"/>
      <c r="J645" s="17"/>
      <c r="K645" s="17"/>
      <c r="L645" s="17"/>
      <c r="M645" s="17"/>
      <c r="N645" s="17"/>
      <c r="O645" s="17"/>
      <c r="P645" s="17"/>
      <c r="Q645" s="17"/>
      <c r="R645" s="17"/>
      <c r="S645" s="17"/>
      <c r="T645" s="17"/>
      <c r="U645" s="17"/>
      <c r="V645" s="17"/>
      <c r="W645" s="17"/>
      <c r="X645" s="17"/>
      <c r="Y645" s="17"/>
      <c r="Z645" s="17"/>
    </row>
    <row r="646" ht="15.75" customHeight="1">
      <c r="A646" s="32"/>
      <c r="B646" s="32"/>
      <c r="C646" s="17"/>
      <c r="D646" s="32"/>
      <c r="E646" s="17"/>
      <c r="F646" s="17"/>
      <c r="G646" s="32"/>
      <c r="H646" s="17"/>
      <c r="I646" s="33"/>
      <c r="J646" s="17"/>
      <c r="K646" s="17"/>
      <c r="L646" s="17"/>
      <c r="M646" s="17"/>
      <c r="N646" s="17"/>
      <c r="O646" s="17"/>
      <c r="P646" s="17"/>
      <c r="Q646" s="17"/>
      <c r="R646" s="17"/>
      <c r="S646" s="17"/>
      <c r="T646" s="17"/>
      <c r="U646" s="17"/>
      <c r="V646" s="17"/>
      <c r="W646" s="17"/>
      <c r="X646" s="17"/>
      <c r="Y646" s="17"/>
      <c r="Z646" s="17"/>
    </row>
    <row r="647" ht="15.75" customHeight="1">
      <c r="A647" s="32"/>
      <c r="B647" s="32"/>
      <c r="C647" s="17"/>
      <c r="D647" s="32"/>
      <c r="E647" s="17"/>
      <c r="F647" s="17"/>
      <c r="G647" s="32"/>
      <c r="H647" s="17"/>
      <c r="I647" s="33"/>
      <c r="J647" s="17"/>
      <c r="K647" s="17"/>
      <c r="L647" s="17"/>
      <c r="M647" s="17"/>
      <c r="N647" s="17"/>
      <c r="O647" s="17"/>
      <c r="P647" s="17"/>
      <c r="Q647" s="17"/>
      <c r="R647" s="17"/>
      <c r="S647" s="17"/>
      <c r="T647" s="17"/>
      <c r="U647" s="17"/>
      <c r="V647" s="17"/>
      <c r="W647" s="17"/>
      <c r="X647" s="17"/>
      <c r="Y647" s="17"/>
      <c r="Z647" s="17"/>
    </row>
    <row r="648" ht="15.75" customHeight="1">
      <c r="A648" s="32"/>
      <c r="B648" s="32"/>
      <c r="C648" s="17"/>
      <c r="D648" s="32"/>
      <c r="E648" s="17"/>
      <c r="F648" s="17"/>
      <c r="G648" s="32"/>
      <c r="H648" s="17"/>
      <c r="I648" s="33"/>
      <c r="J648" s="17"/>
      <c r="K648" s="17"/>
      <c r="L648" s="17"/>
      <c r="M648" s="17"/>
      <c r="N648" s="17"/>
      <c r="O648" s="17"/>
      <c r="P648" s="17"/>
      <c r="Q648" s="17"/>
      <c r="R648" s="17"/>
      <c r="S648" s="17"/>
      <c r="T648" s="17"/>
      <c r="U648" s="17"/>
      <c r="V648" s="17"/>
      <c r="W648" s="17"/>
      <c r="X648" s="17"/>
      <c r="Y648" s="17"/>
      <c r="Z648" s="17"/>
    </row>
    <row r="649" ht="15.75" customHeight="1">
      <c r="A649" s="32"/>
      <c r="B649" s="32"/>
      <c r="C649" s="17"/>
      <c r="D649" s="32"/>
      <c r="E649" s="17"/>
      <c r="F649" s="17"/>
      <c r="G649" s="32"/>
      <c r="H649" s="17"/>
      <c r="I649" s="33"/>
      <c r="J649" s="17"/>
      <c r="K649" s="17"/>
      <c r="L649" s="17"/>
      <c r="M649" s="17"/>
      <c r="N649" s="17"/>
      <c r="O649" s="17"/>
      <c r="P649" s="17"/>
      <c r="Q649" s="17"/>
      <c r="R649" s="17"/>
      <c r="S649" s="17"/>
      <c r="T649" s="17"/>
      <c r="U649" s="17"/>
      <c r="V649" s="17"/>
      <c r="W649" s="17"/>
      <c r="X649" s="17"/>
      <c r="Y649" s="17"/>
      <c r="Z649" s="17"/>
    </row>
    <row r="650" ht="15.75" customHeight="1">
      <c r="A650" s="32"/>
      <c r="B650" s="32"/>
      <c r="C650" s="17"/>
      <c r="D650" s="32"/>
      <c r="E650" s="17"/>
      <c r="F650" s="17"/>
      <c r="G650" s="32"/>
      <c r="H650" s="17"/>
      <c r="I650" s="33"/>
      <c r="J650" s="17"/>
      <c r="K650" s="17"/>
      <c r="L650" s="17"/>
      <c r="M650" s="17"/>
      <c r="N650" s="17"/>
      <c r="O650" s="17"/>
      <c r="P650" s="17"/>
      <c r="Q650" s="17"/>
      <c r="R650" s="17"/>
      <c r="S650" s="17"/>
      <c r="T650" s="17"/>
      <c r="U650" s="17"/>
      <c r="V650" s="17"/>
      <c r="W650" s="17"/>
      <c r="X650" s="17"/>
      <c r="Y650" s="17"/>
      <c r="Z650" s="17"/>
    </row>
    <row r="651" ht="15.75" customHeight="1">
      <c r="A651" s="32"/>
      <c r="B651" s="32"/>
      <c r="C651" s="17"/>
      <c r="D651" s="32"/>
      <c r="E651" s="17"/>
      <c r="F651" s="17"/>
      <c r="G651" s="32"/>
      <c r="H651" s="17"/>
      <c r="I651" s="33"/>
      <c r="J651" s="17"/>
      <c r="K651" s="17"/>
      <c r="L651" s="17"/>
      <c r="M651" s="17"/>
      <c r="N651" s="17"/>
      <c r="O651" s="17"/>
      <c r="P651" s="17"/>
      <c r="Q651" s="17"/>
      <c r="R651" s="17"/>
      <c r="S651" s="17"/>
      <c r="T651" s="17"/>
      <c r="U651" s="17"/>
      <c r="V651" s="17"/>
      <c r="W651" s="17"/>
      <c r="X651" s="17"/>
      <c r="Y651" s="17"/>
      <c r="Z651" s="17"/>
    </row>
    <row r="652" ht="15.75" customHeight="1">
      <c r="A652" s="32"/>
      <c r="B652" s="32"/>
      <c r="C652" s="17"/>
      <c r="D652" s="32"/>
      <c r="E652" s="17"/>
      <c r="F652" s="17"/>
      <c r="G652" s="32"/>
      <c r="H652" s="17"/>
      <c r="I652" s="33"/>
      <c r="J652" s="17"/>
      <c r="K652" s="17"/>
      <c r="L652" s="17"/>
      <c r="M652" s="17"/>
      <c r="N652" s="17"/>
      <c r="O652" s="17"/>
      <c r="P652" s="17"/>
      <c r="Q652" s="17"/>
      <c r="R652" s="17"/>
      <c r="S652" s="17"/>
      <c r="T652" s="17"/>
      <c r="U652" s="17"/>
      <c r="V652" s="17"/>
      <c r="W652" s="17"/>
      <c r="X652" s="17"/>
      <c r="Y652" s="17"/>
      <c r="Z652" s="17"/>
    </row>
    <row r="653" ht="15.75" customHeight="1">
      <c r="A653" s="32"/>
      <c r="B653" s="32"/>
      <c r="C653" s="17"/>
      <c r="D653" s="32"/>
      <c r="E653" s="17"/>
      <c r="F653" s="17"/>
      <c r="G653" s="32"/>
      <c r="H653" s="17"/>
      <c r="I653" s="33"/>
      <c r="J653" s="17"/>
      <c r="K653" s="17"/>
      <c r="L653" s="17"/>
      <c r="M653" s="17"/>
      <c r="N653" s="17"/>
      <c r="O653" s="17"/>
      <c r="P653" s="17"/>
      <c r="Q653" s="17"/>
      <c r="R653" s="17"/>
      <c r="S653" s="17"/>
      <c r="T653" s="17"/>
      <c r="U653" s="17"/>
      <c r="V653" s="17"/>
      <c r="W653" s="17"/>
      <c r="X653" s="17"/>
      <c r="Y653" s="17"/>
      <c r="Z653" s="17"/>
    </row>
    <row r="654" ht="15.75" customHeight="1">
      <c r="A654" s="32"/>
      <c r="B654" s="32"/>
      <c r="C654" s="17"/>
      <c r="D654" s="32"/>
      <c r="E654" s="17"/>
      <c r="F654" s="17"/>
      <c r="G654" s="32"/>
      <c r="H654" s="17"/>
      <c r="I654" s="33"/>
      <c r="J654" s="17"/>
      <c r="K654" s="17"/>
      <c r="L654" s="17"/>
      <c r="M654" s="17"/>
      <c r="N654" s="17"/>
      <c r="O654" s="17"/>
      <c r="P654" s="17"/>
      <c r="Q654" s="17"/>
      <c r="R654" s="17"/>
      <c r="S654" s="17"/>
      <c r="T654" s="17"/>
      <c r="U654" s="17"/>
      <c r="V654" s="17"/>
      <c r="W654" s="17"/>
      <c r="X654" s="17"/>
      <c r="Y654" s="17"/>
      <c r="Z654" s="17"/>
    </row>
    <row r="655" ht="15.75" customHeight="1">
      <c r="A655" s="32"/>
      <c r="B655" s="32"/>
      <c r="C655" s="17"/>
      <c r="D655" s="32"/>
      <c r="E655" s="17"/>
      <c r="F655" s="17"/>
      <c r="G655" s="32"/>
      <c r="H655" s="17"/>
      <c r="I655" s="33"/>
      <c r="J655" s="17"/>
      <c r="K655" s="17"/>
      <c r="L655" s="17"/>
      <c r="M655" s="17"/>
      <c r="N655" s="17"/>
      <c r="O655" s="17"/>
      <c r="P655" s="17"/>
      <c r="Q655" s="17"/>
      <c r="R655" s="17"/>
      <c r="S655" s="17"/>
      <c r="T655" s="17"/>
      <c r="U655" s="17"/>
      <c r="V655" s="17"/>
      <c r="W655" s="17"/>
      <c r="X655" s="17"/>
      <c r="Y655" s="17"/>
      <c r="Z655" s="17"/>
    </row>
    <row r="656" ht="15.75" customHeight="1">
      <c r="A656" s="32"/>
      <c r="B656" s="32"/>
      <c r="C656" s="17"/>
      <c r="D656" s="32"/>
      <c r="E656" s="17"/>
      <c r="F656" s="17"/>
      <c r="G656" s="32"/>
      <c r="H656" s="17"/>
      <c r="I656" s="33"/>
      <c r="J656" s="17"/>
      <c r="K656" s="17"/>
      <c r="L656" s="17"/>
      <c r="M656" s="17"/>
      <c r="N656" s="17"/>
      <c r="O656" s="17"/>
      <c r="P656" s="17"/>
      <c r="Q656" s="17"/>
      <c r="R656" s="17"/>
      <c r="S656" s="17"/>
      <c r="T656" s="17"/>
      <c r="U656" s="17"/>
      <c r="V656" s="17"/>
      <c r="W656" s="17"/>
      <c r="X656" s="17"/>
      <c r="Y656" s="17"/>
      <c r="Z656" s="17"/>
    </row>
    <row r="657" ht="15.75" customHeight="1">
      <c r="A657" s="32"/>
      <c r="B657" s="32"/>
      <c r="C657" s="17"/>
      <c r="D657" s="32"/>
      <c r="E657" s="17"/>
      <c r="F657" s="17"/>
      <c r="G657" s="32"/>
      <c r="H657" s="17"/>
      <c r="I657" s="33"/>
      <c r="J657" s="17"/>
      <c r="K657" s="17"/>
      <c r="L657" s="17"/>
      <c r="M657" s="17"/>
      <c r="N657" s="17"/>
      <c r="O657" s="17"/>
      <c r="P657" s="17"/>
      <c r="Q657" s="17"/>
      <c r="R657" s="17"/>
      <c r="S657" s="17"/>
      <c r="T657" s="17"/>
      <c r="U657" s="17"/>
      <c r="V657" s="17"/>
      <c r="W657" s="17"/>
      <c r="X657" s="17"/>
      <c r="Y657" s="17"/>
      <c r="Z657" s="17"/>
    </row>
    <row r="658" ht="15.75" customHeight="1">
      <c r="A658" s="32"/>
      <c r="B658" s="32"/>
      <c r="C658" s="17"/>
      <c r="D658" s="32"/>
      <c r="E658" s="17"/>
      <c r="F658" s="17"/>
      <c r="G658" s="32"/>
      <c r="H658" s="17"/>
      <c r="I658" s="33"/>
      <c r="J658" s="17"/>
      <c r="K658" s="17"/>
      <c r="L658" s="17"/>
      <c r="M658" s="17"/>
      <c r="N658" s="17"/>
      <c r="O658" s="17"/>
      <c r="P658" s="17"/>
      <c r="Q658" s="17"/>
      <c r="R658" s="17"/>
      <c r="S658" s="17"/>
      <c r="T658" s="17"/>
      <c r="U658" s="17"/>
      <c r="V658" s="17"/>
      <c r="W658" s="17"/>
      <c r="X658" s="17"/>
      <c r="Y658" s="17"/>
      <c r="Z658" s="17"/>
    </row>
    <row r="659" ht="15.75" customHeight="1">
      <c r="A659" s="32"/>
      <c r="B659" s="32"/>
      <c r="C659" s="17"/>
      <c r="D659" s="32"/>
      <c r="E659" s="17"/>
      <c r="F659" s="17"/>
      <c r="G659" s="32"/>
      <c r="H659" s="17"/>
      <c r="I659" s="33"/>
      <c r="J659" s="17"/>
      <c r="K659" s="17"/>
      <c r="L659" s="17"/>
      <c r="M659" s="17"/>
      <c r="N659" s="17"/>
      <c r="O659" s="17"/>
      <c r="P659" s="17"/>
      <c r="Q659" s="17"/>
      <c r="R659" s="17"/>
      <c r="S659" s="17"/>
      <c r="T659" s="17"/>
      <c r="U659" s="17"/>
      <c r="V659" s="17"/>
      <c r="W659" s="17"/>
      <c r="X659" s="17"/>
      <c r="Y659" s="17"/>
      <c r="Z659" s="17"/>
    </row>
    <row r="660" ht="15.75" customHeight="1">
      <c r="A660" s="32"/>
      <c r="B660" s="32"/>
      <c r="C660" s="17"/>
      <c r="D660" s="32"/>
      <c r="E660" s="17"/>
      <c r="F660" s="17"/>
      <c r="G660" s="32"/>
      <c r="H660" s="17"/>
      <c r="I660" s="33"/>
      <c r="J660" s="17"/>
      <c r="K660" s="17"/>
      <c r="L660" s="17"/>
      <c r="M660" s="17"/>
      <c r="N660" s="17"/>
      <c r="O660" s="17"/>
      <c r="P660" s="17"/>
      <c r="Q660" s="17"/>
      <c r="R660" s="17"/>
      <c r="S660" s="17"/>
      <c r="T660" s="17"/>
      <c r="U660" s="17"/>
      <c r="V660" s="17"/>
      <c r="W660" s="17"/>
      <c r="X660" s="17"/>
      <c r="Y660" s="17"/>
      <c r="Z660" s="17"/>
    </row>
    <row r="661" ht="15.75" customHeight="1">
      <c r="A661" s="32"/>
      <c r="B661" s="32"/>
      <c r="C661" s="17"/>
      <c r="D661" s="32"/>
      <c r="E661" s="17"/>
      <c r="F661" s="17"/>
      <c r="G661" s="32"/>
      <c r="H661" s="17"/>
      <c r="I661" s="33"/>
      <c r="J661" s="17"/>
      <c r="K661" s="17"/>
      <c r="L661" s="17"/>
      <c r="M661" s="17"/>
      <c r="N661" s="17"/>
      <c r="O661" s="17"/>
      <c r="P661" s="17"/>
      <c r="Q661" s="17"/>
      <c r="R661" s="17"/>
      <c r="S661" s="17"/>
      <c r="T661" s="17"/>
      <c r="U661" s="17"/>
      <c r="V661" s="17"/>
      <c r="W661" s="17"/>
      <c r="X661" s="17"/>
      <c r="Y661" s="17"/>
      <c r="Z661" s="17"/>
    </row>
    <row r="662" ht="15.75" customHeight="1">
      <c r="A662" s="32"/>
      <c r="B662" s="32"/>
      <c r="C662" s="17"/>
      <c r="D662" s="32"/>
      <c r="E662" s="17"/>
      <c r="F662" s="17"/>
      <c r="G662" s="32"/>
      <c r="H662" s="17"/>
      <c r="I662" s="33"/>
      <c r="J662" s="17"/>
      <c r="K662" s="17"/>
      <c r="L662" s="17"/>
      <c r="M662" s="17"/>
      <c r="N662" s="17"/>
      <c r="O662" s="17"/>
      <c r="P662" s="17"/>
      <c r="Q662" s="17"/>
      <c r="R662" s="17"/>
      <c r="S662" s="17"/>
      <c r="T662" s="17"/>
      <c r="U662" s="17"/>
      <c r="V662" s="17"/>
      <c r="W662" s="17"/>
      <c r="X662" s="17"/>
      <c r="Y662" s="17"/>
      <c r="Z662" s="17"/>
    </row>
    <row r="663" ht="15.75" customHeight="1">
      <c r="A663" s="32"/>
      <c r="B663" s="32"/>
      <c r="C663" s="17"/>
      <c r="D663" s="32"/>
      <c r="E663" s="17"/>
      <c r="F663" s="17"/>
      <c r="G663" s="32"/>
      <c r="H663" s="17"/>
      <c r="I663" s="33"/>
      <c r="J663" s="17"/>
      <c r="K663" s="17"/>
      <c r="L663" s="17"/>
      <c r="M663" s="17"/>
      <c r="N663" s="17"/>
      <c r="O663" s="17"/>
      <c r="P663" s="17"/>
      <c r="Q663" s="17"/>
      <c r="R663" s="17"/>
      <c r="S663" s="17"/>
      <c r="T663" s="17"/>
      <c r="U663" s="17"/>
      <c r="V663" s="17"/>
      <c r="W663" s="17"/>
      <c r="X663" s="17"/>
      <c r="Y663" s="17"/>
      <c r="Z663" s="17"/>
    </row>
    <row r="664" ht="15.75" customHeight="1">
      <c r="A664" s="32"/>
      <c r="B664" s="32"/>
      <c r="C664" s="17"/>
      <c r="D664" s="32"/>
      <c r="E664" s="17"/>
      <c r="F664" s="17"/>
      <c r="G664" s="32"/>
      <c r="H664" s="17"/>
      <c r="I664" s="33"/>
      <c r="J664" s="17"/>
      <c r="K664" s="17"/>
      <c r="L664" s="17"/>
      <c r="M664" s="17"/>
      <c r="N664" s="17"/>
      <c r="O664" s="17"/>
      <c r="P664" s="17"/>
      <c r="Q664" s="17"/>
      <c r="R664" s="17"/>
      <c r="S664" s="17"/>
      <c r="T664" s="17"/>
      <c r="U664" s="17"/>
      <c r="V664" s="17"/>
      <c r="W664" s="17"/>
      <c r="X664" s="17"/>
      <c r="Y664" s="17"/>
      <c r="Z664" s="17"/>
    </row>
    <row r="665" ht="15.75" customHeight="1">
      <c r="A665" s="32"/>
      <c r="B665" s="32"/>
      <c r="C665" s="17"/>
      <c r="D665" s="32"/>
      <c r="E665" s="17"/>
      <c r="F665" s="17"/>
      <c r="G665" s="32"/>
      <c r="H665" s="17"/>
      <c r="I665" s="33"/>
      <c r="J665" s="17"/>
      <c r="K665" s="17"/>
      <c r="L665" s="17"/>
      <c r="M665" s="17"/>
      <c r="N665" s="17"/>
      <c r="O665" s="17"/>
      <c r="P665" s="17"/>
      <c r="Q665" s="17"/>
      <c r="R665" s="17"/>
      <c r="S665" s="17"/>
      <c r="T665" s="17"/>
      <c r="U665" s="17"/>
      <c r="V665" s="17"/>
      <c r="W665" s="17"/>
      <c r="X665" s="17"/>
      <c r="Y665" s="17"/>
      <c r="Z665" s="17"/>
    </row>
    <row r="666" ht="15.75" customHeight="1">
      <c r="A666" s="32"/>
      <c r="B666" s="32"/>
      <c r="C666" s="17"/>
      <c r="D666" s="32"/>
      <c r="E666" s="17"/>
      <c r="F666" s="17"/>
      <c r="G666" s="32"/>
      <c r="H666" s="17"/>
      <c r="I666" s="33"/>
      <c r="J666" s="17"/>
      <c r="K666" s="17"/>
      <c r="L666" s="17"/>
      <c r="M666" s="17"/>
      <c r="N666" s="17"/>
      <c r="O666" s="17"/>
      <c r="P666" s="17"/>
      <c r="Q666" s="17"/>
      <c r="R666" s="17"/>
      <c r="S666" s="17"/>
      <c r="T666" s="17"/>
      <c r="U666" s="17"/>
      <c r="V666" s="17"/>
      <c r="W666" s="17"/>
      <c r="X666" s="17"/>
      <c r="Y666" s="17"/>
      <c r="Z666" s="17"/>
    </row>
    <row r="667" ht="15.75" customHeight="1">
      <c r="A667" s="32"/>
      <c r="B667" s="32"/>
      <c r="C667" s="17"/>
      <c r="D667" s="32"/>
      <c r="E667" s="17"/>
      <c r="F667" s="17"/>
      <c r="G667" s="32"/>
      <c r="H667" s="17"/>
      <c r="I667" s="33"/>
      <c r="J667" s="17"/>
      <c r="K667" s="17"/>
      <c r="L667" s="17"/>
      <c r="M667" s="17"/>
      <c r="N667" s="17"/>
      <c r="O667" s="17"/>
      <c r="P667" s="17"/>
      <c r="Q667" s="17"/>
      <c r="R667" s="17"/>
      <c r="S667" s="17"/>
      <c r="T667" s="17"/>
      <c r="U667" s="17"/>
      <c r="V667" s="17"/>
      <c r="W667" s="17"/>
      <c r="X667" s="17"/>
      <c r="Y667" s="17"/>
      <c r="Z667" s="17"/>
    </row>
    <row r="668" ht="15.75" customHeight="1">
      <c r="A668" s="32"/>
      <c r="B668" s="32"/>
      <c r="C668" s="17"/>
      <c r="D668" s="32"/>
      <c r="E668" s="17"/>
      <c r="F668" s="17"/>
      <c r="G668" s="32"/>
      <c r="H668" s="17"/>
      <c r="I668" s="33"/>
      <c r="J668" s="17"/>
      <c r="K668" s="17"/>
      <c r="L668" s="17"/>
      <c r="M668" s="17"/>
      <c r="N668" s="17"/>
      <c r="O668" s="17"/>
      <c r="P668" s="17"/>
      <c r="Q668" s="17"/>
      <c r="R668" s="17"/>
      <c r="S668" s="17"/>
      <c r="T668" s="17"/>
      <c r="U668" s="17"/>
      <c r="V668" s="17"/>
      <c r="W668" s="17"/>
      <c r="X668" s="17"/>
      <c r="Y668" s="17"/>
      <c r="Z668" s="17"/>
    </row>
    <row r="669" ht="15.75" customHeight="1">
      <c r="A669" s="32"/>
      <c r="B669" s="32"/>
      <c r="C669" s="17"/>
      <c r="D669" s="32"/>
      <c r="E669" s="17"/>
      <c r="F669" s="17"/>
      <c r="G669" s="32"/>
      <c r="H669" s="17"/>
      <c r="I669" s="33"/>
      <c r="J669" s="17"/>
      <c r="K669" s="17"/>
      <c r="L669" s="17"/>
      <c r="M669" s="17"/>
      <c r="N669" s="17"/>
      <c r="O669" s="17"/>
      <c r="P669" s="17"/>
      <c r="Q669" s="17"/>
      <c r="R669" s="17"/>
      <c r="S669" s="17"/>
      <c r="T669" s="17"/>
      <c r="U669" s="17"/>
      <c r="V669" s="17"/>
      <c r="W669" s="17"/>
      <c r="X669" s="17"/>
      <c r="Y669" s="17"/>
      <c r="Z669" s="17"/>
    </row>
    <row r="670" ht="15.75" customHeight="1">
      <c r="A670" s="32"/>
      <c r="B670" s="32"/>
      <c r="C670" s="17"/>
      <c r="D670" s="32"/>
      <c r="E670" s="17"/>
      <c r="F670" s="17"/>
      <c r="G670" s="32"/>
      <c r="H670" s="17"/>
      <c r="I670" s="33"/>
      <c r="J670" s="17"/>
      <c r="K670" s="17"/>
      <c r="L670" s="17"/>
      <c r="M670" s="17"/>
      <c r="N670" s="17"/>
      <c r="O670" s="17"/>
      <c r="P670" s="17"/>
      <c r="Q670" s="17"/>
      <c r="R670" s="17"/>
      <c r="S670" s="17"/>
      <c r="T670" s="17"/>
      <c r="U670" s="17"/>
      <c r="V670" s="17"/>
      <c r="W670" s="17"/>
      <c r="X670" s="17"/>
      <c r="Y670" s="17"/>
      <c r="Z670" s="17"/>
    </row>
    <row r="671" ht="15.75" customHeight="1">
      <c r="A671" s="32"/>
      <c r="B671" s="32"/>
      <c r="C671" s="17"/>
      <c r="D671" s="32"/>
      <c r="E671" s="17"/>
      <c r="F671" s="17"/>
      <c r="G671" s="32"/>
      <c r="H671" s="17"/>
      <c r="I671" s="33"/>
      <c r="J671" s="17"/>
      <c r="K671" s="17"/>
      <c r="L671" s="17"/>
      <c r="M671" s="17"/>
      <c r="N671" s="17"/>
      <c r="O671" s="17"/>
      <c r="P671" s="17"/>
      <c r="Q671" s="17"/>
      <c r="R671" s="17"/>
      <c r="S671" s="17"/>
      <c r="T671" s="17"/>
      <c r="U671" s="17"/>
      <c r="V671" s="17"/>
      <c r="W671" s="17"/>
      <c r="X671" s="17"/>
      <c r="Y671" s="17"/>
      <c r="Z671" s="17"/>
    </row>
    <row r="672" ht="15.75" customHeight="1">
      <c r="A672" s="32"/>
      <c r="B672" s="32"/>
      <c r="C672" s="17"/>
      <c r="D672" s="32"/>
      <c r="E672" s="17"/>
      <c r="F672" s="17"/>
      <c r="G672" s="32"/>
      <c r="H672" s="17"/>
      <c r="I672" s="33"/>
      <c r="J672" s="17"/>
      <c r="K672" s="17"/>
      <c r="L672" s="17"/>
      <c r="M672" s="17"/>
      <c r="N672" s="17"/>
      <c r="O672" s="17"/>
      <c r="P672" s="17"/>
      <c r="Q672" s="17"/>
      <c r="R672" s="17"/>
      <c r="S672" s="17"/>
      <c r="T672" s="17"/>
      <c r="U672" s="17"/>
      <c r="V672" s="17"/>
      <c r="W672" s="17"/>
      <c r="X672" s="17"/>
      <c r="Y672" s="17"/>
      <c r="Z672" s="17"/>
    </row>
    <row r="673" ht="15.75" customHeight="1">
      <c r="A673" s="32"/>
      <c r="B673" s="32"/>
      <c r="C673" s="17"/>
      <c r="D673" s="32"/>
      <c r="E673" s="17"/>
      <c r="F673" s="17"/>
      <c r="G673" s="32"/>
      <c r="H673" s="17"/>
      <c r="I673" s="33"/>
      <c r="J673" s="17"/>
      <c r="K673" s="17"/>
      <c r="L673" s="17"/>
      <c r="M673" s="17"/>
      <c r="N673" s="17"/>
      <c r="O673" s="17"/>
      <c r="P673" s="17"/>
      <c r="Q673" s="17"/>
      <c r="R673" s="17"/>
      <c r="S673" s="17"/>
      <c r="T673" s="17"/>
      <c r="U673" s="17"/>
      <c r="V673" s="17"/>
      <c r="W673" s="17"/>
      <c r="X673" s="17"/>
      <c r="Y673" s="17"/>
      <c r="Z673" s="17"/>
    </row>
    <row r="674" ht="15.75" customHeight="1">
      <c r="A674" s="32"/>
      <c r="B674" s="32"/>
      <c r="C674" s="17"/>
      <c r="D674" s="32"/>
      <c r="E674" s="17"/>
      <c r="F674" s="17"/>
      <c r="G674" s="32"/>
      <c r="H674" s="17"/>
      <c r="I674" s="33"/>
      <c r="J674" s="17"/>
      <c r="K674" s="17"/>
      <c r="L674" s="17"/>
      <c r="M674" s="17"/>
      <c r="N674" s="17"/>
      <c r="O674" s="17"/>
      <c r="P674" s="17"/>
      <c r="Q674" s="17"/>
      <c r="R674" s="17"/>
      <c r="S674" s="17"/>
      <c r="T674" s="17"/>
      <c r="U674" s="17"/>
      <c r="V674" s="17"/>
      <c r="W674" s="17"/>
      <c r="X674" s="17"/>
      <c r="Y674" s="17"/>
      <c r="Z674" s="17"/>
    </row>
    <row r="675" ht="15.75" customHeight="1">
      <c r="A675" s="32"/>
      <c r="B675" s="32"/>
      <c r="C675" s="17"/>
      <c r="D675" s="32"/>
      <c r="E675" s="17"/>
      <c r="F675" s="17"/>
      <c r="G675" s="32"/>
      <c r="H675" s="17"/>
      <c r="I675" s="33"/>
      <c r="J675" s="17"/>
      <c r="K675" s="17"/>
      <c r="L675" s="17"/>
      <c r="M675" s="17"/>
      <c r="N675" s="17"/>
      <c r="O675" s="17"/>
      <c r="P675" s="17"/>
      <c r="Q675" s="17"/>
      <c r="R675" s="17"/>
      <c r="S675" s="17"/>
      <c r="T675" s="17"/>
      <c r="U675" s="17"/>
      <c r="V675" s="17"/>
      <c r="W675" s="17"/>
      <c r="X675" s="17"/>
      <c r="Y675" s="17"/>
      <c r="Z675" s="17"/>
    </row>
    <row r="676" ht="15.75" customHeight="1">
      <c r="A676" s="32"/>
      <c r="B676" s="32"/>
      <c r="C676" s="17"/>
      <c r="D676" s="32"/>
      <c r="E676" s="17"/>
      <c r="F676" s="17"/>
      <c r="G676" s="32"/>
      <c r="H676" s="17"/>
      <c r="I676" s="33"/>
      <c r="J676" s="17"/>
      <c r="K676" s="17"/>
      <c r="L676" s="17"/>
      <c r="M676" s="17"/>
      <c r="N676" s="17"/>
      <c r="O676" s="17"/>
      <c r="P676" s="17"/>
      <c r="Q676" s="17"/>
      <c r="R676" s="17"/>
      <c r="S676" s="17"/>
      <c r="T676" s="17"/>
      <c r="U676" s="17"/>
      <c r="V676" s="17"/>
      <c r="W676" s="17"/>
      <c r="X676" s="17"/>
      <c r="Y676" s="17"/>
      <c r="Z676" s="17"/>
    </row>
    <row r="677" ht="15.75" customHeight="1">
      <c r="A677" s="32"/>
      <c r="B677" s="32"/>
      <c r="C677" s="17"/>
      <c r="D677" s="32"/>
      <c r="E677" s="17"/>
      <c r="F677" s="17"/>
      <c r="G677" s="32"/>
      <c r="H677" s="17"/>
      <c r="I677" s="33"/>
      <c r="J677" s="17"/>
      <c r="K677" s="17"/>
      <c r="L677" s="17"/>
      <c r="M677" s="17"/>
      <c r="N677" s="17"/>
      <c r="O677" s="17"/>
      <c r="P677" s="17"/>
      <c r="Q677" s="17"/>
      <c r="R677" s="17"/>
      <c r="S677" s="17"/>
      <c r="T677" s="17"/>
      <c r="U677" s="17"/>
      <c r="V677" s="17"/>
      <c r="W677" s="17"/>
      <c r="X677" s="17"/>
      <c r="Y677" s="17"/>
      <c r="Z677" s="17"/>
    </row>
    <row r="678" ht="15.75" customHeight="1">
      <c r="A678" s="32"/>
      <c r="B678" s="32"/>
      <c r="C678" s="17"/>
      <c r="D678" s="32"/>
      <c r="E678" s="17"/>
      <c r="F678" s="17"/>
      <c r="G678" s="32"/>
      <c r="H678" s="17"/>
      <c r="I678" s="33"/>
      <c r="J678" s="17"/>
      <c r="K678" s="17"/>
      <c r="L678" s="17"/>
      <c r="M678" s="17"/>
      <c r="N678" s="17"/>
      <c r="O678" s="17"/>
      <c r="P678" s="17"/>
      <c r="Q678" s="17"/>
      <c r="R678" s="17"/>
      <c r="S678" s="17"/>
      <c r="T678" s="17"/>
      <c r="U678" s="17"/>
      <c r="V678" s="17"/>
      <c r="W678" s="17"/>
      <c r="X678" s="17"/>
      <c r="Y678" s="17"/>
      <c r="Z678" s="17"/>
    </row>
    <row r="679" ht="15.75" customHeight="1">
      <c r="A679" s="32"/>
      <c r="B679" s="32"/>
      <c r="C679" s="17"/>
      <c r="D679" s="32"/>
      <c r="E679" s="17"/>
      <c r="F679" s="17"/>
      <c r="G679" s="32"/>
      <c r="H679" s="17"/>
      <c r="I679" s="33"/>
      <c r="J679" s="17"/>
      <c r="K679" s="17"/>
      <c r="L679" s="17"/>
      <c r="M679" s="17"/>
      <c r="N679" s="17"/>
      <c r="O679" s="17"/>
      <c r="P679" s="17"/>
      <c r="Q679" s="17"/>
      <c r="R679" s="17"/>
      <c r="S679" s="17"/>
      <c r="T679" s="17"/>
      <c r="U679" s="17"/>
      <c r="V679" s="17"/>
      <c r="W679" s="17"/>
      <c r="X679" s="17"/>
      <c r="Y679" s="17"/>
      <c r="Z679" s="17"/>
    </row>
    <row r="680" ht="15.75" customHeight="1">
      <c r="A680" s="32"/>
      <c r="B680" s="32"/>
      <c r="C680" s="17"/>
      <c r="D680" s="32"/>
      <c r="E680" s="17"/>
      <c r="F680" s="17"/>
      <c r="G680" s="32"/>
      <c r="H680" s="17"/>
      <c r="I680" s="33"/>
      <c r="J680" s="17"/>
      <c r="K680" s="17"/>
      <c r="L680" s="17"/>
      <c r="M680" s="17"/>
      <c r="N680" s="17"/>
      <c r="O680" s="17"/>
      <c r="P680" s="17"/>
      <c r="Q680" s="17"/>
      <c r="R680" s="17"/>
      <c r="S680" s="17"/>
      <c r="T680" s="17"/>
      <c r="U680" s="17"/>
      <c r="V680" s="17"/>
      <c r="W680" s="17"/>
      <c r="X680" s="17"/>
      <c r="Y680" s="17"/>
      <c r="Z680" s="17"/>
    </row>
    <row r="681" ht="15.75" customHeight="1">
      <c r="A681" s="32"/>
      <c r="B681" s="32"/>
      <c r="C681" s="17"/>
      <c r="D681" s="32"/>
      <c r="E681" s="17"/>
      <c r="F681" s="17"/>
      <c r="G681" s="32"/>
      <c r="H681" s="17"/>
      <c r="I681" s="33"/>
      <c r="J681" s="17"/>
      <c r="K681" s="17"/>
      <c r="L681" s="17"/>
      <c r="M681" s="17"/>
      <c r="N681" s="17"/>
      <c r="O681" s="17"/>
      <c r="P681" s="17"/>
      <c r="Q681" s="17"/>
      <c r="R681" s="17"/>
      <c r="S681" s="17"/>
      <c r="T681" s="17"/>
      <c r="U681" s="17"/>
      <c r="V681" s="17"/>
      <c r="W681" s="17"/>
      <c r="X681" s="17"/>
      <c r="Y681" s="17"/>
      <c r="Z681" s="17"/>
    </row>
    <row r="682" ht="15.75" customHeight="1">
      <c r="A682" s="32"/>
      <c r="B682" s="32"/>
      <c r="C682" s="17"/>
      <c r="D682" s="32"/>
      <c r="E682" s="17"/>
      <c r="F682" s="17"/>
      <c r="G682" s="32"/>
      <c r="H682" s="17"/>
      <c r="I682" s="33"/>
      <c r="J682" s="17"/>
      <c r="K682" s="17"/>
      <c r="L682" s="17"/>
      <c r="M682" s="17"/>
      <c r="N682" s="17"/>
      <c r="O682" s="17"/>
      <c r="P682" s="17"/>
      <c r="Q682" s="17"/>
      <c r="R682" s="17"/>
      <c r="S682" s="17"/>
      <c r="T682" s="17"/>
      <c r="U682" s="17"/>
      <c r="V682" s="17"/>
      <c r="W682" s="17"/>
      <c r="X682" s="17"/>
      <c r="Y682" s="17"/>
      <c r="Z682" s="17"/>
    </row>
    <row r="683" ht="15.75" customHeight="1">
      <c r="A683" s="32"/>
      <c r="B683" s="32"/>
      <c r="C683" s="17"/>
      <c r="D683" s="32"/>
      <c r="E683" s="17"/>
      <c r="F683" s="17"/>
      <c r="G683" s="32"/>
      <c r="H683" s="17"/>
      <c r="I683" s="33"/>
      <c r="J683" s="17"/>
      <c r="K683" s="17"/>
      <c r="L683" s="17"/>
      <c r="M683" s="17"/>
      <c r="N683" s="17"/>
      <c r="O683" s="17"/>
      <c r="P683" s="17"/>
      <c r="Q683" s="17"/>
      <c r="R683" s="17"/>
      <c r="S683" s="17"/>
      <c r="T683" s="17"/>
      <c r="U683" s="17"/>
      <c r="V683" s="17"/>
      <c r="W683" s="17"/>
      <c r="X683" s="17"/>
      <c r="Y683" s="17"/>
      <c r="Z683" s="17"/>
    </row>
    <row r="684" ht="15.75" customHeight="1">
      <c r="A684" s="32"/>
      <c r="B684" s="32"/>
      <c r="C684" s="17"/>
      <c r="D684" s="32"/>
      <c r="E684" s="17"/>
      <c r="F684" s="17"/>
      <c r="G684" s="32"/>
      <c r="H684" s="17"/>
      <c r="I684" s="33"/>
      <c r="J684" s="17"/>
      <c r="K684" s="17"/>
      <c r="L684" s="17"/>
      <c r="M684" s="17"/>
      <c r="N684" s="17"/>
      <c r="O684" s="17"/>
      <c r="P684" s="17"/>
      <c r="Q684" s="17"/>
      <c r="R684" s="17"/>
      <c r="S684" s="17"/>
      <c r="T684" s="17"/>
      <c r="U684" s="17"/>
      <c r="V684" s="17"/>
      <c r="W684" s="17"/>
      <c r="X684" s="17"/>
      <c r="Y684" s="17"/>
      <c r="Z684" s="17"/>
    </row>
    <row r="685" ht="15.75" customHeight="1">
      <c r="A685" s="32"/>
      <c r="B685" s="32"/>
      <c r="C685" s="17"/>
      <c r="D685" s="32"/>
      <c r="E685" s="17"/>
      <c r="F685" s="17"/>
      <c r="G685" s="32"/>
      <c r="H685" s="17"/>
      <c r="I685" s="33"/>
      <c r="J685" s="17"/>
      <c r="K685" s="17"/>
      <c r="L685" s="17"/>
      <c r="M685" s="17"/>
      <c r="N685" s="17"/>
      <c r="O685" s="17"/>
      <c r="P685" s="17"/>
      <c r="Q685" s="17"/>
      <c r="R685" s="17"/>
      <c r="S685" s="17"/>
      <c r="T685" s="17"/>
      <c r="U685" s="17"/>
      <c r="V685" s="17"/>
      <c r="W685" s="17"/>
      <c r="X685" s="17"/>
      <c r="Y685" s="17"/>
      <c r="Z685" s="17"/>
    </row>
    <row r="686" ht="15.75" customHeight="1">
      <c r="A686" s="32"/>
      <c r="B686" s="32"/>
      <c r="C686" s="17"/>
      <c r="D686" s="32"/>
      <c r="E686" s="17"/>
      <c r="F686" s="17"/>
      <c r="G686" s="32"/>
      <c r="H686" s="17"/>
      <c r="I686" s="33"/>
      <c r="J686" s="17"/>
      <c r="K686" s="17"/>
      <c r="L686" s="17"/>
      <c r="M686" s="17"/>
      <c r="N686" s="17"/>
      <c r="O686" s="17"/>
      <c r="P686" s="17"/>
      <c r="Q686" s="17"/>
      <c r="R686" s="17"/>
      <c r="S686" s="17"/>
      <c r="T686" s="17"/>
      <c r="U686" s="17"/>
      <c r="V686" s="17"/>
      <c r="W686" s="17"/>
      <c r="X686" s="17"/>
      <c r="Y686" s="17"/>
      <c r="Z686" s="17"/>
    </row>
    <row r="687" ht="15.75" customHeight="1">
      <c r="A687" s="32"/>
      <c r="B687" s="32"/>
      <c r="C687" s="17"/>
      <c r="D687" s="32"/>
      <c r="E687" s="17"/>
      <c r="F687" s="17"/>
      <c r="G687" s="32"/>
      <c r="H687" s="17"/>
      <c r="I687" s="33"/>
      <c r="J687" s="17"/>
      <c r="K687" s="17"/>
      <c r="L687" s="17"/>
      <c r="M687" s="17"/>
      <c r="N687" s="17"/>
      <c r="O687" s="17"/>
      <c r="P687" s="17"/>
      <c r="Q687" s="17"/>
      <c r="R687" s="17"/>
      <c r="S687" s="17"/>
      <c r="T687" s="17"/>
      <c r="U687" s="17"/>
      <c r="V687" s="17"/>
      <c r="W687" s="17"/>
      <c r="X687" s="17"/>
      <c r="Y687" s="17"/>
      <c r="Z687" s="17"/>
    </row>
    <row r="688" ht="15.75" customHeight="1">
      <c r="A688" s="32"/>
      <c r="B688" s="32"/>
      <c r="C688" s="17"/>
      <c r="D688" s="32"/>
      <c r="E688" s="17"/>
      <c r="F688" s="17"/>
      <c r="G688" s="32"/>
      <c r="H688" s="17"/>
      <c r="I688" s="33"/>
      <c r="J688" s="17"/>
      <c r="K688" s="17"/>
      <c r="L688" s="17"/>
      <c r="M688" s="17"/>
      <c r="N688" s="17"/>
      <c r="O688" s="17"/>
      <c r="P688" s="17"/>
      <c r="Q688" s="17"/>
      <c r="R688" s="17"/>
      <c r="S688" s="17"/>
      <c r="T688" s="17"/>
      <c r="U688" s="17"/>
      <c r="V688" s="17"/>
      <c r="W688" s="17"/>
      <c r="X688" s="17"/>
      <c r="Y688" s="17"/>
      <c r="Z688" s="17"/>
    </row>
    <row r="689" ht="15.75" customHeight="1">
      <c r="A689" s="32"/>
      <c r="B689" s="32"/>
      <c r="C689" s="17"/>
      <c r="D689" s="32"/>
      <c r="E689" s="17"/>
      <c r="F689" s="17"/>
      <c r="G689" s="32"/>
      <c r="H689" s="17"/>
      <c r="I689" s="33"/>
      <c r="J689" s="17"/>
      <c r="K689" s="17"/>
      <c r="L689" s="17"/>
      <c r="M689" s="17"/>
      <c r="N689" s="17"/>
      <c r="O689" s="17"/>
      <c r="P689" s="17"/>
      <c r="Q689" s="17"/>
      <c r="R689" s="17"/>
      <c r="S689" s="17"/>
      <c r="T689" s="17"/>
      <c r="U689" s="17"/>
      <c r="V689" s="17"/>
      <c r="W689" s="17"/>
      <c r="X689" s="17"/>
      <c r="Y689" s="17"/>
      <c r="Z689" s="17"/>
    </row>
    <row r="690" ht="15.75" customHeight="1">
      <c r="A690" s="32"/>
      <c r="B690" s="32"/>
      <c r="C690" s="17"/>
      <c r="D690" s="32"/>
      <c r="E690" s="17"/>
      <c r="F690" s="17"/>
      <c r="G690" s="32"/>
      <c r="H690" s="17"/>
      <c r="I690" s="33"/>
      <c r="J690" s="17"/>
      <c r="K690" s="17"/>
      <c r="L690" s="17"/>
      <c r="M690" s="17"/>
      <c r="N690" s="17"/>
      <c r="O690" s="17"/>
      <c r="P690" s="17"/>
      <c r="Q690" s="17"/>
      <c r="R690" s="17"/>
      <c r="S690" s="17"/>
      <c r="T690" s="17"/>
      <c r="U690" s="17"/>
      <c r="V690" s="17"/>
      <c r="W690" s="17"/>
      <c r="X690" s="17"/>
      <c r="Y690" s="17"/>
      <c r="Z690" s="17"/>
    </row>
    <row r="691" ht="15.75" customHeight="1">
      <c r="A691" s="32"/>
      <c r="B691" s="32"/>
      <c r="C691" s="17"/>
      <c r="D691" s="32"/>
      <c r="E691" s="17"/>
      <c r="F691" s="17"/>
      <c r="G691" s="32"/>
      <c r="H691" s="17"/>
      <c r="I691" s="33"/>
      <c r="J691" s="17"/>
      <c r="K691" s="17"/>
      <c r="L691" s="17"/>
      <c r="M691" s="17"/>
      <c r="N691" s="17"/>
      <c r="O691" s="17"/>
      <c r="P691" s="17"/>
      <c r="Q691" s="17"/>
      <c r="R691" s="17"/>
      <c r="S691" s="17"/>
      <c r="T691" s="17"/>
      <c r="U691" s="17"/>
      <c r="V691" s="17"/>
      <c r="W691" s="17"/>
      <c r="X691" s="17"/>
      <c r="Y691" s="17"/>
      <c r="Z691" s="17"/>
    </row>
    <row r="692" ht="15.75" customHeight="1">
      <c r="A692" s="32"/>
      <c r="B692" s="32"/>
      <c r="C692" s="17"/>
      <c r="D692" s="32"/>
      <c r="E692" s="17"/>
      <c r="F692" s="17"/>
      <c r="G692" s="32"/>
      <c r="H692" s="17"/>
      <c r="I692" s="33"/>
      <c r="J692" s="17"/>
      <c r="K692" s="17"/>
      <c r="L692" s="17"/>
      <c r="M692" s="17"/>
      <c r="N692" s="17"/>
      <c r="O692" s="17"/>
      <c r="P692" s="17"/>
      <c r="Q692" s="17"/>
      <c r="R692" s="17"/>
      <c r="S692" s="17"/>
      <c r="T692" s="17"/>
      <c r="U692" s="17"/>
      <c r="V692" s="17"/>
      <c r="W692" s="17"/>
      <c r="X692" s="17"/>
      <c r="Y692" s="17"/>
      <c r="Z692" s="17"/>
    </row>
    <row r="693" ht="15.75" customHeight="1">
      <c r="A693" s="32"/>
      <c r="B693" s="32"/>
      <c r="C693" s="17"/>
      <c r="D693" s="32"/>
      <c r="E693" s="17"/>
      <c r="F693" s="17"/>
      <c r="G693" s="32"/>
      <c r="H693" s="17"/>
      <c r="I693" s="33"/>
      <c r="J693" s="17"/>
      <c r="K693" s="17"/>
      <c r="L693" s="17"/>
      <c r="M693" s="17"/>
      <c r="N693" s="17"/>
      <c r="O693" s="17"/>
      <c r="P693" s="17"/>
      <c r="Q693" s="17"/>
      <c r="R693" s="17"/>
      <c r="S693" s="17"/>
      <c r="T693" s="17"/>
      <c r="U693" s="17"/>
      <c r="V693" s="17"/>
      <c r="W693" s="17"/>
      <c r="X693" s="17"/>
      <c r="Y693" s="17"/>
      <c r="Z693" s="17"/>
    </row>
    <row r="694" ht="15.75" customHeight="1">
      <c r="A694" s="32"/>
      <c r="B694" s="32"/>
      <c r="C694" s="17"/>
      <c r="D694" s="32"/>
      <c r="E694" s="17"/>
      <c r="F694" s="17"/>
      <c r="G694" s="32"/>
      <c r="H694" s="17"/>
      <c r="I694" s="33"/>
      <c r="J694" s="17"/>
      <c r="K694" s="17"/>
      <c r="L694" s="17"/>
      <c r="M694" s="17"/>
      <c r="N694" s="17"/>
      <c r="O694" s="17"/>
      <c r="P694" s="17"/>
      <c r="Q694" s="17"/>
      <c r="R694" s="17"/>
      <c r="S694" s="17"/>
      <c r="T694" s="17"/>
      <c r="U694" s="17"/>
      <c r="V694" s="17"/>
      <c r="W694" s="17"/>
      <c r="X694" s="17"/>
      <c r="Y694" s="17"/>
      <c r="Z694" s="17"/>
    </row>
    <row r="695" ht="15.75" customHeight="1">
      <c r="A695" s="32"/>
      <c r="B695" s="32"/>
      <c r="C695" s="17"/>
      <c r="D695" s="32"/>
      <c r="E695" s="17"/>
      <c r="F695" s="17"/>
      <c r="G695" s="32"/>
      <c r="H695" s="17"/>
      <c r="I695" s="33"/>
      <c r="J695" s="17"/>
      <c r="K695" s="17"/>
      <c r="L695" s="17"/>
      <c r="M695" s="17"/>
      <c r="N695" s="17"/>
      <c r="O695" s="17"/>
      <c r="P695" s="17"/>
      <c r="Q695" s="17"/>
      <c r="R695" s="17"/>
      <c r="S695" s="17"/>
      <c r="T695" s="17"/>
      <c r="U695" s="17"/>
      <c r="V695" s="17"/>
      <c r="W695" s="17"/>
      <c r="X695" s="17"/>
      <c r="Y695" s="17"/>
      <c r="Z695" s="17"/>
    </row>
    <row r="696" ht="15.75" customHeight="1">
      <c r="A696" s="32"/>
      <c r="B696" s="32"/>
      <c r="C696" s="17"/>
      <c r="D696" s="32"/>
      <c r="E696" s="17"/>
      <c r="F696" s="17"/>
      <c r="G696" s="32"/>
      <c r="H696" s="17"/>
      <c r="I696" s="33"/>
      <c r="J696" s="17"/>
      <c r="K696" s="17"/>
      <c r="L696" s="17"/>
      <c r="M696" s="17"/>
      <c r="N696" s="17"/>
      <c r="O696" s="17"/>
      <c r="P696" s="17"/>
      <c r="Q696" s="17"/>
      <c r="R696" s="17"/>
      <c r="S696" s="17"/>
      <c r="T696" s="17"/>
      <c r="U696" s="17"/>
      <c r="V696" s="17"/>
      <c r="W696" s="17"/>
      <c r="X696" s="17"/>
      <c r="Y696" s="17"/>
      <c r="Z696" s="17"/>
    </row>
    <row r="697" ht="15.75" customHeight="1">
      <c r="A697" s="32"/>
      <c r="B697" s="32"/>
      <c r="C697" s="17"/>
      <c r="D697" s="32"/>
      <c r="E697" s="17"/>
      <c r="F697" s="17"/>
      <c r="G697" s="32"/>
      <c r="H697" s="17"/>
      <c r="I697" s="33"/>
      <c r="J697" s="17"/>
      <c r="K697" s="17"/>
      <c r="L697" s="17"/>
      <c r="M697" s="17"/>
      <c r="N697" s="17"/>
      <c r="O697" s="17"/>
      <c r="P697" s="17"/>
      <c r="Q697" s="17"/>
      <c r="R697" s="17"/>
      <c r="S697" s="17"/>
      <c r="T697" s="17"/>
      <c r="U697" s="17"/>
      <c r="V697" s="17"/>
      <c r="W697" s="17"/>
      <c r="X697" s="17"/>
      <c r="Y697" s="17"/>
      <c r="Z697" s="17"/>
    </row>
    <row r="698" ht="15.75" customHeight="1">
      <c r="A698" s="32"/>
      <c r="B698" s="32"/>
      <c r="C698" s="17"/>
      <c r="D698" s="32"/>
      <c r="E698" s="17"/>
      <c r="F698" s="17"/>
      <c r="G698" s="32"/>
      <c r="H698" s="17"/>
      <c r="I698" s="33"/>
      <c r="J698" s="17"/>
      <c r="K698" s="17"/>
      <c r="L698" s="17"/>
      <c r="M698" s="17"/>
      <c r="N698" s="17"/>
      <c r="O698" s="17"/>
      <c r="P698" s="17"/>
      <c r="Q698" s="17"/>
      <c r="R698" s="17"/>
      <c r="S698" s="17"/>
      <c r="T698" s="17"/>
      <c r="U698" s="17"/>
      <c r="V698" s="17"/>
      <c r="W698" s="17"/>
      <c r="X698" s="17"/>
      <c r="Y698" s="17"/>
      <c r="Z698" s="17"/>
    </row>
    <row r="699" ht="15.75" customHeight="1">
      <c r="A699" s="32"/>
      <c r="B699" s="32"/>
      <c r="C699" s="17"/>
      <c r="D699" s="32"/>
      <c r="E699" s="17"/>
      <c r="F699" s="17"/>
      <c r="G699" s="32"/>
      <c r="H699" s="17"/>
      <c r="I699" s="33"/>
      <c r="J699" s="17"/>
      <c r="K699" s="17"/>
      <c r="L699" s="17"/>
      <c r="M699" s="17"/>
      <c r="N699" s="17"/>
      <c r="O699" s="17"/>
      <c r="P699" s="17"/>
      <c r="Q699" s="17"/>
      <c r="R699" s="17"/>
      <c r="S699" s="17"/>
      <c r="T699" s="17"/>
      <c r="U699" s="17"/>
      <c r="V699" s="17"/>
      <c r="W699" s="17"/>
      <c r="X699" s="17"/>
      <c r="Y699" s="17"/>
      <c r="Z699" s="17"/>
    </row>
    <row r="700" ht="15.75" customHeight="1">
      <c r="A700" s="32"/>
      <c r="B700" s="32"/>
      <c r="C700" s="17"/>
      <c r="D700" s="32"/>
      <c r="E700" s="17"/>
      <c r="F700" s="17"/>
      <c r="G700" s="32"/>
      <c r="H700" s="17"/>
      <c r="I700" s="33"/>
      <c r="J700" s="17"/>
      <c r="K700" s="17"/>
      <c r="L700" s="17"/>
      <c r="M700" s="17"/>
      <c r="N700" s="17"/>
      <c r="O700" s="17"/>
      <c r="P700" s="17"/>
      <c r="Q700" s="17"/>
      <c r="R700" s="17"/>
      <c r="S700" s="17"/>
      <c r="T700" s="17"/>
      <c r="U700" s="17"/>
      <c r="V700" s="17"/>
      <c r="W700" s="17"/>
      <c r="X700" s="17"/>
      <c r="Y700" s="17"/>
      <c r="Z700" s="17"/>
    </row>
    <row r="701" ht="15.75" customHeight="1">
      <c r="A701" s="32"/>
      <c r="B701" s="32"/>
      <c r="C701" s="17"/>
      <c r="D701" s="32"/>
      <c r="E701" s="17"/>
      <c r="F701" s="17"/>
      <c r="G701" s="32"/>
      <c r="H701" s="17"/>
      <c r="I701" s="33"/>
      <c r="J701" s="17"/>
      <c r="K701" s="17"/>
      <c r="L701" s="17"/>
      <c r="M701" s="17"/>
      <c r="N701" s="17"/>
      <c r="O701" s="17"/>
      <c r="P701" s="17"/>
      <c r="Q701" s="17"/>
      <c r="R701" s="17"/>
      <c r="S701" s="17"/>
      <c r="T701" s="17"/>
      <c r="U701" s="17"/>
      <c r="V701" s="17"/>
      <c r="W701" s="17"/>
      <c r="X701" s="17"/>
      <c r="Y701" s="17"/>
      <c r="Z701" s="17"/>
    </row>
    <row r="702" ht="15.75" customHeight="1">
      <c r="A702" s="32"/>
      <c r="B702" s="32"/>
      <c r="C702" s="17"/>
      <c r="D702" s="32"/>
      <c r="E702" s="17"/>
      <c r="F702" s="17"/>
      <c r="G702" s="32"/>
      <c r="H702" s="17"/>
      <c r="I702" s="33"/>
      <c r="J702" s="17"/>
      <c r="K702" s="17"/>
      <c r="L702" s="17"/>
      <c r="M702" s="17"/>
      <c r="N702" s="17"/>
      <c r="O702" s="17"/>
      <c r="P702" s="17"/>
      <c r="Q702" s="17"/>
      <c r="R702" s="17"/>
      <c r="S702" s="17"/>
      <c r="T702" s="17"/>
      <c r="U702" s="17"/>
      <c r="V702" s="17"/>
      <c r="W702" s="17"/>
      <c r="X702" s="17"/>
      <c r="Y702" s="17"/>
      <c r="Z702" s="17"/>
    </row>
    <row r="703" ht="15.75" customHeight="1">
      <c r="A703" s="32"/>
      <c r="B703" s="32"/>
      <c r="C703" s="17"/>
      <c r="D703" s="32"/>
      <c r="E703" s="17"/>
      <c r="F703" s="17"/>
      <c r="G703" s="32"/>
      <c r="H703" s="17"/>
      <c r="I703" s="33"/>
      <c r="J703" s="17"/>
      <c r="K703" s="17"/>
      <c r="L703" s="17"/>
      <c r="M703" s="17"/>
      <c r="N703" s="17"/>
      <c r="O703" s="17"/>
      <c r="P703" s="17"/>
      <c r="Q703" s="17"/>
      <c r="R703" s="17"/>
      <c r="S703" s="17"/>
      <c r="T703" s="17"/>
      <c r="U703" s="17"/>
      <c r="V703" s="17"/>
      <c r="W703" s="17"/>
      <c r="X703" s="17"/>
      <c r="Y703" s="17"/>
      <c r="Z703" s="17"/>
    </row>
    <row r="704" ht="15.75" customHeight="1">
      <c r="A704" s="32"/>
      <c r="B704" s="32"/>
      <c r="C704" s="17"/>
      <c r="D704" s="32"/>
      <c r="E704" s="17"/>
      <c r="F704" s="17"/>
      <c r="G704" s="32"/>
      <c r="H704" s="17"/>
      <c r="I704" s="33"/>
      <c r="J704" s="17"/>
      <c r="K704" s="17"/>
      <c r="L704" s="17"/>
      <c r="M704" s="17"/>
      <c r="N704" s="17"/>
      <c r="O704" s="17"/>
      <c r="P704" s="17"/>
      <c r="Q704" s="17"/>
      <c r="R704" s="17"/>
      <c r="S704" s="17"/>
      <c r="T704" s="17"/>
      <c r="U704" s="17"/>
      <c r="V704" s="17"/>
      <c r="W704" s="17"/>
      <c r="X704" s="17"/>
      <c r="Y704" s="17"/>
      <c r="Z704" s="17"/>
    </row>
    <row r="705" ht="15.75" customHeight="1">
      <c r="A705" s="32"/>
      <c r="B705" s="32"/>
      <c r="C705" s="17"/>
      <c r="D705" s="32"/>
      <c r="E705" s="17"/>
      <c r="F705" s="17"/>
      <c r="G705" s="32"/>
      <c r="H705" s="17"/>
      <c r="I705" s="33"/>
      <c r="J705" s="17"/>
      <c r="K705" s="17"/>
      <c r="L705" s="17"/>
      <c r="M705" s="17"/>
      <c r="N705" s="17"/>
      <c r="O705" s="17"/>
      <c r="P705" s="17"/>
      <c r="Q705" s="17"/>
      <c r="R705" s="17"/>
      <c r="S705" s="17"/>
      <c r="T705" s="17"/>
      <c r="U705" s="17"/>
      <c r="V705" s="17"/>
      <c r="W705" s="17"/>
      <c r="X705" s="17"/>
      <c r="Y705" s="17"/>
      <c r="Z705" s="17"/>
    </row>
    <row r="706" ht="15.75" customHeight="1">
      <c r="A706" s="32"/>
      <c r="B706" s="32"/>
      <c r="C706" s="17"/>
      <c r="D706" s="32"/>
      <c r="E706" s="17"/>
      <c r="F706" s="17"/>
      <c r="G706" s="32"/>
      <c r="H706" s="17"/>
      <c r="I706" s="33"/>
      <c r="J706" s="17"/>
      <c r="K706" s="17"/>
      <c r="L706" s="17"/>
      <c r="M706" s="17"/>
      <c r="N706" s="17"/>
      <c r="O706" s="17"/>
      <c r="P706" s="17"/>
      <c r="Q706" s="17"/>
      <c r="R706" s="17"/>
      <c r="S706" s="17"/>
      <c r="T706" s="17"/>
      <c r="U706" s="17"/>
      <c r="V706" s="17"/>
      <c r="W706" s="17"/>
      <c r="X706" s="17"/>
      <c r="Y706" s="17"/>
      <c r="Z706" s="17"/>
    </row>
    <row r="707" ht="15.75" customHeight="1">
      <c r="A707" s="32"/>
      <c r="B707" s="32"/>
      <c r="C707" s="17"/>
      <c r="D707" s="32"/>
      <c r="E707" s="17"/>
      <c r="F707" s="17"/>
      <c r="G707" s="32"/>
      <c r="H707" s="17"/>
      <c r="I707" s="33"/>
      <c r="J707" s="17"/>
      <c r="K707" s="17"/>
      <c r="L707" s="17"/>
      <c r="M707" s="17"/>
      <c r="N707" s="17"/>
      <c r="O707" s="17"/>
      <c r="P707" s="17"/>
      <c r="Q707" s="17"/>
      <c r="R707" s="17"/>
      <c r="S707" s="17"/>
      <c r="T707" s="17"/>
      <c r="U707" s="17"/>
      <c r="V707" s="17"/>
      <c r="W707" s="17"/>
      <c r="X707" s="17"/>
      <c r="Y707" s="17"/>
      <c r="Z707" s="17"/>
    </row>
    <row r="708" ht="15.75" customHeight="1">
      <c r="A708" s="32"/>
      <c r="B708" s="32"/>
      <c r="C708" s="17"/>
      <c r="D708" s="32"/>
      <c r="E708" s="17"/>
      <c r="F708" s="17"/>
      <c r="G708" s="32"/>
      <c r="H708" s="17"/>
      <c r="I708" s="33"/>
      <c r="J708" s="17"/>
      <c r="K708" s="17"/>
      <c r="L708" s="17"/>
      <c r="M708" s="17"/>
      <c r="N708" s="17"/>
      <c r="O708" s="17"/>
      <c r="P708" s="17"/>
      <c r="Q708" s="17"/>
      <c r="R708" s="17"/>
      <c r="S708" s="17"/>
      <c r="T708" s="17"/>
      <c r="U708" s="17"/>
      <c r="V708" s="17"/>
      <c r="W708" s="17"/>
      <c r="X708" s="17"/>
      <c r="Y708" s="17"/>
      <c r="Z708" s="17"/>
    </row>
    <row r="709" ht="15.75" customHeight="1">
      <c r="A709" s="32"/>
      <c r="B709" s="32"/>
      <c r="C709" s="17"/>
      <c r="D709" s="32"/>
      <c r="E709" s="17"/>
      <c r="F709" s="17"/>
      <c r="G709" s="32"/>
      <c r="H709" s="17"/>
      <c r="I709" s="33"/>
      <c r="J709" s="17"/>
      <c r="K709" s="17"/>
      <c r="L709" s="17"/>
      <c r="M709" s="17"/>
      <c r="N709" s="17"/>
      <c r="O709" s="17"/>
      <c r="P709" s="17"/>
      <c r="Q709" s="17"/>
      <c r="R709" s="17"/>
      <c r="S709" s="17"/>
      <c r="T709" s="17"/>
      <c r="U709" s="17"/>
      <c r="V709" s="17"/>
      <c r="W709" s="17"/>
      <c r="X709" s="17"/>
      <c r="Y709" s="17"/>
      <c r="Z709" s="17"/>
    </row>
    <row r="710" ht="15.75" customHeight="1">
      <c r="A710" s="32"/>
      <c r="B710" s="32"/>
      <c r="C710" s="17"/>
      <c r="D710" s="32"/>
      <c r="E710" s="17"/>
      <c r="F710" s="17"/>
      <c r="G710" s="32"/>
      <c r="H710" s="17"/>
      <c r="I710" s="33"/>
      <c r="J710" s="17"/>
      <c r="K710" s="17"/>
      <c r="L710" s="17"/>
      <c r="M710" s="17"/>
      <c r="N710" s="17"/>
      <c r="O710" s="17"/>
      <c r="P710" s="17"/>
      <c r="Q710" s="17"/>
      <c r="R710" s="17"/>
      <c r="S710" s="17"/>
      <c r="T710" s="17"/>
      <c r="U710" s="17"/>
      <c r="V710" s="17"/>
      <c r="W710" s="17"/>
      <c r="X710" s="17"/>
      <c r="Y710" s="17"/>
      <c r="Z710" s="17"/>
    </row>
    <row r="711" ht="15.75" customHeight="1">
      <c r="A711" s="32"/>
      <c r="B711" s="32"/>
      <c r="C711" s="17"/>
      <c r="D711" s="32"/>
      <c r="E711" s="17"/>
      <c r="F711" s="17"/>
      <c r="G711" s="32"/>
      <c r="H711" s="17"/>
      <c r="I711" s="33"/>
      <c r="J711" s="17"/>
      <c r="K711" s="17"/>
      <c r="L711" s="17"/>
      <c r="M711" s="17"/>
      <c r="N711" s="17"/>
      <c r="O711" s="17"/>
      <c r="P711" s="17"/>
      <c r="Q711" s="17"/>
      <c r="R711" s="17"/>
      <c r="S711" s="17"/>
      <c r="T711" s="17"/>
      <c r="U711" s="17"/>
      <c r="V711" s="17"/>
      <c r="W711" s="17"/>
      <c r="X711" s="17"/>
      <c r="Y711" s="17"/>
      <c r="Z711" s="17"/>
    </row>
    <row r="712" ht="15.75" customHeight="1">
      <c r="A712" s="32"/>
      <c r="B712" s="32"/>
      <c r="C712" s="17"/>
      <c r="D712" s="32"/>
      <c r="E712" s="17"/>
      <c r="F712" s="17"/>
      <c r="G712" s="32"/>
      <c r="H712" s="17"/>
      <c r="I712" s="33"/>
      <c r="J712" s="17"/>
      <c r="K712" s="17"/>
      <c r="L712" s="17"/>
      <c r="M712" s="17"/>
      <c r="N712" s="17"/>
      <c r="O712" s="17"/>
      <c r="P712" s="17"/>
      <c r="Q712" s="17"/>
      <c r="R712" s="17"/>
      <c r="S712" s="17"/>
      <c r="T712" s="17"/>
      <c r="U712" s="17"/>
      <c r="V712" s="17"/>
      <c r="W712" s="17"/>
      <c r="X712" s="17"/>
      <c r="Y712" s="17"/>
      <c r="Z712" s="17"/>
    </row>
    <row r="713" ht="15.75" customHeight="1">
      <c r="A713" s="32"/>
      <c r="B713" s="32"/>
      <c r="C713" s="17"/>
      <c r="D713" s="32"/>
      <c r="E713" s="17"/>
      <c r="F713" s="17"/>
      <c r="G713" s="32"/>
      <c r="H713" s="17"/>
      <c r="I713" s="33"/>
      <c r="J713" s="17"/>
      <c r="K713" s="17"/>
      <c r="L713" s="17"/>
      <c r="M713" s="17"/>
      <c r="N713" s="17"/>
      <c r="O713" s="17"/>
      <c r="P713" s="17"/>
      <c r="Q713" s="17"/>
      <c r="R713" s="17"/>
      <c r="S713" s="17"/>
      <c r="T713" s="17"/>
      <c r="U713" s="17"/>
      <c r="V713" s="17"/>
      <c r="W713" s="17"/>
      <c r="X713" s="17"/>
      <c r="Y713" s="17"/>
      <c r="Z713" s="17"/>
    </row>
    <row r="714" ht="15.75" customHeight="1">
      <c r="A714" s="32"/>
      <c r="B714" s="32"/>
      <c r="C714" s="17"/>
      <c r="D714" s="32"/>
      <c r="E714" s="17"/>
      <c r="F714" s="17"/>
      <c r="G714" s="32"/>
      <c r="H714" s="17"/>
      <c r="I714" s="33"/>
      <c r="J714" s="17"/>
      <c r="K714" s="17"/>
      <c r="L714" s="17"/>
      <c r="M714" s="17"/>
      <c r="N714" s="17"/>
      <c r="O714" s="17"/>
      <c r="P714" s="17"/>
      <c r="Q714" s="17"/>
      <c r="R714" s="17"/>
      <c r="S714" s="17"/>
      <c r="T714" s="17"/>
      <c r="U714" s="17"/>
      <c r="V714" s="17"/>
      <c r="W714" s="17"/>
      <c r="X714" s="17"/>
      <c r="Y714" s="17"/>
      <c r="Z714" s="17"/>
    </row>
    <row r="715" ht="15.75" customHeight="1">
      <c r="A715" s="32"/>
      <c r="B715" s="32"/>
      <c r="C715" s="17"/>
      <c r="D715" s="32"/>
      <c r="E715" s="17"/>
      <c r="F715" s="17"/>
      <c r="G715" s="32"/>
      <c r="H715" s="17"/>
      <c r="I715" s="33"/>
      <c r="J715" s="17"/>
      <c r="K715" s="17"/>
      <c r="L715" s="17"/>
      <c r="M715" s="17"/>
      <c r="N715" s="17"/>
      <c r="O715" s="17"/>
      <c r="P715" s="17"/>
      <c r="Q715" s="17"/>
      <c r="R715" s="17"/>
      <c r="S715" s="17"/>
      <c r="T715" s="17"/>
      <c r="U715" s="17"/>
      <c r="V715" s="17"/>
      <c r="W715" s="17"/>
      <c r="X715" s="17"/>
      <c r="Y715" s="17"/>
      <c r="Z715" s="17"/>
    </row>
    <row r="716" ht="15.75" customHeight="1">
      <c r="A716" s="32"/>
      <c r="B716" s="32"/>
      <c r="C716" s="17"/>
      <c r="D716" s="32"/>
      <c r="E716" s="17"/>
      <c r="F716" s="17"/>
      <c r="G716" s="32"/>
      <c r="H716" s="17"/>
      <c r="I716" s="33"/>
      <c r="J716" s="17"/>
      <c r="K716" s="17"/>
      <c r="L716" s="17"/>
      <c r="M716" s="17"/>
      <c r="N716" s="17"/>
      <c r="O716" s="17"/>
      <c r="P716" s="17"/>
      <c r="Q716" s="17"/>
      <c r="R716" s="17"/>
      <c r="S716" s="17"/>
      <c r="T716" s="17"/>
      <c r="U716" s="17"/>
      <c r="V716" s="17"/>
      <c r="W716" s="17"/>
      <c r="X716" s="17"/>
      <c r="Y716" s="17"/>
      <c r="Z716" s="17"/>
    </row>
    <row r="717" ht="15.75" customHeight="1">
      <c r="A717" s="32"/>
      <c r="B717" s="32"/>
      <c r="C717" s="17"/>
      <c r="D717" s="32"/>
      <c r="E717" s="17"/>
      <c r="F717" s="17"/>
      <c r="G717" s="32"/>
      <c r="H717" s="17"/>
      <c r="I717" s="33"/>
      <c r="J717" s="17"/>
      <c r="K717" s="17"/>
      <c r="L717" s="17"/>
      <c r="M717" s="17"/>
      <c r="N717" s="17"/>
      <c r="O717" s="17"/>
      <c r="P717" s="17"/>
      <c r="Q717" s="17"/>
      <c r="R717" s="17"/>
      <c r="S717" s="17"/>
      <c r="T717" s="17"/>
      <c r="U717" s="17"/>
      <c r="V717" s="17"/>
      <c r="W717" s="17"/>
      <c r="X717" s="17"/>
      <c r="Y717" s="17"/>
      <c r="Z717" s="17"/>
    </row>
    <row r="718" ht="15.75" customHeight="1">
      <c r="A718" s="32"/>
      <c r="B718" s="32"/>
      <c r="C718" s="17"/>
      <c r="D718" s="32"/>
      <c r="E718" s="17"/>
      <c r="F718" s="17"/>
      <c r="G718" s="32"/>
      <c r="H718" s="17"/>
      <c r="I718" s="33"/>
      <c r="J718" s="17"/>
      <c r="K718" s="17"/>
      <c r="L718" s="17"/>
      <c r="M718" s="17"/>
      <c r="N718" s="17"/>
      <c r="O718" s="17"/>
      <c r="P718" s="17"/>
      <c r="Q718" s="17"/>
      <c r="R718" s="17"/>
      <c r="S718" s="17"/>
      <c r="T718" s="17"/>
      <c r="U718" s="17"/>
      <c r="V718" s="17"/>
      <c r="W718" s="17"/>
      <c r="X718" s="17"/>
      <c r="Y718" s="17"/>
      <c r="Z718" s="17"/>
    </row>
    <row r="719" ht="15.75" customHeight="1">
      <c r="A719" s="32"/>
      <c r="B719" s="32"/>
      <c r="C719" s="17"/>
      <c r="D719" s="32"/>
      <c r="E719" s="17"/>
      <c r="F719" s="17"/>
      <c r="G719" s="32"/>
      <c r="H719" s="17"/>
      <c r="I719" s="33"/>
      <c r="J719" s="17"/>
      <c r="K719" s="17"/>
      <c r="L719" s="17"/>
      <c r="M719" s="17"/>
      <c r="N719" s="17"/>
      <c r="O719" s="17"/>
      <c r="P719" s="17"/>
      <c r="Q719" s="17"/>
      <c r="R719" s="17"/>
      <c r="S719" s="17"/>
      <c r="T719" s="17"/>
      <c r="U719" s="17"/>
      <c r="V719" s="17"/>
      <c r="W719" s="17"/>
      <c r="X719" s="17"/>
      <c r="Y719" s="17"/>
      <c r="Z719" s="17"/>
    </row>
    <row r="720" ht="15.75" customHeight="1">
      <c r="A720" s="32"/>
      <c r="B720" s="32"/>
      <c r="C720" s="17"/>
      <c r="D720" s="32"/>
      <c r="E720" s="17"/>
      <c r="F720" s="17"/>
      <c r="G720" s="32"/>
      <c r="H720" s="17"/>
      <c r="I720" s="33"/>
      <c r="J720" s="17"/>
      <c r="K720" s="17"/>
      <c r="L720" s="17"/>
      <c r="M720" s="17"/>
      <c r="N720" s="17"/>
      <c r="O720" s="17"/>
      <c r="P720" s="17"/>
      <c r="Q720" s="17"/>
      <c r="R720" s="17"/>
      <c r="S720" s="17"/>
      <c r="T720" s="17"/>
      <c r="U720" s="17"/>
      <c r="V720" s="17"/>
      <c r="W720" s="17"/>
      <c r="X720" s="17"/>
      <c r="Y720" s="17"/>
      <c r="Z720" s="17"/>
    </row>
    <row r="721" ht="15.75" customHeight="1">
      <c r="A721" s="32"/>
      <c r="B721" s="32"/>
      <c r="C721" s="17"/>
      <c r="D721" s="32"/>
      <c r="E721" s="17"/>
      <c r="F721" s="17"/>
      <c r="G721" s="32"/>
      <c r="H721" s="17"/>
      <c r="I721" s="33"/>
      <c r="J721" s="17"/>
      <c r="K721" s="17"/>
      <c r="L721" s="17"/>
      <c r="M721" s="17"/>
      <c r="N721" s="17"/>
      <c r="O721" s="17"/>
      <c r="P721" s="17"/>
      <c r="Q721" s="17"/>
      <c r="R721" s="17"/>
      <c r="S721" s="17"/>
      <c r="T721" s="17"/>
      <c r="U721" s="17"/>
      <c r="V721" s="17"/>
      <c r="W721" s="17"/>
      <c r="X721" s="17"/>
      <c r="Y721" s="17"/>
      <c r="Z721" s="17"/>
    </row>
    <row r="722" ht="15.75" customHeight="1">
      <c r="A722" s="32"/>
      <c r="B722" s="32"/>
      <c r="C722" s="17"/>
      <c r="D722" s="32"/>
      <c r="E722" s="17"/>
      <c r="F722" s="17"/>
      <c r="G722" s="32"/>
      <c r="H722" s="17"/>
      <c r="I722" s="33"/>
      <c r="J722" s="17"/>
      <c r="K722" s="17"/>
      <c r="L722" s="17"/>
      <c r="M722" s="17"/>
      <c r="N722" s="17"/>
      <c r="O722" s="17"/>
      <c r="P722" s="17"/>
      <c r="Q722" s="17"/>
      <c r="R722" s="17"/>
      <c r="S722" s="17"/>
      <c r="T722" s="17"/>
      <c r="U722" s="17"/>
      <c r="V722" s="17"/>
      <c r="W722" s="17"/>
      <c r="X722" s="17"/>
      <c r="Y722" s="17"/>
      <c r="Z722" s="17"/>
    </row>
    <row r="723" ht="15.75" customHeight="1">
      <c r="A723" s="32"/>
      <c r="B723" s="32"/>
      <c r="C723" s="17"/>
      <c r="D723" s="32"/>
      <c r="E723" s="17"/>
      <c r="F723" s="17"/>
      <c r="G723" s="32"/>
      <c r="H723" s="17"/>
      <c r="I723" s="33"/>
      <c r="J723" s="17"/>
      <c r="K723" s="17"/>
      <c r="L723" s="17"/>
      <c r="M723" s="17"/>
      <c r="N723" s="17"/>
      <c r="O723" s="17"/>
      <c r="P723" s="17"/>
      <c r="Q723" s="17"/>
      <c r="R723" s="17"/>
      <c r="S723" s="17"/>
      <c r="T723" s="17"/>
      <c r="U723" s="17"/>
      <c r="V723" s="17"/>
      <c r="W723" s="17"/>
      <c r="X723" s="17"/>
      <c r="Y723" s="17"/>
      <c r="Z723" s="17"/>
    </row>
    <row r="724" ht="15.75" customHeight="1">
      <c r="A724" s="32"/>
      <c r="B724" s="32"/>
      <c r="C724" s="17"/>
      <c r="D724" s="32"/>
      <c r="E724" s="17"/>
      <c r="F724" s="17"/>
      <c r="G724" s="32"/>
      <c r="H724" s="17"/>
      <c r="I724" s="33"/>
      <c r="J724" s="17"/>
      <c r="K724" s="17"/>
      <c r="L724" s="17"/>
      <c r="M724" s="17"/>
      <c r="N724" s="17"/>
      <c r="O724" s="17"/>
      <c r="P724" s="17"/>
      <c r="Q724" s="17"/>
      <c r="R724" s="17"/>
      <c r="S724" s="17"/>
      <c r="T724" s="17"/>
      <c r="U724" s="17"/>
      <c r="V724" s="17"/>
      <c r="W724" s="17"/>
      <c r="X724" s="17"/>
      <c r="Y724" s="17"/>
      <c r="Z724" s="17"/>
    </row>
    <row r="725" ht="15.75" customHeight="1">
      <c r="A725" s="32"/>
      <c r="B725" s="32"/>
      <c r="C725" s="17"/>
      <c r="D725" s="32"/>
      <c r="E725" s="17"/>
      <c r="F725" s="17"/>
      <c r="G725" s="32"/>
      <c r="H725" s="17"/>
      <c r="I725" s="33"/>
      <c r="J725" s="17"/>
      <c r="K725" s="17"/>
      <c r="L725" s="17"/>
      <c r="M725" s="17"/>
      <c r="N725" s="17"/>
      <c r="O725" s="17"/>
      <c r="P725" s="17"/>
      <c r="Q725" s="17"/>
      <c r="R725" s="17"/>
      <c r="S725" s="17"/>
      <c r="T725" s="17"/>
      <c r="U725" s="17"/>
      <c r="V725" s="17"/>
      <c r="W725" s="17"/>
      <c r="X725" s="17"/>
      <c r="Y725" s="17"/>
      <c r="Z725" s="17"/>
    </row>
    <row r="726" ht="15.75" customHeight="1">
      <c r="A726" s="32"/>
      <c r="B726" s="32"/>
      <c r="C726" s="17"/>
      <c r="D726" s="32"/>
      <c r="E726" s="17"/>
      <c r="F726" s="17"/>
      <c r="G726" s="32"/>
      <c r="H726" s="17"/>
      <c r="I726" s="33"/>
      <c r="J726" s="17"/>
      <c r="K726" s="17"/>
      <c r="L726" s="17"/>
      <c r="M726" s="17"/>
      <c r="N726" s="17"/>
      <c r="O726" s="17"/>
      <c r="P726" s="17"/>
      <c r="Q726" s="17"/>
      <c r="R726" s="17"/>
      <c r="S726" s="17"/>
      <c r="T726" s="17"/>
      <c r="U726" s="17"/>
      <c r="V726" s="17"/>
      <c r="W726" s="17"/>
      <c r="X726" s="17"/>
      <c r="Y726" s="17"/>
      <c r="Z726" s="17"/>
    </row>
    <row r="727" ht="15.75" customHeight="1">
      <c r="A727" s="32"/>
      <c r="B727" s="32"/>
      <c r="C727" s="17"/>
      <c r="D727" s="32"/>
      <c r="E727" s="17"/>
      <c r="F727" s="17"/>
      <c r="G727" s="32"/>
      <c r="H727" s="17"/>
      <c r="I727" s="33"/>
      <c r="J727" s="17"/>
      <c r="K727" s="17"/>
      <c r="L727" s="17"/>
      <c r="M727" s="17"/>
      <c r="N727" s="17"/>
      <c r="O727" s="17"/>
      <c r="P727" s="17"/>
      <c r="Q727" s="17"/>
      <c r="R727" s="17"/>
      <c r="S727" s="17"/>
      <c r="T727" s="17"/>
      <c r="U727" s="17"/>
      <c r="V727" s="17"/>
      <c r="W727" s="17"/>
      <c r="X727" s="17"/>
      <c r="Y727" s="17"/>
      <c r="Z727" s="17"/>
    </row>
    <row r="728" ht="15.75" customHeight="1">
      <c r="A728" s="32"/>
      <c r="B728" s="32"/>
      <c r="C728" s="17"/>
      <c r="D728" s="32"/>
      <c r="E728" s="17"/>
      <c r="F728" s="17"/>
      <c r="G728" s="32"/>
      <c r="H728" s="17"/>
      <c r="I728" s="33"/>
      <c r="J728" s="17"/>
      <c r="K728" s="17"/>
      <c r="L728" s="17"/>
      <c r="M728" s="17"/>
      <c r="N728" s="17"/>
      <c r="O728" s="17"/>
      <c r="P728" s="17"/>
      <c r="Q728" s="17"/>
      <c r="R728" s="17"/>
      <c r="S728" s="17"/>
      <c r="T728" s="17"/>
      <c r="U728" s="17"/>
      <c r="V728" s="17"/>
      <c r="W728" s="17"/>
      <c r="X728" s="17"/>
      <c r="Y728" s="17"/>
      <c r="Z728" s="17"/>
    </row>
    <row r="729" ht="15.75" customHeight="1">
      <c r="A729" s="32"/>
      <c r="B729" s="32"/>
      <c r="C729" s="17"/>
      <c r="D729" s="32"/>
      <c r="E729" s="17"/>
      <c r="F729" s="17"/>
      <c r="G729" s="32"/>
      <c r="H729" s="17"/>
      <c r="I729" s="33"/>
      <c r="J729" s="17"/>
      <c r="K729" s="17"/>
      <c r="L729" s="17"/>
      <c r="M729" s="17"/>
      <c r="N729" s="17"/>
      <c r="O729" s="17"/>
      <c r="P729" s="17"/>
      <c r="Q729" s="17"/>
      <c r="R729" s="17"/>
      <c r="S729" s="17"/>
      <c r="T729" s="17"/>
      <c r="U729" s="17"/>
      <c r="V729" s="17"/>
      <c r="W729" s="17"/>
      <c r="X729" s="17"/>
      <c r="Y729" s="17"/>
      <c r="Z729" s="17"/>
    </row>
    <row r="730" ht="15.75" customHeight="1">
      <c r="A730" s="32"/>
      <c r="B730" s="32"/>
      <c r="C730" s="17"/>
      <c r="D730" s="32"/>
      <c r="E730" s="17"/>
      <c r="F730" s="17"/>
      <c r="G730" s="32"/>
      <c r="H730" s="17"/>
      <c r="I730" s="33"/>
      <c r="J730" s="17"/>
      <c r="K730" s="17"/>
      <c r="L730" s="17"/>
      <c r="M730" s="17"/>
      <c r="N730" s="17"/>
      <c r="O730" s="17"/>
      <c r="P730" s="17"/>
      <c r="Q730" s="17"/>
      <c r="R730" s="17"/>
      <c r="S730" s="17"/>
      <c r="T730" s="17"/>
      <c r="U730" s="17"/>
      <c r="V730" s="17"/>
      <c r="W730" s="17"/>
      <c r="X730" s="17"/>
      <c r="Y730" s="17"/>
      <c r="Z730" s="17"/>
    </row>
    <row r="731" ht="15.75" customHeight="1">
      <c r="A731" s="32"/>
      <c r="B731" s="32"/>
      <c r="C731" s="17"/>
      <c r="D731" s="32"/>
      <c r="E731" s="17"/>
      <c r="F731" s="17"/>
      <c r="G731" s="32"/>
      <c r="H731" s="17"/>
      <c r="I731" s="33"/>
      <c r="J731" s="17"/>
      <c r="K731" s="17"/>
      <c r="L731" s="17"/>
      <c r="M731" s="17"/>
      <c r="N731" s="17"/>
      <c r="O731" s="17"/>
      <c r="P731" s="17"/>
      <c r="Q731" s="17"/>
      <c r="R731" s="17"/>
      <c r="S731" s="17"/>
      <c r="T731" s="17"/>
      <c r="U731" s="17"/>
      <c r="V731" s="17"/>
      <c r="W731" s="17"/>
      <c r="X731" s="17"/>
      <c r="Y731" s="17"/>
      <c r="Z731" s="17"/>
    </row>
    <row r="732" ht="15.75" customHeight="1">
      <c r="A732" s="32"/>
      <c r="B732" s="32"/>
      <c r="C732" s="17"/>
      <c r="D732" s="32"/>
      <c r="E732" s="17"/>
      <c r="F732" s="17"/>
      <c r="G732" s="32"/>
      <c r="H732" s="17"/>
      <c r="I732" s="33"/>
      <c r="J732" s="17"/>
      <c r="K732" s="17"/>
      <c r="L732" s="17"/>
      <c r="M732" s="17"/>
      <c r="N732" s="17"/>
      <c r="O732" s="17"/>
      <c r="P732" s="17"/>
      <c r="Q732" s="17"/>
      <c r="R732" s="17"/>
      <c r="S732" s="17"/>
      <c r="T732" s="17"/>
      <c r="U732" s="17"/>
      <c r="V732" s="17"/>
      <c r="W732" s="17"/>
      <c r="X732" s="17"/>
      <c r="Y732" s="17"/>
      <c r="Z732" s="17"/>
    </row>
    <row r="733" ht="15.75" customHeight="1">
      <c r="A733" s="32"/>
      <c r="B733" s="32"/>
      <c r="C733" s="17"/>
      <c r="D733" s="32"/>
      <c r="E733" s="17"/>
      <c r="F733" s="17"/>
      <c r="G733" s="32"/>
      <c r="H733" s="17"/>
      <c r="I733" s="33"/>
      <c r="J733" s="17"/>
      <c r="K733" s="17"/>
      <c r="L733" s="17"/>
      <c r="M733" s="17"/>
      <c r="N733" s="17"/>
      <c r="O733" s="17"/>
      <c r="P733" s="17"/>
      <c r="Q733" s="17"/>
      <c r="R733" s="17"/>
      <c r="S733" s="17"/>
      <c r="T733" s="17"/>
      <c r="U733" s="17"/>
      <c r="V733" s="17"/>
      <c r="W733" s="17"/>
      <c r="X733" s="17"/>
      <c r="Y733" s="17"/>
      <c r="Z733" s="17"/>
    </row>
    <row r="734" ht="15.75" customHeight="1">
      <c r="A734" s="32"/>
      <c r="B734" s="32"/>
      <c r="C734" s="17"/>
      <c r="D734" s="32"/>
      <c r="E734" s="17"/>
      <c r="F734" s="17"/>
      <c r="G734" s="32"/>
      <c r="H734" s="17"/>
      <c r="I734" s="33"/>
      <c r="J734" s="17"/>
      <c r="K734" s="17"/>
      <c r="L734" s="17"/>
      <c r="M734" s="17"/>
      <c r="N734" s="17"/>
      <c r="O734" s="17"/>
      <c r="P734" s="17"/>
      <c r="Q734" s="17"/>
      <c r="R734" s="17"/>
      <c r="S734" s="17"/>
      <c r="T734" s="17"/>
      <c r="U734" s="17"/>
      <c r="V734" s="17"/>
      <c r="W734" s="17"/>
      <c r="X734" s="17"/>
      <c r="Y734" s="17"/>
      <c r="Z734" s="17"/>
    </row>
    <row r="735" ht="15.75" customHeight="1">
      <c r="A735" s="32"/>
      <c r="B735" s="32"/>
      <c r="C735" s="17"/>
      <c r="D735" s="32"/>
      <c r="E735" s="17"/>
      <c r="F735" s="17"/>
      <c r="G735" s="32"/>
      <c r="H735" s="17"/>
      <c r="I735" s="33"/>
      <c r="J735" s="17"/>
      <c r="K735" s="17"/>
      <c r="L735" s="17"/>
      <c r="M735" s="17"/>
      <c r="N735" s="17"/>
      <c r="O735" s="17"/>
      <c r="P735" s="17"/>
      <c r="Q735" s="17"/>
      <c r="R735" s="17"/>
      <c r="S735" s="17"/>
      <c r="T735" s="17"/>
      <c r="U735" s="17"/>
      <c r="V735" s="17"/>
      <c r="W735" s="17"/>
      <c r="X735" s="17"/>
      <c r="Y735" s="17"/>
      <c r="Z735" s="17"/>
    </row>
    <row r="736" ht="15.75" customHeight="1">
      <c r="A736" s="32"/>
      <c r="B736" s="32"/>
      <c r="C736" s="17"/>
      <c r="D736" s="32"/>
      <c r="E736" s="17"/>
      <c r="F736" s="17"/>
      <c r="G736" s="32"/>
      <c r="H736" s="17"/>
      <c r="I736" s="33"/>
      <c r="J736" s="17"/>
      <c r="K736" s="17"/>
      <c r="L736" s="17"/>
      <c r="M736" s="17"/>
      <c r="N736" s="17"/>
      <c r="O736" s="17"/>
      <c r="P736" s="17"/>
      <c r="Q736" s="17"/>
      <c r="R736" s="17"/>
      <c r="S736" s="17"/>
      <c r="T736" s="17"/>
      <c r="U736" s="17"/>
      <c r="V736" s="17"/>
      <c r="W736" s="17"/>
      <c r="X736" s="17"/>
      <c r="Y736" s="17"/>
      <c r="Z736" s="17"/>
    </row>
    <row r="737" ht="15.75" customHeight="1">
      <c r="A737" s="32"/>
      <c r="B737" s="32"/>
      <c r="C737" s="17"/>
      <c r="D737" s="32"/>
      <c r="E737" s="17"/>
      <c r="F737" s="17"/>
      <c r="G737" s="32"/>
      <c r="H737" s="17"/>
      <c r="I737" s="33"/>
      <c r="J737" s="17"/>
      <c r="K737" s="17"/>
      <c r="L737" s="17"/>
      <c r="M737" s="17"/>
      <c r="N737" s="17"/>
      <c r="O737" s="17"/>
      <c r="P737" s="17"/>
      <c r="Q737" s="17"/>
      <c r="R737" s="17"/>
      <c r="S737" s="17"/>
      <c r="T737" s="17"/>
      <c r="U737" s="17"/>
      <c r="V737" s="17"/>
      <c r="W737" s="17"/>
      <c r="X737" s="17"/>
      <c r="Y737" s="17"/>
      <c r="Z737" s="17"/>
    </row>
    <row r="738" ht="15.75" customHeight="1">
      <c r="A738" s="32"/>
      <c r="B738" s="32"/>
      <c r="C738" s="17"/>
      <c r="D738" s="32"/>
      <c r="E738" s="17"/>
      <c r="F738" s="17"/>
      <c r="G738" s="32"/>
      <c r="H738" s="17"/>
      <c r="I738" s="33"/>
      <c r="J738" s="17"/>
      <c r="K738" s="17"/>
      <c r="L738" s="17"/>
      <c r="M738" s="17"/>
      <c r="N738" s="17"/>
      <c r="O738" s="17"/>
      <c r="P738" s="17"/>
      <c r="Q738" s="17"/>
      <c r="R738" s="17"/>
      <c r="S738" s="17"/>
      <c r="T738" s="17"/>
      <c r="U738" s="17"/>
      <c r="V738" s="17"/>
      <c r="W738" s="17"/>
      <c r="X738" s="17"/>
      <c r="Y738" s="17"/>
      <c r="Z738" s="17"/>
    </row>
    <row r="739" ht="15.75" customHeight="1">
      <c r="A739" s="32"/>
      <c r="B739" s="32"/>
      <c r="C739" s="17"/>
      <c r="D739" s="32"/>
      <c r="E739" s="17"/>
      <c r="F739" s="17"/>
      <c r="G739" s="32"/>
      <c r="H739" s="17"/>
      <c r="I739" s="33"/>
      <c r="J739" s="17"/>
      <c r="K739" s="17"/>
      <c r="L739" s="17"/>
      <c r="M739" s="17"/>
      <c r="N739" s="17"/>
      <c r="O739" s="17"/>
      <c r="P739" s="17"/>
      <c r="Q739" s="17"/>
      <c r="R739" s="17"/>
      <c r="S739" s="17"/>
      <c r="T739" s="17"/>
      <c r="U739" s="17"/>
      <c r="V739" s="17"/>
      <c r="W739" s="17"/>
      <c r="X739" s="17"/>
      <c r="Y739" s="17"/>
      <c r="Z739" s="17"/>
    </row>
    <row r="740" ht="15.75" customHeight="1">
      <c r="A740" s="32"/>
      <c r="B740" s="32"/>
      <c r="C740" s="17"/>
      <c r="D740" s="32"/>
      <c r="E740" s="17"/>
      <c r="F740" s="17"/>
      <c r="G740" s="32"/>
      <c r="H740" s="17"/>
      <c r="I740" s="33"/>
      <c r="J740" s="17"/>
      <c r="K740" s="17"/>
      <c r="L740" s="17"/>
      <c r="M740" s="17"/>
      <c r="N740" s="17"/>
      <c r="O740" s="17"/>
      <c r="P740" s="17"/>
      <c r="Q740" s="17"/>
      <c r="R740" s="17"/>
      <c r="S740" s="17"/>
      <c r="T740" s="17"/>
      <c r="U740" s="17"/>
      <c r="V740" s="17"/>
      <c r="W740" s="17"/>
      <c r="X740" s="17"/>
      <c r="Y740" s="17"/>
      <c r="Z740" s="17"/>
    </row>
    <row r="741" ht="15.75" customHeight="1">
      <c r="A741" s="32"/>
      <c r="B741" s="32"/>
      <c r="C741" s="17"/>
      <c r="D741" s="32"/>
      <c r="E741" s="17"/>
      <c r="F741" s="17"/>
      <c r="G741" s="32"/>
      <c r="H741" s="17"/>
      <c r="I741" s="33"/>
      <c r="J741" s="17"/>
      <c r="K741" s="17"/>
      <c r="L741" s="17"/>
      <c r="M741" s="17"/>
      <c r="N741" s="17"/>
      <c r="O741" s="17"/>
      <c r="P741" s="17"/>
      <c r="Q741" s="17"/>
      <c r="R741" s="17"/>
      <c r="S741" s="17"/>
      <c r="T741" s="17"/>
      <c r="U741" s="17"/>
      <c r="V741" s="17"/>
      <c r="W741" s="17"/>
      <c r="X741" s="17"/>
      <c r="Y741" s="17"/>
      <c r="Z741" s="17"/>
    </row>
    <row r="742" ht="15.75" customHeight="1">
      <c r="A742" s="32"/>
      <c r="B742" s="32"/>
      <c r="C742" s="17"/>
      <c r="D742" s="32"/>
      <c r="E742" s="17"/>
      <c r="F742" s="17"/>
      <c r="G742" s="32"/>
      <c r="H742" s="17"/>
      <c r="I742" s="33"/>
      <c r="J742" s="17"/>
      <c r="K742" s="17"/>
      <c r="L742" s="17"/>
      <c r="M742" s="17"/>
      <c r="N742" s="17"/>
      <c r="O742" s="17"/>
      <c r="P742" s="17"/>
      <c r="Q742" s="17"/>
      <c r="R742" s="17"/>
      <c r="S742" s="17"/>
      <c r="T742" s="17"/>
      <c r="U742" s="17"/>
      <c r="V742" s="17"/>
      <c r="W742" s="17"/>
      <c r="X742" s="17"/>
      <c r="Y742" s="17"/>
      <c r="Z742" s="17"/>
    </row>
    <row r="743" ht="15.75" customHeight="1">
      <c r="A743" s="32"/>
      <c r="B743" s="32"/>
      <c r="C743" s="17"/>
      <c r="D743" s="32"/>
      <c r="E743" s="17"/>
      <c r="F743" s="17"/>
      <c r="G743" s="32"/>
      <c r="H743" s="17"/>
      <c r="I743" s="33"/>
      <c r="J743" s="17"/>
      <c r="K743" s="17"/>
      <c r="L743" s="17"/>
      <c r="M743" s="17"/>
      <c r="N743" s="17"/>
      <c r="O743" s="17"/>
      <c r="P743" s="17"/>
      <c r="Q743" s="17"/>
      <c r="R743" s="17"/>
      <c r="S743" s="17"/>
      <c r="T743" s="17"/>
      <c r="U743" s="17"/>
      <c r="V743" s="17"/>
      <c r="W743" s="17"/>
      <c r="X743" s="17"/>
      <c r="Y743" s="17"/>
      <c r="Z743" s="17"/>
    </row>
    <row r="744" ht="15.75" customHeight="1">
      <c r="A744" s="32"/>
      <c r="B744" s="32"/>
      <c r="C744" s="17"/>
      <c r="D744" s="32"/>
      <c r="E744" s="17"/>
      <c r="F744" s="17"/>
      <c r="G744" s="32"/>
      <c r="H744" s="17"/>
      <c r="I744" s="33"/>
      <c r="J744" s="17"/>
      <c r="K744" s="17"/>
      <c r="L744" s="17"/>
      <c r="M744" s="17"/>
      <c r="N744" s="17"/>
      <c r="O744" s="17"/>
      <c r="P744" s="17"/>
      <c r="Q744" s="17"/>
      <c r="R744" s="17"/>
      <c r="S744" s="17"/>
      <c r="T744" s="17"/>
      <c r="U744" s="17"/>
      <c r="V744" s="17"/>
      <c r="W744" s="17"/>
      <c r="X744" s="17"/>
      <c r="Y744" s="17"/>
      <c r="Z744" s="17"/>
    </row>
    <row r="745" ht="15.75" customHeight="1">
      <c r="A745" s="32"/>
      <c r="B745" s="32"/>
      <c r="C745" s="17"/>
      <c r="D745" s="32"/>
      <c r="E745" s="17"/>
      <c r="F745" s="17"/>
      <c r="G745" s="32"/>
      <c r="H745" s="17"/>
      <c r="I745" s="33"/>
      <c r="J745" s="17"/>
      <c r="K745" s="17"/>
      <c r="L745" s="17"/>
      <c r="M745" s="17"/>
      <c r="N745" s="17"/>
      <c r="O745" s="17"/>
      <c r="P745" s="17"/>
      <c r="Q745" s="17"/>
      <c r="R745" s="17"/>
      <c r="S745" s="17"/>
      <c r="T745" s="17"/>
      <c r="U745" s="17"/>
      <c r="V745" s="17"/>
      <c r="W745" s="17"/>
      <c r="X745" s="17"/>
      <c r="Y745" s="17"/>
      <c r="Z745" s="17"/>
    </row>
    <row r="746" ht="15.75" customHeight="1">
      <c r="A746" s="32"/>
      <c r="B746" s="32"/>
      <c r="C746" s="17"/>
      <c r="D746" s="32"/>
      <c r="E746" s="17"/>
      <c r="F746" s="17"/>
      <c r="G746" s="32"/>
      <c r="H746" s="17"/>
      <c r="I746" s="33"/>
      <c r="J746" s="17"/>
      <c r="K746" s="17"/>
      <c r="L746" s="17"/>
      <c r="M746" s="17"/>
      <c r="N746" s="17"/>
      <c r="O746" s="17"/>
      <c r="P746" s="17"/>
      <c r="Q746" s="17"/>
      <c r="R746" s="17"/>
      <c r="S746" s="17"/>
      <c r="T746" s="17"/>
      <c r="U746" s="17"/>
      <c r="V746" s="17"/>
      <c r="W746" s="17"/>
      <c r="X746" s="17"/>
      <c r="Y746" s="17"/>
      <c r="Z746" s="17"/>
    </row>
    <row r="747" ht="15.75" customHeight="1">
      <c r="A747" s="32"/>
      <c r="B747" s="32"/>
      <c r="C747" s="17"/>
      <c r="D747" s="32"/>
      <c r="E747" s="17"/>
      <c r="F747" s="17"/>
      <c r="G747" s="32"/>
      <c r="H747" s="17"/>
      <c r="I747" s="33"/>
      <c r="J747" s="17"/>
      <c r="K747" s="17"/>
      <c r="L747" s="17"/>
      <c r="M747" s="17"/>
      <c r="N747" s="17"/>
      <c r="O747" s="17"/>
      <c r="P747" s="17"/>
      <c r="Q747" s="17"/>
      <c r="R747" s="17"/>
      <c r="S747" s="17"/>
      <c r="T747" s="17"/>
      <c r="U747" s="17"/>
      <c r="V747" s="17"/>
      <c r="W747" s="17"/>
      <c r="X747" s="17"/>
      <c r="Y747" s="17"/>
      <c r="Z747" s="17"/>
    </row>
    <row r="748" ht="15.75" customHeight="1">
      <c r="A748" s="32"/>
      <c r="B748" s="32"/>
      <c r="C748" s="17"/>
      <c r="D748" s="32"/>
      <c r="E748" s="17"/>
      <c r="F748" s="17"/>
      <c r="G748" s="32"/>
      <c r="H748" s="17"/>
      <c r="I748" s="33"/>
      <c r="J748" s="17"/>
      <c r="K748" s="17"/>
      <c r="L748" s="17"/>
      <c r="M748" s="17"/>
      <c r="N748" s="17"/>
      <c r="O748" s="17"/>
      <c r="P748" s="17"/>
      <c r="Q748" s="17"/>
      <c r="R748" s="17"/>
      <c r="S748" s="17"/>
      <c r="T748" s="17"/>
      <c r="U748" s="17"/>
      <c r="V748" s="17"/>
      <c r="W748" s="17"/>
      <c r="X748" s="17"/>
      <c r="Y748" s="17"/>
      <c r="Z748" s="17"/>
    </row>
    <row r="749" ht="15.75" customHeight="1">
      <c r="A749" s="32"/>
      <c r="B749" s="32"/>
      <c r="C749" s="17"/>
      <c r="D749" s="32"/>
      <c r="E749" s="17"/>
      <c r="F749" s="17"/>
      <c r="G749" s="32"/>
      <c r="H749" s="17"/>
      <c r="I749" s="33"/>
      <c r="J749" s="17"/>
      <c r="K749" s="17"/>
      <c r="L749" s="17"/>
      <c r="M749" s="17"/>
      <c r="N749" s="17"/>
      <c r="O749" s="17"/>
      <c r="P749" s="17"/>
      <c r="Q749" s="17"/>
      <c r="R749" s="17"/>
      <c r="S749" s="17"/>
      <c r="T749" s="17"/>
      <c r="U749" s="17"/>
      <c r="V749" s="17"/>
      <c r="W749" s="17"/>
      <c r="X749" s="17"/>
      <c r="Y749" s="17"/>
      <c r="Z749" s="17"/>
    </row>
    <row r="750" ht="15.75" customHeight="1">
      <c r="A750" s="32"/>
      <c r="B750" s="32"/>
      <c r="C750" s="17"/>
      <c r="D750" s="32"/>
      <c r="E750" s="17"/>
      <c r="F750" s="17"/>
      <c r="G750" s="32"/>
      <c r="H750" s="17"/>
      <c r="I750" s="33"/>
      <c r="J750" s="17"/>
      <c r="K750" s="17"/>
      <c r="L750" s="17"/>
      <c r="M750" s="17"/>
      <c r="N750" s="17"/>
      <c r="O750" s="17"/>
      <c r="P750" s="17"/>
      <c r="Q750" s="17"/>
      <c r="R750" s="17"/>
      <c r="S750" s="17"/>
      <c r="T750" s="17"/>
      <c r="U750" s="17"/>
      <c r="V750" s="17"/>
      <c r="W750" s="17"/>
      <c r="X750" s="17"/>
      <c r="Y750" s="17"/>
      <c r="Z750" s="17"/>
    </row>
    <row r="751" ht="15.75" customHeight="1">
      <c r="A751" s="32"/>
      <c r="B751" s="32"/>
      <c r="C751" s="17"/>
      <c r="D751" s="32"/>
      <c r="E751" s="17"/>
      <c r="F751" s="17"/>
      <c r="G751" s="32"/>
      <c r="H751" s="17"/>
      <c r="I751" s="33"/>
      <c r="J751" s="17"/>
      <c r="K751" s="17"/>
      <c r="L751" s="17"/>
      <c r="M751" s="17"/>
      <c r="N751" s="17"/>
      <c r="O751" s="17"/>
      <c r="P751" s="17"/>
      <c r="Q751" s="17"/>
      <c r="R751" s="17"/>
      <c r="S751" s="17"/>
      <c r="T751" s="17"/>
      <c r="U751" s="17"/>
      <c r="V751" s="17"/>
      <c r="W751" s="17"/>
      <c r="X751" s="17"/>
      <c r="Y751" s="17"/>
      <c r="Z751" s="17"/>
    </row>
    <row r="752" ht="15.75" customHeight="1">
      <c r="A752" s="32"/>
      <c r="B752" s="32"/>
      <c r="C752" s="17"/>
      <c r="D752" s="32"/>
      <c r="E752" s="17"/>
      <c r="F752" s="17"/>
      <c r="G752" s="32"/>
      <c r="H752" s="17"/>
      <c r="I752" s="33"/>
      <c r="J752" s="17"/>
      <c r="K752" s="17"/>
      <c r="L752" s="17"/>
      <c r="M752" s="17"/>
      <c r="N752" s="17"/>
      <c r="O752" s="17"/>
      <c r="P752" s="17"/>
      <c r="Q752" s="17"/>
      <c r="R752" s="17"/>
      <c r="S752" s="17"/>
      <c r="T752" s="17"/>
      <c r="U752" s="17"/>
      <c r="V752" s="17"/>
      <c r="W752" s="17"/>
      <c r="X752" s="17"/>
      <c r="Y752" s="17"/>
      <c r="Z752" s="17"/>
    </row>
    <row r="753" ht="15.75" customHeight="1">
      <c r="A753" s="32"/>
      <c r="B753" s="32"/>
      <c r="C753" s="17"/>
      <c r="D753" s="32"/>
      <c r="E753" s="17"/>
      <c r="F753" s="17"/>
      <c r="G753" s="32"/>
      <c r="H753" s="17"/>
      <c r="I753" s="33"/>
      <c r="J753" s="17"/>
      <c r="K753" s="17"/>
      <c r="L753" s="17"/>
      <c r="M753" s="17"/>
      <c r="N753" s="17"/>
      <c r="O753" s="17"/>
      <c r="P753" s="17"/>
      <c r="Q753" s="17"/>
      <c r="R753" s="17"/>
      <c r="S753" s="17"/>
      <c r="T753" s="17"/>
      <c r="U753" s="17"/>
      <c r="V753" s="17"/>
      <c r="W753" s="17"/>
      <c r="X753" s="17"/>
      <c r="Y753" s="17"/>
      <c r="Z753" s="17"/>
    </row>
    <row r="754" ht="15.75" customHeight="1">
      <c r="A754" s="32"/>
      <c r="B754" s="32"/>
      <c r="C754" s="17"/>
      <c r="D754" s="32"/>
      <c r="E754" s="17"/>
      <c r="F754" s="17"/>
      <c r="G754" s="32"/>
      <c r="H754" s="17"/>
      <c r="I754" s="33"/>
      <c r="J754" s="17"/>
      <c r="K754" s="17"/>
      <c r="L754" s="17"/>
      <c r="M754" s="17"/>
      <c r="N754" s="17"/>
      <c r="O754" s="17"/>
      <c r="P754" s="17"/>
      <c r="Q754" s="17"/>
      <c r="R754" s="17"/>
      <c r="S754" s="17"/>
      <c r="T754" s="17"/>
      <c r="U754" s="17"/>
      <c r="V754" s="17"/>
      <c r="W754" s="17"/>
      <c r="X754" s="17"/>
      <c r="Y754" s="17"/>
      <c r="Z754" s="17"/>
    </row>
    <row r="755" ht="15.75" customHeight="1">
      <c r="A755" s="32"/>
      <c r="B755" s="32"/>
      <c r="C755" s="17"/>
      <c r="D755" s="32"/>
      <c r="E755" s="17"/>
      <c r="F755" s="17"/>
      <c r="G755" s="32"/>
      <c r="H755" s="17"/>
      <c r="I755" s="33"/>
      <c r="J755" s="17"/>
      <c r="K755" s="17"/>
      <c r="L755" s="17"/>
      <c r="M755" s="17"/>
      <c r="N755" s="17"/>
      <c r="O755" s="17"/>
      <c r="P755" s="17"/>
      <c r="Q755" s="17"/>
      <c r="R755" s="17"/>
      <c r="S755" s="17"/>
      <c r="T755" s="17"/>
      <c r="U755" s="17"/>
      <c r="V755" s="17"/>
      <c r="W755" s="17"/>
      <c r="X755" s="17"/>
      <c r="Y755" s="17"/>
      <c r="Z755" s="17"/>
    </row>
    <row r="756" ht="15.75" customHeight="1">
      <c r="A756" s="32"/>
      <c r="B756" s="32"/>
      <c r="C756" s="17"/>
      <c r="D756" s="32"/>
      <c r="E756" s="17"/>
      <c r="F756" s="17"/>
      <c r="G756" s="32"/>
      <c r="H756" s="17"/>
      <c r="I756" s="33"/>
      <c r="J756" s="17"/>
      <c r="K756" s="17"/>
      <c r="L756" s="17"/>
      <c r="M756" s="17"/>
      <c r="N756" s="17"/>
      <c r="O756" s="17"/>
      <c r="P756" s="17"/>
      <c r="Q756" s="17"/>
      <c r="R756" s="17"/>
      <c r="S756" s="17"/>
      <c r="T756" s="17"/>
      <c r="U756" s="17"/>
      <c r="V756" s="17"/>
      <c r="W756" s="17"/>
      <c r="X756" s="17"/>
      <c r="Y756" s="17"/>
      <c r="Z756" s="17"/>
    </row>
    <row r="757" ht="15.75" customHeight="1">
      <c r="A757" s="32"/>
      <c r="B757" s="32"/>
      <c r="C757" s="17"/>
      <c r="D757" s="32"/>
      <c r="E757" s="17"/>
      <c r="F757" s="17"/>
      <c r="G757" s="32"/>
      <c r="H757" s="17"/>
      <c r="I757" s="33"/>
      <c r="J757" s="17"/>
      <c r="K757" s="17"/>
      <c r="L757" s="17"/>
      <c r="M757" s="17"/>
      <c r="N757" s="17"/>
      <c r="O757" s="17"/>
      <c r="P757" s="17"/>
      <c r="Q757" s="17"/>
      <c r="R757" s="17"/>
      <c r="S757" s="17"/>
      <c r="T757" s="17"/>
      <c r="U757" s="17"/>
      <c r="V757" s="17"/>
      <c r="W757" s="17"/>
      <c r="X757" s="17"/>
      <c r="Y757" s="17"/>
      <c r="Z757" s="17"/>
    </row>
    <row r="758" ht="15.75" customHeight="1">
      <c r="A758" s="32"/>
      <c r="B758" s="32"/>
      <c r="C758" s="17"/>
      <c r="D758" s="32"/>
      <c r="E758" s="17"/>
      <c r="F758" s="17"/>
      <c r="G758" s="32"/>
      <c r="H758" s="17"/>
      <c r="I758" s="33"/>
      <c r="J758" s="17"/>
      <c r="K758" s="17"/>
      <c r="L758" s="17"/>
      <c r="M758" s="17"/>
      <c r="N758" s="17"/>
      <c r="O758" s="17"/>
      <c r="P758" s="17"/>
      <c r="Q758" s="17"/>
      <c r="R758" s="17"/>
      <c r="S758" s="17"/>
      <c r="T758" s="17"/>
      <c r="U758" s="17"/>
      <c r="V758" s="17"/>
      <c r="W758" s="17"/>
      <c r="X758" s="17"/>
      <c r="Y758" s="17"/>
      <c r="Z758" s="17"/>
    </row>
    <row r="759" ht="15.75" customHeight="1">
      <c r="A759" s="32"/>
      <c r="B759" s="32"/>
      <c r="C759" s="17"/>
      <c r="D759" s="32"/>
      <c r="E759" s="17"/>
      <c r="F759" s="17"/>
      <c r="G759" s="32"/>
      <c r="H759" s="17"/>
      <c r="I759" s="33"/>
      <c r="J759" s="17"/>
      <c r="K759" s="17"/>
      <c r="L759" s="17"/>
      <c r="M759" s="17"/>
      <c r="N759" s="17"/>
      <c r="O759" s="17"/>
      <c r="P759" s="17"/>
      <c r="Q759" s="17"/>
      <c r="R759" s="17"/>
      <c r="S759" s="17"/>
      <c r="T759" s="17"/>
      <c r="U759" s="17"/>
      <c r="V759" s="17"/>
      <c r="W759" s="17"/>
      <c r="X759" s="17"/>
      <c r="Y759" s="17"/>
      <c r="Z759" s="17"/>
    </row>
    <row r="760" ht="15.75" customHeight="1">
      <c r="A760" s="32"/>
      <c r="B760" s="32"/>
      <c r="C760" s="17"/>
      <c r="D760" s="32"/>
      <c r="E760" s="17"/>
      <c r="F760" s="17"/>
      <c r="G760" s="32"/>
      <c r="H760" s="17"/>
      <c r="I760" s="33"/>
      <c r="J760" s="17"/>
      <c r="K760" s="17"/>
      <c r="L760" s="17"/>
      <c r="M760" s="17"/>
      <c r="N760" s="17"/>
      <c r="O760" s="17"/>
      <c r="P760" s="17"/>
      <c r="Q760" s="17"/>
      <c r="R760" s="17"/>
      <c r="S760" s="17"/>
      <c r="T760" s="17"/>
      <c r="U760" s="17"/>
      <c r="V760" s="17"/>
      <c r="W760" s="17"/>
      <c r="X760" s="17"/>
      <c r="Y760" s="17"/>
      <c r="Z760" s="17"/>
    </row>
    <row r="761" ht="15.75" customHeight="1">
      <c r="A761" s="32"/>
      <c r="B761" s="32"/>
      <c r="C761" s="17"/>
      <c r="D761" s="32"/>
      <c r="E761" s="17"/>
      <c r="F761" s="17"/>
      <c r="G761" s="32"/>
      <c r="H761" s="17"/>
      <c r="I761" s="33"/>
      <c r="J761" s="17"/>
      <c r="K761" s="17"/>
      <c r="L761" s="17"/>
      <c r="M761" s="17"/>
      <c r="N761" s="17"/>
      <c r="O761" s="17"/>
      <c r="P761" s="17"/>
      <c r="Q761" s="17"/>
      <c r="R761" s="17"/>
      <c r="S761" s="17"/>
      <c r="T761" s="17"/>
      <c r="U761" s="17"/>
      <c r="V761" s="17"/>
      <c r="W761" s="17"/>
      <c r="X761" s="17"/>
      <c r="Y761" s="17"/>
      <c r="Z761" s="17"/>
    </row>
    <row r="762" ht="15.75" customHeight="1">
      <c r="A762" s="32"/>
      <c r="B762" s="32"/>
      <c r="C762" s="17"/>
      <c r="D762" s="32"/>
      <c r="E762" s="17"/>
      <c r="F762" s="17"/>
      <c r="G762" s="32"/>
      <c r="H762" s="17"/>
      <c r="I762" s="33"/>
      <c r="J762" s="17"/>
      <c r="K762" s="17"/>
      <c r="L762" s="17"/>
      <c r="M762" s="17"/>
      <c r="N762" s="17"/>
      <c r="O762" s="17"/>
      <c r="P762" s="17"/>
      <c r="Q762" s="17"/>
      <c r="R762" s="17"/>
      <c r="S762" s="17"/>
      <c r="T762" s="17"/>
      <c r="U762" s="17"/>
      <c r="V762" s="17"/>
      <c r="W762" s="17"/>
      <c r="X762" s="17"/>
      <c r="Y762" s="17"/>
      <c r="Z762" s="17"/>
    </row>
    <row r="763" ht="15.75" customHeight="1">
      <c r="A763" s="32"/>
      <c r="B763" s="32"/>
      <c r="C763" s="17"/>
      <c r="D763" s="32"/>
      <c r="E763" s="17"/>
      <c r="F763" s="17"/>
      <c r="G763" s="32"/>
      <c r="H763" s="17"/>
      <c r="I763" s="33"/>
      <c r="J763" s="17"/>
      <c r="K763" s="17"/>
      <c r="L763" s="17"/>
      <c r="M763" s="17"/>
      <c r="N763" s="17"/>
      <c r="O763" s="17"/>
      <c r="P763" s="17"/>
      <c r="Q763" s="17"/>
      <c r="R763" s="17"/>
      <c r="S763" s="17"/>
      <c r="T763" s="17"/>
      <c r="U763" s="17"/>
      <c r="V763" s="17"/>
      <c r="W763" s="17"/>
      <c r="X763" s="17"/>
      <c r="Y763" s="17"/>
      <c r="Z763" s="17"/>
    </row>
    <row r="764" ht="15.75" customHeight="1">
      <c r="A764" s="32"/>
      <c r="B764" s="32"/>
      <c r="C764" s="17"/>
      <c r="D764" s="32"/>
      <c r="E764" s="17"/>
      <c r="F764" s="17"/>
      <c r="G764" s="32"/>
      <c r="H764" s="17"/>
      <c r="I764" s="33"/>
      <c r="J764" s="17"/>
      <c r="K764" s="17"/>
      <c r="L764" s="17"/>
      <c r="M764" s="17"/>
      <c r="N764" s="17"/>
      <c r="O764" s="17"/>
      <c r="P764" s="17"/>
      <c r="Q764" s="17"/>
      <c r="R764" s="17"/>
      <c r="S764" s="17"/>
      <c r="T764" s="17"/>
      <c r="U764" s="17"/>
      <c r="V764" s="17"/>
      <c r="W764" s="17"/>
      <c r="X764" s="17"/>
      <c r="Y764" s="17"/>
      <c r="Z764" s="17"/>
    </row>
    <row r="765" ht="15.75" customHeight="1">
      <c r="A765" s="32"/>
      <c r="B765" s="32"/>
      <c r="C765" s="17"/>
      <c r="D765" s="32"/>
      <c r="E765" s="17"/>
      <c r="F765" s="17"/>
      <c r="G765" s="32"/>
      <c r="H765" s="17"/>
      <c r="I765" s="33"/>
      <c r="J765" s="17"/>
      <c r="K765" s="17"/>
      <c r="L765" s="17"/>
      <c r="M765" s="17"/>
      <c r="N765" s="17"/>
      <c r="O765" s="17"/>
      <c r="P765" s="17"/>
      <c r="Q765" s="17"/>
      <c r="R765" s="17"/>
      <c r="S765" s="17"/>
      <c r="T765" s="17"/>
      <c r="U765" s="17"/>
      <c r="V765" s="17"/>
      <c r="W765" s="17"/>
      <c r="X765" s="17"/>
      <c r="Y765" s="17"/>
      <c r="Z765" s="17"/>
    </row>
    <row r="766" ht="15.75" customHeight="1">
      <c r="A766" s="32"/>
      <c r="B766" s="32"/>
      <c r="C766" s="17"/>
      <c r="D766" s="32"/>
      <c r="E766" s="17"/>
      <c r="F766" s="17"/>
      <c r="G766" s="32"/>
      <c r="H766" s="17"/>
      <c r="I766" s="33"/>
      <c r="J766" s="17"/>
      <c r="K766" s="17"/>
      <c r="L766" s="17"/>
      <c r="M766" s="17"/>
      <c r="N766" s="17"/>
      <c r="O766" s="17"/>
      <c r="P766" s="17"/>
      <c r="Q766" s="17"/>
      <c r="R766" s="17"/>
      <c r="S766" s="17"/>
      <c r="T766" s="17"/>
      <c r="U766" s="17"/>
      <c r="V766" s="17"/>
      <c r="W766" s="17"/>
      <c r="X766" s="17"/>
      <c r="Y766" s="17"/>
      <c r="Z766" s="17"/>
    </row>
    <row r="767" ht="15.75" customHeight="1">
      <c r="A767" s="32"/>
      <c r="B767" s="32"/>
      <c r="C767" s="17"/>
      <c r="D767" s="32"/>
      <c r="E767" s="17"/>
      <c r="F767" s="17"/>
      <c r="G767" s="32"/>
      <c r="H767" s="17"/>
      <c r="I767" s="33"/>
      <c r="J767" s="17"/>
      <c r="K767" s="17"/>
      <c r="L767" s="17"/>
      <c r="M767" s="17"/>
      <c r="N767" s="17"/>
      <c r="O767" s="17"/>
      <c r="P767" s="17"/>
      <c r="Q767" s="17"/>
      <c r="R767" s="17"/>
      <c r="S767" s="17"/>
      <c r="T767" s="17"/>
      <c r="U767" s="17"/>
      <c r="V767" s="17"/>
      <c r="W767" s="17"/>
      <c r="X767" s="17"/>
      <c r="Y767" s="17"/>
      <c r="Z767" s="17"/>
    </row>
    <row r="768" ht="15.75" customHeight="1">
      <c r="A768" s="32"/>
      <c r="B768" s="32"/>
      <c r="C768" s="17"/>
      <c r="D768" s="32"/>
      <c r="E768" s="17"/>
      <c r="F768" s="17"/>
      <c r="G768" s="32"/>
      <c r="H768" s="17"/>
      <c r="I768" s="33"/>
      <c r="J768" s="17"/>
      <c r="K768" s="17"/>
      <c r="L768" s="17"/>
      <c r="M768" s="17"/>
      <c r="N768" s="17"/>
      <c r="O768" s="17"/>
      <c r="P768" s="17"/>
      <c r="Q768" s="17"/>
      <c r="R768" s="17"/>
      <c r="S768" s="17"/>
      <c r="T768" s="17"/>
      <c r="U768" s="17"/>
      <c r="V768" s="17"/>
      <c r="W768" s="17"/>
      <c r="X768" s="17"/>
      <c r="Y768" s="17"/>
      <c r="Z768" s="17"/>
    </row>
    <row r="769" ht="15.75" customHeight="1">
      <c r="A769" s="32"/>
      <c r="B769" s="32"/>
      <c r="C769" s="17"/>
      <c r="D769" s="32"/>
      <c r="E769" s="17"/>
      <c r="F769" s="17"/>
      <c r="G769" s="32"/>
      <c r="H769" s="17"/>
      <c r="I769" s="33"/>
      <c r="J769" s="17"/>
      <c r="K769" s="17"/>
      <c r="L769" s="17"/>
      <c r="M769" s="17"/>
      <c r="N769" s="17"/>
      <c r="O769" s="17"/>
      <c r="P769" s="17"/>
      <c r="Q769" s="17"/>
      <c r="R769" s="17"/>
      <c r="S769" s="17"/>
      <c r="T769" s="17"/>
      <c r="U769" s="17"/>
      <c r="V769" s="17"/>
      <c r="W769" s="17"/>
      <c r="X769" s="17"/>
      <c r="Y769" s="17"/>
      <c r="Z769" s="17"/>
    </row>
    <row r="770" ht="15.75" customHeight="1">
      <c r="A770" s="32"/>
      <c r="B770" s="32"/>
      <c r="C770" s="17"/>
      <c r="D770" s="32"/>
      <c r="E770" s="17"/>
      <c r="F770" s="17"/>
      <c r="G770" s="32"/>
      <c r="H770" s="17"/>
      <c r="I770" s="33"/>
      <c r="J770" s="17"/>
      <c r="K770" s="17"/>
      <c r="L770" s="17"/>
      <c r="M770" s="17"/>
      <c r="N770" s="17"/>
      <c r="O770" s="17"/>
      <c r="P770" s="17"/>
      <c r="Q770" s="17"/>
      <c r="R770" s="17"/>
      <c r="S770" s="17"/>
      <c r="T770" s="17"/>
      <c r="U770" s="17"/>
      <c r="V770" s="17"/>
      <c r="W770" s="17"/>
      <c r="X770" s="17"/>
      <c r="Y770" s="17"/>
      <c r="Z770" s="17"/>
    </row>
    <row r="771" ht="15.75" customHeight="1">
      <c r="A771" s="32"/>
      <c r="B771" s="32"/>
      <c r="C771" s="17"/>
      <c r="D771" s="32"/>
      <c r="E771" s="17"/>
      <c r="F771" s="17"/>
      <c r="G771" s="32"/>
      <c r="H771" s="17"/>
      <c r="I771" s="33"/>
      <c r="J771" s="17"/>
      <c r="K771" s="17"/>
      <c r="L771" s="17"/>
      <c r="M771" s="17"/>
      <c r="N771" s="17"/>
      <c r="O771" s="17"/>
      <c r="P771" s="17"/>
      <c r="Q771" s="17"/>
      <c r="R771" s="17"/>
      <c r="S771" s="17"/>
      <c r="T771" s="17"/>
      <c r="U771" s="17"/>
      <c r="V771" s="17"/>
      <c r="W771" s="17"/>
      <c r="X771" s="17"/>
      <c r="Y771" s="17"/>
      <c r="Z771" s="17"/>
    </row>
    <row r="772" ht="15.75" customHeight="1">
      <c r="A772" s="32"/>
      <c r="B772" s="32"/>
      <c r="C772" s="17"/>
      <c r="D772" s="32"/>
      <c r="E772" s="17"/>
      <c r="F772" s="17"/>
      <c r="G772" s="32"/>
      <c r="H772" s="17"/>
      <c r="I772" s="33"/>
      <c r="J772" s="17"/>
      <c r="K772" s="17"/>
      <c r="L772" s="17"/>
      <c r="M772" s="17"/>
      <c r="N772" s="17"/>
      <c r="O772" s="17"/>
      <c r="P772" s="17"/>
      <c r="Q772" s="17"/>
      <c r="R772" s="17"/>
      <c r="S772" s="17"/>
      <c r="T772" s="17"/>
      <c r="U772" s="17"/>
      <c r="V772" s="17"/>
      <c r="W772" s="17"/>
      <c r="X772" s="17"/>
      <c r="Y772" s="17"/>
      <c r="Z772" s="17"/>
    </row>
    <row r="773" ht="15.75" customHeight="1">
      <c r="A773" s="32"/>
      <c r="B773" s="32"/>
      <c r="C773" s="17"/>
      <c r="D773" s="32"/>
      <c r="E773" s="17"/>
      <c r="F773" s="17"/>
      <c r="G773" s="32"/>
      <c r="H773" s="17"/>
      <c r="I773" s="33"/>
      <c r="J773" s="17"/>
      <c r="K773" s="17"/>
      <c r="L773" s="17"/>
      <c r="M773" s="17"/>
      <c r="N773" s="17"/>
      <c r="O773" s="17"/>
      <c r="P773" s="17"/>
      <c r="Q773" s="17"/>
      <c r="R773" s="17"/>
      <c r="S773" s="17"/>
      <c r="T773" s="17"/>
      <c r="U773" s="17"/>
      <c r="V773" s="17"/>
      <c r="W773" s="17"/>
      <c r="X773" s="17"/>
      <c r="Y773" s="17"/>
      <c r="Z773" s="17"/>
    </row>
    <row r="774" ht="15.75" customHeight="1">
      <c r="A774" s="32"/>
      <c r="B774" s="32"/>
      <c r="C774" s="17"/>
      <c r="D774" s="32"/>
      <c r="E774" s="17"/>
      <c r="F774" s="17"/>
      <c r="G774" s="32"/>
      <c r="H774" s="17"/>
      <c r="I774" s="33"/>
      <c r="J774" s="17"/>
      <c r="K774" s="17"/>
      <c r="L774" s="17"/>
      <c r="M774" s="17"/>
      <c r="N774" s="17"/>
      <c r="O774" s="17"/>
      <c r="P774" s="17"/>
      <c r="Q774" s="17"/>
      <c r="R774" s="17"/>
      <c r="S774" s="17"/>
      <c r="T774" s="17"/>
      <c r="U774" s="17"/>
      <c r="V774" s="17"/>
      <c r="W774" s="17"/>
      <c r="X774" s="17"/>
      <c r="Y774" s="17"/>
      <c r="Z774" s="17"/>
    </row>
    <row r="775" ht="15.75" customHeight="1">
      <c r="A775" s="32"/>
      <c r="B775" s="32"/>
      <c r="C775" s="17"/>
      <c r="D775" s="32"/>
      <c r="E775" s="17"/>
      <c r="F775" s="17"/>
      <c r="G775" s="32"/>
      <c r="H775" s="17"/>
      <c r="I775" s="33"/>
      <c r="J775" s="17"/>
      <c r="K775" s="17"/>
      <c r="L775" s="17"/>
      <c r="M775" s="17"/>
      <c r="N775" s="17"/>
      <c r="O775" s="17"/>
      <c r="P775" s="17"/>
      <c r="Q775" s="17"/>
      <c r="R775" s="17"/>
      <c r="S775" s="17"/>
      <c r="T775" s="17"/>
      <c r="U775" s="17"/>
      <c r="V775" s="17"/>
      <c r="W775" s="17"/>
      <c r="X775" s="17"/>
      <c r="Y775" s="17"/>
      <c r="Z775" s="17"/>
    </row>
    <row r="776" ht="15.75" customHeight="1">
      <c r="A776" s="32"/>
      <c r="B776" s="32"/>
      <c r="C776" s="17"/>
      <c r="D776" s="32"/>
      <c r="E776" s="17"/>
      <c r="F776" s="17"/>
      <c r="G776" s="32"/>
      <c r="H776" s="17"/>
      <c r="I776" s="33"/>
      <c r="J776" s="17"/>
      <c r="K776" s="17"/>
      <c r="L776" s="17"/>
      <c r="M776" s="17"/>
      <c r="N776" s="17"/>
      <c r="O776" s="17"/>
      <c r="P776" s="17"/>
      <c r="Q776" s="17"/>
      <c r="R776" s="17"/>
      <c r="S776" s="17"/>
      <c r="T776" s="17"/>
      <c r="U776" s="17"/>
      <c r="V776" s="17"/>
      <c r="W776" s="17"/>
      <c r="X776" s="17"/>
      <c r="Y776" s="17"/>
      <c r="Z776" s="17"/>
    </row>
    <row r="777" ht="15.75" customHeight="1">
      <c r="A777" s="32"/>
      <c r="B777" s="32"/>
      <c r="C777" s="17"/>
      <c r="D777" s="32"/>
      <c r="E777" s="17"/>
      <c r="F777" s="17"/>
      <c r="G777" s="32"/>
      <c r="H777" s="17"/>
      <c r="I777" s="33"/>
      <c r="J777" s="17"/>
      <c r="K777" s="17"/>
      <c r="L777" s="17"/>
      <c r="M777" s="17"/>
      <c r="N777" s="17"/>
      <c r="O777" s="17"/>
      <c r="P777" s="17"/>
      <c r="Q777" s="17"/>
      <c r="R777" s="17"/>
      <c r="S777" s="17"/>
      <c r="T777" s="17"/>
      <c r="U777" s="17"/>
      <c r="V777" s="17"/>
      <c r="W777" s="17"/>
      <c r="X777" s="17"/>
      <c r="Y777" s="17"/>
      <c r="Z777" s="17"/>
    </row>
    <row r="778" ht="15.75" customHeight="1">
      <c r="A778" s="32"/>
      <c r="B778" s="32"/>
      <c r="C778" s="17"/>
      <c r="D778" s="32"/>
      <c r="E778" s="17"/>
      <c r="F778" s="17"/>
      <c r="G778" s="32"/>
      <c r="H778" s="17"/>
      <c r="I778" s="33"/>
      <c r="J778" s="17"/>
      <c r="K778" s="17"/>
      <c r="L778" s="17"/>
      <c r="M778" s="17"/>
      <c r="N778" s="17"/>
      <c r="O778" s="17"/>
      <c r="P778" s="17"/>
      <c r="Q778" s="17"/>
      <c r="R778" s="17"/>
      <c r="S778" s="17"/>
      <c r="T778" s="17"/>
      <c r="U778" s="17"/>
      <c r="V778" s="17"/>
      <c r="W778" s="17"/>
      <c r="X778" s="17"/>
      <c r="Y778" s="17"/>
      <c r="Z778" s="17"/>
    </row>
    <row r="779" ht="15.75" customHeight="1">
      <c r="A779" s="32"/>
      <c r="B779" s="32"/>
      <c r="C779" s="17"/>
      <c r="D779" s="32"/>
      <c r="E779" s="17"/>
      <c r="F779" s="17"/>
      <c r="G779" s="32"/>
      <c r="H779" s="17"/>
      <c r="I779" s="33"/>
      <c r="J779" s="17"/>
      <c r="K779" s="17"/>
      <c r="L779" s="17"/>
      <c r="M779" s="17"/>
      <c r="N779" s="17"/>
      <c r="O779" s="17"/>
      <c r="P779" s="17"/>
      <c r="Q779" s="17"/>
      <c r="R779" s="17"/>
      <c r="S779" s="17"/>
      <c r="T779" s="17"/>
      <c r="U779" s="17"/>
      <c r="V779" s="17"/>
      <c r="W779" s="17"/>
      <c r="X779" s="17"/>
      <c r="Y779" s="17"/>
      <c r="Z779" s="17"/>
    </row>
    <row r="780" ht="15.75" customHeight="1">
      <c r="A780" s="32"/>
      <c r="B780" s="32"/>
      <c r="C780" s="17"/>
      <c r="D780" s="32"/>
      <c r="E780" s="17"/>
      <c r="F780" s="17"/>
      <c r="G780" s="32"/>
      <c r="H780" s="17"/>
      <c r="I780" s="33"/>
      <c r="J780" s="17"/>
      <c r="K780" s="17"/>
      <c r="L780" s="17"/>
      <c r="M780" s="17"/>
      <c r="N780" s="17"/>
      <c r="O780" s="17"/>
      <c r="P780" s="17"/>
      <c r="Q780" s="17"/>
      <c r="R780" s="17"/>
      <c r="S780" s="17"/>
      <c r="T780" s="17"/>
      <c r="U780" s="17"/>
      <c r="V780" s="17"/>
      <c r="W780" s="17"/>
      <c r="X780" s="17"/>
      <c r="Y780" s="17"/>
      <c r="Z780" s="17"/>
    </row>
    <row r="781" ht="15.75" customHeight="1">
      <c r="A781" s="32"/>
      <c r="B781" s="32"/>
      <c r="C781" s="17"/>
      <c r="D781" s="32"/>
      <c r="E781" s="17"/>
      <c r="F781" s="17"/>
      <c r="G781" s="32"/>
      <c r="H781" s="17"/>
      <c r="I781" s="33"/>
      <c r="J781" s="17"/>
      <c r="K781" s="17"/>
      <c r="L781" s="17"/>
      <c r="M781" s="17"/>
      <c r="N781" s="17"/>
      <c r="O781" s="17"/>
      <c r="P781" s="17"/>
      <c r="Q781" s="17"/>
      <c r="R781" s="17"/>
      <c r="S781" s="17"/>
      <c r="T781" s="17"/>
      <c r="U781" s="17"/>
      <c r="V781" s="17"/>
      <c r="W781" s="17"/>
      <c r="X781" s="17"/>
      <c r="Y781" s="17"/>
      <c r="Z781" s="17"/>
    </row>
    <row r="782" ht="15.75" customHeight="1">
      <c r="A782" s="32"/>
      <c r="B782" s="32"/>
      <c r="C782" s="17"/>
      <c r="D782" s="32"/>
      <c r="E782" s="17"/>
      <c r="F782" s="17"/>
      <c r="G782" s="32"/>
      <c r="H782" s="17"/>
      <c r="I782" s="33"/>
      <c r="J782" s="17"/>
      <c r="K782" s="17"/>
      <c r="L782" s="17"/>
      <c r="M782" s="17"/>
      <c r="N782" s="17"/>
      <c r="O782" s="17"/>
      <c r="P782" s="17"/>
      <c r="Q782" s="17"/>
      <c r="R782" s="17"/>
      <c r="S782" s="17"/>
      <c r="T782" s="17"/>
      <c r="U782" s="17"/>
      <c r="V782" s="17"/>
      <c r="W782" s="17"/>
      <c r="X782" s="17"/>
      <c r="Y782" s="17"/>
      <c r="Z782" s="17"/>
    </row>
    <row r="783" ht="15.75" customHeight="1">
      <c r="A783" s="32"/>
      <c r="B783" s="32"/>
      <c r="C783" s="17"/>
      <c r="D783" s="32"/>
      <c r="E783" s="17"/>
      <c r="F783" s="17"/>
      <c r="G783" s="32"/>
      <c r="H783" s="17"/>
      <c r="I783" s="33"/>
      <c r="J783" s="17"/>
      <c r="K783" s="17"/>
      <c r="L783" s="17"/>
      <c r="M783" s="17"/>
      <c r="N783" s="17"/>
      <c r="O783" s="17"/>
      <c r="P783" s="17"/>
      <c r="Q783" s="17"/>
      <c r="R783" s="17"/>
      <c r="S783" s="17"/>
      <c r="T783" s="17"/>
      <c r="U783" s="17"/>
      <c r="V783" s="17"/>
      <c r="W783" s="17"/>
      <c r="X783" s="17"/>
      <c r="Y783" s="17"/>
      <c r="Z783" s="17"/>
    </row>
    <row r="784" ht="15.75" customHeight="1">
      <c r="A784" s="32"/>
      <c r="B784" s="32"/>
      <c r="C784" s="17"/>
      <c r="D784" s="32"/>
      <c r="E784" s="17"/>
      <c r="F784" s="17"/>
      <c r="G784" s="32"/>
      <c r="H784" s="17"/>
      <c r="I784" s="33"/>
      <c r="J784" s="17"/>
      <c r="K784" s="17"/>
      <c r="L784" s="17"/>
      <c r="M784" s="17"/>
      <c r="N784" s="17"/>
      <c r="O784" s="17"/>
      <c r="P784" s="17"/>
      <c r="Q784" s="17"/>
      <c r="R784" s="17"/>
      <c r="S784" s="17"/>
      <c r="T784" s="17"/>
      <c r="U784" s="17"/>
      <c r="V784" s="17"/>
      <c r="W784" s="17"/>
      <c r="X784" s="17"/>
      <c r="Y784" s="17"/>
      <c r="Z784" s="17"/>
    </row>
    <row r="785" ht="15.75" customHeight="1">
      <c r="A785" s="32"/>
      <c r="B785" s="32"/>
      <c r="C785" s="17"/>
      <c r="D785" s="32"/>
      <c r="E785" s="17"/>
      <c r="F785" s="17"/>
      <c r="G785" s="32"/>
      <c r="H785" s="17"/>
      <c r="I785" s="33"/>
      <c r="J785" s="17"/>
      <c r="K785" s="17"/>
      <c r="L785" s="17"/>
      <c r="M785" s="17"/>
      <c r="N785" s="17"/>
      <c r="O785" s="17"/>
      <c r="P785" s="17"/>
      <c r="Q785" s="17"/>
      <c r="R785" s="17"/>
      <c r="S785" s="17"/>
      <c r="T785" s="17"/>
      <c r="U785" s="17"/>
      <c r="V785" s="17"/>
      <c r="W785" s="17"/>
      <c r="X785" s="17"/>
      <c r="Y785" s="17"/>
      <c r="Z785" s="17"/>
    </row>
    <row r="786" ht="15.75" customHeight="1">
      <c r="A786" s="32"/>
      <c r="B786" s="32"/>
      <c r="C786" s="17"/>
      <c r="D786" s="32"/>
      <c r="E786" s="17"/>
      <c r="F786" s="17"/>
      <c r="G786" s="32"/>
      <c r="H786" s="17"/>
      <c r="I786" s="33"/>
      <c r="J786" s="17"/>
      <c r="K786" s="17"/>
      <c r="L786" s="17"/>
      <c r="M786" s="17"/>
      <c r="N786" s="17"/>
      <c r="O786" s="17"/>
      <c r="P786" s="17"/>
      <c r="Q786" s="17"/>
      <c r="R786" s="17"/>
      <c r="S786" s="17"/>
      <c r="T786" s="17"/>
      <c r="U786" s="17"/>
      <c r="V786" s="17"/>
      <c r="W786" s="17"/>
      <c r="X786" s="17"/>
      <c r="Y786" s="17"/>
      <c r="Z786" s="17"/>
    </row>
    <row r="787" ht="15.75" customHeight="1">
      <c r="A787" s="32"/>
      <c r="B787" s="32"/>
      <c r="C787" s="17"/>
      <c r="D787" s="32"/>
      <c r="E787" s="17"/>
      <c r="F787" s="17"/>
      <c r="G787" s="32"/>
      <c r="H787" s="17"/>
      <c r="I787" s="33"/>
      <c r="J787" s="17"/>
      <c r="K787" s="17"/>
      <c r="L787" s="17"/>
      <c r="M787" s="17"/>
      <c r="N787" s="17"/>
      <c r="O787" s="17"/>
      <c r="P787" s="17"/>
      <c r="Q787" s="17"/>
      <c r="R787" s="17"/>
      <c r="S787" s="17"/>
      <c r="T787" s="17"/>
      <c r="U787" s="17"/>
      <c r="V787" s="17"/>
      <c r="W787" s="17"/>
      <c r="X787" s="17"/>
      <c r="Y787" s="17"/>
      <c r="Z787" s="17"/>
    </row>
    <row r="788" ht="15.75" customHeight="1">
      <c r="A788" s="32"/>
      <c r="B788" s="32"/>
      <c r="C788" s="17"/>
      <c r="D788" s="32"/>
      <c r="E788" s="17"/>
      <c r="F788" s="17"/>
      <c r="G788" s="32"/>
      <c r="H788" s="17"/>
      <c r="I788" s="33"/>
      <c r="J788" s="17"/>
      <c r="K788" s="17"/>
      <c r="L788" s="17"/>
      <c r="M788" s="17"/>
      <c r="N788" s="17"/>
      <c r="O788" s="17"/>
      <c r="P788" s="17"/>
      <c r="Q788" s="17"/>
      <c r="R788" s="17"/>
      <c r="S788" s="17"/>
      <c r="T788" s="17"/>
      <c r="U788" s="17"/>
      <c r="V788" s="17"/>
      <c r="W788" s="17"/>
      <c r="X788" s="17"/>
      <c r="Y788" s="17"/>
      <c r="Z788" s="17"/>
    </row>
    <row r="789" ht="15.75" customHeight="1">
      <c r="A789" s="32"/>
      <c r="B789" s="32"/>
      <c r="C789" s="17"/>
      <c r="D789" s="32"/>
      <c r="E789" s="17"/>
      <c r="F789" s="17"/>
      <c r="G789" s="32"/>
      <c r="H789" s="17"/>
      <c r="I789" s="33"/>
      <c r="J789" s="17"/>
      <c r="K789" s="17"/>
      <c r="L789" s="17"/>
      <c r="M789" s="17"/>
      <c r="N789" s="17"/>
      <c r="O789" s="17"/>
      <c r="P789" s="17"/>
      <c r="Q789" s="17"/>
      <c r="R789" s="17"/>
      <c r="S789" s="17"/>
      <c r="T789" s="17"/>
      <c r="U789" s="17"/>
      <c r="V789" s="17"/>
      <c r="W789" s="17"/>
      <c r="X789" s="17"/>
      <c r="Y789" s="17"/>
      <c r="Z789" s="17"/>
    </row>
    <row r="790" ht="15.75" customHeight="1">
      <c r="A790" s="32"/>
      <c r="B790" s="32"/>
      <c r="C790" s="17"/>
      <c r="D790" s="32"/>
      <c r="E790" s="17"/>
      <c r="F790" s="17"/>
      <c r="G790" s="32"/>
      <c r="H790" s="17"/>
      <c r="I790" s="33"/>
      <c r="J790" s="17"/>
      <c r="K790" s="17"/>
      <c r="L790" s="17"/>
      <c r="M790" s="17"/>
      <c r="N790" s="17"/>
      <c r="O790" s="17"/>
      <c r="P790" s="17"/>
      <c r="Q790" s="17"/>
      <c r="R790" s="17"/>
      <c r="S790" s="17"/>
      <c r="T790" s="17"/>
      <c r="U790" s="17"/>
      <c r="V790" s="17"/>
      <c r="W790" s="17"/>
      <c r="X790" s="17"/>
      <c r="Y790" s="17"/>
      <c r="Z790" s="17"/>
    </row>
    <row r="791" ht="15.75" customHeight="1">
      <c r="A791" s="32"/>
      <c r="B791" s="32"/>
      <c r="C791" s="17"/>
      <c r="D791" s="32"/>
      <c r="E791" s="17"/>
      <c r="F791" s="17"/>
      <c r="G791" s="32"/>
      <c r="H791" s="17"/>
      <c r="I791" s="33"/>
      <c r="J791" s="17"/>
      <c r="K791" s="17"/>
      <c r="L791" s="17"/>
      <c r="M791" s="17"/>
      <c r="N791" s="17"/>
      <c r="O791" s="17"/>
      <c r="P791" s="17"/>
      <c r="Q791" s="17"/>
      <c r="R791" s="17"/>
      <c r="S791" s="17"/>
      <c r="T791" s="17"/>
      <c r="U791" s="17"/>
      <c r="V791" s="17"/>
      <c r="W791" s="17"/>
      <c r="X791" s="17"/>
      <c r="Y791" s="17"/>
      <c r="Z791" s="17"/>
    </row>
    <row r="792" ht="15.75" customHeight="1">
      <c r="A792" s="32"/>
      <c r="B792" s="32"/>
      <c r="C792" s="17"/>
      <c r="D792" s="32"/>
      <c r="E792" s="17"/>
      <c r="F792" s="17"/>
      <c r="G792" s="32"/>
      <c r="H792" s="17"/>
      <c r="I792" s="33"/>
      <c r="J792" s="17"/>
      <c r="K792" s="17"/>
      <c r="L792" s="17"/>
      <c r="M792" s="17"/>
      <c r="N792" s="17"/>
      <c r="O792" s="17"/>
      <c r="P792" s="17"/>
      <c r="Q792" s="17"/>
      <c r="R792" s="17"/>
      <c r="S792" s="17"/>
      <c r="T792" s="17"/>
      <c r="U792" s="17"/>
      <c r="V792" s="17"/>
      <c r="W792" s="17"/>
      <c r="X792" s="17"/>
      <c r="Y792" s="17"/>
      <c r="Z792" s="17"/>
    </row>
    <row r="793" ht="15.75" customHeight="1">
      <c r="A793" s="32"/>
      <c r="B793" s="32"/>
      <c r="C793" s="17"/>
      <c r="D793" s="32"/>
      <c r="E793" s="17"/>
      <c r="F793" s="17"/>
      <c r="G793" s="32"/>
      <c r="H793" s="17"/>
      <c r="I793" s="33"/>
      <c r="J793" s="17"/>
      <c r="K793" s="17"/>
      <c r="L793" s="17"/>
      <c r="M793" s="17"/>
      <c r="N793" s="17"/>
      <c r="O793" s="17"/>
      <c r="P793" s="17"/>
      <c r="Q793" s="17"/>
      <c r="R793" s="17"/>
      <c r="S793" s="17"/>
      <c r="T793" s="17"/>
      <c r="U793" s="17"/>
      <c r="V793" s="17"/>
      <c r="W793" s="17"/>
      <c r="X793" s="17"/>
      <c r="Y793" s="17"/>
      <c r="Z793" s="17"/>
    </row>
    <row r="794" ht="15.75" customHeight="1">
      <c r="A794" s="32"/>
      <c r="B794" s="32"/>
      <c r="C794" s="17"/>
      <c r="D794" s="32"/>
      <c r="E794" s="17"/>
      <c r="F794" s="17"/>
      <c r="G794" s="32"/>
      <c r="H794" s="17"/>
      <c r="I794" s="33"/>
      <c r="J794" s="17"/>
      <c r="K794" s="17"/>
      <c r="L794" s="17"/>
      <c r="M794" s="17"/>
      <c r="N794" s="17"/>
      <c r="O794" s="17"/>
      <c r="P794" s="17"/>
      <c r="Q794" s="17"/>
      <c r="R794" s="17"/>
      <c r="S794" s="17"/>
      <c r="T794" s="17"/>
      <c r="U794" s="17"/>
      <c r="V794" s="17"/>
      <c r="W794" s="17"/>
      <c r="X794" s="17"/>
      <c r="Y794" s="17"/>
      <c r="Z794" s="17"/>
    </row>
    <row r="795" ht="15.75" customHeight="1">
      <c r="A795" s="32"/>
      <c r="B795" s="32"/>
      <c r="C795" s="17"/>
      <c r="D795" s="32"/>
      <c r="E795" s="17"/>
      <c r="F795" s="17"/>
      <c r="G795" s="32"/>
      <c r="H795" s="17"/>
      <c r="I795" s="33"/>
      <c r="J795" s="17"/>
      <c r="K795" s="17"/>
      <c r="L795" s="17"/>
      <c r="M795" s="17"/>
      <c r="N795" s="17"/>
      <c r="O795" s="17"/>
      <c r="P795" s="17"/>
      <c r="Q795" s="17"/>
      <c r="R795" s="17"/>
      <c r="S795" s="17"/>
      <c r="T795" s="17"/>
      <c r="U795" s="17"/>
      <c r="V795" s="17"/>
      <c r="W795" s="17"/>
      <c r="X795" s="17"/>
      <c r="Y795" s="17"/>
      <c r="Z795" s="17"/>
    </row>
    <row r="796" ht="15.75" customHeight="1">
      <c r="A796" s="32"/>
      <c r="B796" s="32"/>
      <c r="C796" s="17"/>
      <c r="D796" s="32"/>
      <c r="E796" s="17"/>
      <c r="F796" s="17"/>
      <c r="G796" s="32"/>
      <c r="H796" s="17"/>
      <c r="I796" s="33"/>
      <c r="J796" s="17"/>
      <c r="K796" s="17"/>
      <c r="L796" s="17"/>
      <c r="M796" s="17"/>
      <c r="N796" s="17"/>
      <c r="O796" s="17"/>
      <c r="P796" s="17"/>
      <c r="Q796" s="17"/>
      <c r="R796" s="17"/>
      <c r="S796" s="17"/>
      <c r="T796" s="17"/>
      <c r="U796" s="17"/>
      <c r="V796" s="17"/>
      <c r="W796" s="17"/>
      <c r="X796" s="17"/>
      <c r="Y796" s="17"/>
      <c r="Z796" s="17"/>
    </row>
    <row r="797" ht="15.75" customHeight="1">
      <c r="A797" s="32"/>
      <c r="B797" s="32"/>
      <c r="C797" s="17"/>
      <c r="D797" s="32"/>
      <c r="E797" s="17"/>
      <c r="F797" s="17"/>
      <c r="G797" s="32"/>
      <c r="H797" s="17"/>
      <c r="I797" s="33"/>
      <c r="J797" s="17"/>
      <c r="K797" s="17"/>
      <c r="L797" s="17"/>
      <c r="M797" s="17"/>
      <c r="N797" s="17"/>
      <c r="O797" s="17"/>
      <c r="P797" s="17"/>
      <c r="Q797" s="17"/>
      <c r="R797" s="17"/>
      <c r="S797" s="17"/>
      <c r="T797" s="17"/>
      <c r="U797" s="17"/>
      <c r="V797" s="17"/>
      <c r="W797" s="17"/>
      <c r="X797" s="17"/>
      <c r="Y797" s="17"/>
      <c r="Z797" s="17"/>
    </row>
    <row r="798" ht="15.75" customHeight="1">
      <c r="A798" s="32"/>
      <c r="B798" s="32"/>
      <c r="C798" s="17"/>
      <c r="D798" s="32"/>
      <c r="E798" s="17"/>
      <c r="F798" s="17"/>
      <c r="G798" s="32"/>
      <c r="H798" s="17"/>
      <c r="I798" s="33"/>
      <c r="J798" s="17"/>
      <c r="K798" s="17"/>
      <c r="L798" s="17"/>
      <c r="M798" s="17"/>
      <c r="N798" s="17"/>
      <c r="O798" s="17"/>
      <c r="P798" s="17"/>
      <c r="Q798" s="17"/>
      <c r="R798" s="17"/>
      <c r="S798" s="17"/>
      <c r="T798" s="17"/>
      <c r="U798" s="17"/>
      <c r="V798" s="17"/>
      <c r="W798" s="17"/>
      <c r="X798" s="17"/>
      <c r="Y798" s="17"/>
      <c r="Z798" s="17"/>
    </row>
    <row r="799" ht="15.75" customHeight="1">
      <c r="A799" s="32"/>
      <c r="B799" s="32"/>
      <c r="C799" s="17"/>
      <c r="D799" s="32"/>
      <c r="E799" s="17"/>
      <c r="F799" s="17"/>
      <c r="G799" s="32"/>
      <c r="H799" s="17"/>
      <c r="I799" s="33"/>
      <c r="J799" s="17"/>
      <c r="K799" s="17"/>
      <c r="L799" s="17"/>
      <c r="M799" s="17"/>
      <c r="N799" s="17"/>
      <c r="O799" s="17"/>
      <c r="P799" s="17"/>
      <c r="Q799" s="17"/>
      <c r="R799" s="17"/>
      <c r="S799" s="17"/>
      <c r="T799" s="17"/>
      <c r="U799" s="17"/>
      <c r="V799" s="17"/>
      <c r="W799" s="17"/>
      <c r="X799" s="17"/>
      <c r="Y799" s="17"/>
      <c r="Z799" s="17"/>
    </row>
    <row r="800" ht="15.75" customHeight="1">
      <c r="A800" s="32"/>
      <c r="B800" s="32"/>
      <c r="C800" s="17"/>
      <c r="D800" s="32"/>
      <c r="E800" s="17"/>
      <c r="F800" s="17"/>
      <c r="G800" s="32"/>
      <c r="H800" s="17"/>
      <c r="I800" s="33"/>
      <c r="J800" s="17"/>
      <c r="K800" s="17"/>
      <c r="L800" s="17"/>
      <c r="M800" s="17"/>
      <c r="N800" s="17"/>
      <c r="O800" s="17"/>
      <c r="P800" s="17"/>
      <c r="Q800" s="17"/>
      <c r="R800" s="17"/>
      <c r="S800" s="17"/>
      <c r="T800" s="17"/>
      <c r="U800" s="17"/>
      <c r="V800" s="17"/>
      <c r="W800" s="17"/>
      <c r="X800" s="17"/>
      <c r="Y800" s="17"/>
      <c r="Z800" s="17"/>
    </row>
    <row r="801" ht="15.75" customHeight="1">
      <c r="A801" s="32"/>
      <c r="B801" s="32"/>
      <c r="C801" s="17"/>
      <c r="D801" s="32"/>
      <c r="E801" s="17"/>
      <c r="F801" s="17"/>
      <c r="G801" s="32"/>
      <c r="H801" s="17"/>
      <c r="I801" s="33"/>
      <c r="J801" s="17"/>
      <c r="K801" s="17"/>
      <c r="L801" s="17"/>
      <c r="M801" s="17"/>
      <c r="N801" s="17"/>
      <c r="O801" s="17"/>
      <c r="P801" s="17"/>
      <c r="Q801" s="17"/>
      <c r="R801" s="17"/>
      <c r="S801" s="17"/>
      <c r="T801" s="17"/>
      <c r="U801" s="17"/>
      <c r="V801" s="17"/>
      <c r="W801" s="17"/>
      <c r="X801" s="17"/>
      <c r="Y801" s="17"/>
      <c r="Z801" s="17"/>
    </row>
    <row r="802" ht="15.75" customHeight="1">
      <c r="A802" s="32"/>
      <c r="B802" s="32"/>
      <c r="C802" s="17"/>
      <c r="D802" s="32"/>
      <c r="E802" s="17"/>
      <c r="F802" s="17"/>
      <c r="G802" s="32"/>
      <c r="H802" s="17"/>
      <c r="I802" s="33"/>
      <c r="J802" s="17"/>
      <c r="K802" s="17"/>
      <c r="L802" s="17"/>
      <c r="M802" s="17"/>
      <c r="N802" s="17"/>
      <c r="O802" s="17"/>
      <c r="P802" s="17"/>
      <c r="Q802" s="17"/>
      <c r="R802" s="17"/>
      <c r="S802" s="17"/>
      <c r="T802" s="17"/>
      <c r="U802" s="17"/>
      <c r="V802" s="17"/>
      <c r="W802" s="17"/>
      <c r="X802" s="17"/>
      <c r="Y802" s="17"/>
      <c r="Z802" s="17"/>
    </row>
    <row r="803" ht="15.75" customHeight="1">
      <c r="A803" s="32"/>
      <c r="B803" s="32"/>
      <c r="C803" s="17"/>
      <c r="D803" s="32"/>
      <c r="E803" s="17"/>
      <c r="F803" s="17"/>
      <c r="G803" s="32"/>
      <c r="H803" s="17"/>
      <c r="I803" s="33"/>
      <c r="J803" s="17"/>
      <c r="K803" s="17"/>
      <c r="L803" s="17"/>
      <c r="M803" s="17"/>
      <c r="N803" s="17"/>
      <c r="O803" s="17"/>
      <c r="P803" s="17"/>
      <c r="Q803" s="17"/>
      <c r="R803" s="17"/>
      <c r="S803" s="17"/>
      <c r="T803" s="17"/>
      <c r="U803" s="17"/>
      <c r="V803" s="17"/>
      <c r="W803" s="17"/>
      <c r="X803" s="17"/>
      <c r="Y803" s="17"/>
      <c r="Z803" s="17"/>
    </row>
    <row r="804" ht="15.75" customHeight="1">
      <c r="A804" s="32"/>
      <c r="B804" s="32"/>
      <c r="C804" s="17"/>
      <c r="D804" s="32"/>
      <c r="E804" s="17"/>
      <c r="F804" s="17"/>
      <c r="G804" s="32"/>
      <c r="H804" s="17"/>
      <c r="I804" s="33"/>
      <c r="J804" s="17"/>
      <c r="K804" s="17"/>
      <c r="L804" s="17"/>
      <c r="M804" s="17"/>
      <c r="N804" s="17"/>
      <c r="O804" s="17"/>
      <c r="P804" s="17"/>
      <c r="Q804" s="17"/>
      <c r="R804" s="17"/>
      <c r="S804" s="17"/>
      <c r="T804" s="17"/>
      <c r="U804" s="17"/>
      <c r="V804" s="17"/>
      <c r="W804" s="17"/>
      <c r="X804" s="17"/>
      <c r="Y804" s="17"/>
      <c r="Z804" s="17"/>
    </row>
    <row r="805" ht="15.75" customHeight="1">
      <c r="A805" s="32"/>
      <c r="B805" s="32"/>
      <c r="C805" s="17"/>
      <c r="D805" s="32"/>
      <c r="E805" s="17"/>
      <c r="F805" s="17"/>
      <c r="G805" s="32"/>
      <c r="H805" s="17"/>
      <c r="I805" s="33"/>
      <c r="J805" s="17"/>
      <c r="K805" s="17"/>
      <c r="L805" s="17"/>
      <c r="M805" s="17"/>
      <c r="N805" s="17"/>
      <c r="O805" s="17"/>
      <c r="P805" s="17"/>
      <c r="Q805" s="17"/>
      <c r="R805" s="17"/>
      <c r="S805" s="17"/>
      <c r="T805" s="17"/>
      <c r="U805" s="17"/>
      <c r="V805" s="17"/>
      <c r="W805" s="17"/>
      <c r="X805" s="17"/>
      <c r="Y805" s="17"/>
      <c r="Z805" s="17"/>
    </row>
    <row r="806" ht="15.75" customHeight="1">
      <c r="A806" s="32"/>
      <c r="B806" s="32"/>
      <c r="C806" s="17"/>
      <c r="D806" s="32"/>
      <c r="E806" s="17"/>
      <c r="F806" s="17"/>
      <c r="G806" s="32"/>
      <c r="H806" s="17"/>
      <c r="I806" s="33"/>
      <c r="J806" s="17"/>
      <c r="K806" s="17"/>
      <c r="L806" s="17"/>
      <c r="M806" s="17"/>
      <c r="N806" s="17"/>
      <c r="O806" s="17"/>
      <c r="P806" s="17"/>
      <c r="Q806" s="17"/>
      <c r="R806" s="17"/>
      <c r="S806" s="17"/>
      <c r="T806" s="17"/>
      <c r="U806" s="17"/>
      <c r="V806" s="17"/>
      <c r="W806" s="17"/>
      <c r="X806" s="17"/>
      <c r="Y806" s="17"/>
      <c r="Z806" s="17"/>
    </row>
    <row r="807" ht="15.75" customHeight="1">
      <c r="A807" s="32"/>
      <c r="B807" s="32"/>
      <c r="C807" s="17"/>
      <c r="D807" s="32"/>
      <c r="E807" s="17"/>
      <c r="F807" s="17"/>
      <c r="G807" s="32"/>
      <c r="H807" s="17"/>
      <c r="I807" s="33"/>
      <c r="J807" s="17"/>
      <c r="K807" s="17"/>
      <c r="L807" s="17"/>
      <c r="M807" s="17"/>
      <c r="N807" s="17"/>
      <c r="O807" s="17"/>
      <c r="P807" s="17"/>
      <c r="Q807" s="17"/>
      <c r="R807" s="17"/>
      <c r="S807" s="17"/>
      <c r="T807" s="17"/>
      <c r="U807" s="17"/>
      <c r="V807" s="17"/>
      <c r="W807" s="17"/>
      <c r="X807" s="17"/>
      <c r="Y807" s="17"/>
      <c r="Z807" s="17"/>
    </row>
    <row r="808" ht="15.75" customHeight="1">
      <c r="A808" s="32"/>
      <c r="B808" s="32"/>
      <c r="C808" s="17"/>
      <c r="D808" s="32"/>
      <c r="E808" s="17"/>
      <c r="F808" s="17"/>
      <c r="G808" s="32"/>
      <c r="H808" s="17"/>
      <c r="I808" s="33"/>
      <c r="J808" s="17"/>
      <c r="K808" s="17"/>
      <c r="L808" s="17"/>
      <c r="M808" s="17"/>
      <c r="N808" s="17"/>
      <c r="O808" s="17"/>
      <c r="P808" s="17"/>
      <c r="Q808" s="17"/>
      <c r="R808" s="17"/>
      <c r="S808" s="17"/>
      <c r="T808" s="17"/>
      <c r="U808" s="17"/>
      <c r="V808" s="17"/>
      <c r="W808" s="17"/>
      <c r="X808" s="17"/>
      <c r="Y808" s="17"/>
      <c r="Z808" s="17"/>
    </row>
    <row r="809" ht="15.75" customHeight="1">
      <c r="A809" s="32"/>
      <c r="B809" s="32"/>
      <c r="C809" s="17"/>
      <c r="D809" s="32"/>
      <c r="E809" s="17"/>
      <c r="F809" s="17"/>
      <c r="G809" s="32"/>
      <c r="H809" s="17"/>
      <c r="I809" s="33"/>
      <c r="J809" s="17"/>
      <c r="K809" s="17"/>
      <c r="L809" s="17"/>
      <c r="M809" s="17"/>
      <c r="N809" s="17"/>
      <c r="O809" s="17"/>
      <c r="P809" s="17"/>
      <c r="Q809" s="17"/>
      <c r="R809" s="17"/>
      <c r="S809" s="17"/>
      <c r="T809" s="17"/>
      <c r="U809" s="17"/>
      <c r="V809" s="17"/>
      <c r="W809" s="17"/>
      <c r="X809" s="17"/>
      <c r="Y809" s="17"/>
      <c r="Z809" s="17"/>
    </row>
    <row r="810" ht="15.75" customHeight="1">
      <c r="A810" s="32"/>
      <c r="B810" s="32"/>
      <c r="C810" s="17"/>
      <c r="D810" s="32"/>
      <c r="E810" s="17"/>
      <c r="F810" s="17"/>
      <c r="G810" s="32"/>
      <c r="H810" s="17"/>
      <c r="I810" s="33"/>
      <c r="J810" s="17"/>
      <c r="K810" s="17"/>
      <c r="L810" s="17"/>
      <c r="M810" s="17"/>
      <c r="N810" s="17"/>
      <c r="O810" s="17"/>
      <c r="P810" s="17"/>
      <c r="Q810" s="17"/>
      <c r="R810" s="17"/>
      <c r="S810" s="17"/>
      <c r="T810" s="17"/>
      <c r="U810" s="17"/>
      <c r="V810" s="17"/>
      <c r="W810" s="17"/>
      <c r="X810" s="17"/>
      <c r="Y810" s="17"/>
      <c r="Z810" s="17"/>
    </row>
    <row r="811" ht="15.75" customHeight="1">
      <c r="A811" s="32"/>
      <c r="B811" s="32"/>
      <c r="C811" s="17"/>
      <c r="D811" s="32"/>
      <c r="E811" s="17"/>
      <c r="F811" s="17"/>
      <c r="G811" s="32"/>
      <c r="H811" s="17"/>
      <c r="I811" s="33"/>
      <c r="J811" s="17"/>
      <c r="K811" s="17"/>
      <c r="L811" s="17"/>
      <c r="M811" s="17"/>
      <c r="N811" s="17"/>
      <c r="O811" s="17"/>
      <c r="P811" s="17"/>
      <c r="Q811" s="17"/>
      <c r="R811" s="17"/>
      <c r="S811" s="17"/>
      <c r="T811" s="17"/>
      <c r="U811" s="17"/>
      <c r="V811" s="17"/>
      <c r="W811" s="17"/>
      <c r="X811" s="17"/>
      <c r="Y811" s="17"/>
      <c r="Z811" s="17"/>
    </row>
    <row r="812" ht="15.75" customHeight="1">
      <c r="A812" s="32"/>
      <c r="B812" s="32"/>
      <c r="C812" s="17"/>
      <c r="D812" s="32"/>
      <c r="E812" s="17"/>
      <c r="F812" s="17"/>
      <c r="G812" s="32"/>
      <c r="H812" s="17"/>
      <c r="I812" s="33"/>
      <c r="J812" s="17"/>
      <c r="K812" s="17"/>
      <c r="L812" s="17"/>
      <c r="M812" s="17"/>
      <c r="N812" s="17"/>
      <c r="O812" s="17"/>
      <c r="P812" s="17"/>
      <c r="Q812" s="17"/>
      <c r="R812" s="17"/>
      <c r="S812" s="17"/>
      <c r="T812" s="17"/>
      <c r="U812" s="17"/>
      <c r="V812" s="17"/>
      <c r="W812" s="17"/>
      <c r="X812" s="17"/>
      <c r="Y812" s="17"/>
      <c r="Z812" s="17"/>
    </row>
    <row r="813" ht="15.75" customHeight="1">
      <c r="A813" s="32"/>
      <c r="B813" s="32"/>
      <c r="C813" s="17"/>
      <c r="D813" s="32"/>
      <c r="E813" s="17"/>
      <c r="F813" s="17"/>
      <c r="G813" s="32"/>
      <c r="H813" s="17"/>
      <c r="I813" s="33"/>
      <c r="J813" s="17"/>
      <c r="K813" s="17"/>
      <c r="L813" s="17"/>
      <c r="M813" s="17"/>
      <c r="N813" s="17"/>
      <c r="O813" s="17"/>
      <c r="P813" s="17"/>
      <c r="Q813" s="17"/>
      <c r="R813" s="17"/>
      <c r="S813" s="17"/>
      <c r="T813" s="17"/>
      <c r="U813" s="17"/>
      <c r="V813" s="17"/>
      <c r="W813" s="17"/>
      <c r="X813" s="17"/>
      <c r="Y813" s="17"/>
      <c r="Z813" s="17"/>
    </row>
    <row r="814" ht="15.75" customHeight="1">
      <c r="A814" s="32"/>
      <c r="B814" s="32"/>
      <c r="C814" s="17"/>
      <c r="D814" s="32"/>
      <c r="E814" s="17"/>
      <c r="F814" s="17"/>
      <c r="G814" s="32"/>
      <c r="H814" s="17"/>
      <c r="I814" s="33"/>
      <c r="J814" s="17"/>
      <c r="K814" s="17"/>
      <c r="L814" s="17"/>
      <c r="M814" s="17"/>
      <c r="N814" s="17"/>
      <c r="O814" s="17"/>
      <c r="P814" s="17"/>
      <c r="Q814" s="17"/>
      <c r="R814" s="17"/>
      <c r="S814" s="17"/>
      <c r="T814" s="17"/>
      <c r="U814" s="17"/>
      <c r="V814" s="17"/>
      <c r="W814" s="17"/>
      <c r="X814" s="17"/>
      <c r="Y814" s="17"/>
      <c r="Z814" s="17"/>
    </row>
    <row r="815" ht="15.75" customHeight="1">
      <c r="A815" s="32"/>
      <c r="B815" s="32"/>
      <c r="C815" s="17"/>
      <c r="D815" s="32"/>
      <c r="E815" s="17"/>
      <c r="F815" s="17"/>
      <c r="G815" s="32"/>
      <c r="H815" s="17"/>
      <c r="I815" s="33"/>
      <c r="J815" s="17"/>
      <c r="K815" s="17"/>
      <c r="L815" s="17"/>
      <c r="M815" s="17"/>
      <c r="N815" s="17"/>
      <c r="O815" s="17"/>
      <c r="P815" s="17"/>
      <c r="Q815" s="17"/>
      <c r="R815" s="17"/>
      <c r="S815" s="17"/>
      <c r="T815" s="17"/>
      <c r="U815" s="17"/>
      <c r="V815" s="17"/>
      <c r="W815" s="17"/>
      <c r="X815" s="17"/>
      <c r="Y815" s="17"/>
      <c r="Z815" s="17"/>
    </row>
    <row r="816" ht="15.75" customHeight="1">
      <c r="A816" s="32"/>
      <c r="B816" s="32"/>
      <c r="C816" s="17"/>
      <c r="D816" s="32"/>
      <c r="E816" s="17"/>
      <c r="F816" s="17"/>
      <c r="G816" s="32"/>
      <c r="H816" s="17"/>
      <c r="I816" s="33"/>
      <c r="J816" s="17"/>
      <c r="K816" s="17"/>
      <c r="L816" s="17"/>
      <c r="M816" s="17"/>
      <c r="N816" s="17"/>
      <c r="O816" s="17"/>
      <c r="P816" s="17"/>
      <c r="Q816" s="17"/>
      <c r="R816" s="17"/>
      <c r="S816" s="17"/>
      <c r="T816" s="17"/>
      <c r="U816" s="17"/>
      <c r="V816" s="17"/>
      <c r="W816" s="17"/>
      <c r="X816" s="17"/>
      <c r="Y816" s="17"/>
      <c r="Z816" s="17"/>
    </row>
    <row r="817" ht="15.75" customHeight="1">
      <c r="A817" s="32"/>
      <c r="B817" s="32"/>
      <c r="C817" s="17"/>
      <c r="D817" s="32"/>
      <c r="E817" s="17"/>
      <c r="F817" s="17"/>
      <c r="G817" s="32"/>
      <c r="H817" s="17"/>
      <c r="I817" s="33"/>
      <c r="J817" s="17"/>
      <c r="K817" s="17"/>
      <c r="L817" s="17"/>
      <c r="M817" s="17"/>
      <c r="N817" s="17"/>
      <c r="O817" s="17"/>
      <c r="P817" s="17"/>
      <c r="Q817" s="17"/>
      <c r="R817" s="17"/>
      <c r="S817" s="17"/>
      <c r="T817" s="17"/>
      <c r="U817" s="17"/>
      <c r="V817" s="17"/>
      <c r="W817" s="17"/>
      <c r="X817" s="17"/>
      <c r="Y817" s="17"/>
      <c r="Z817" s="17"/>
    </row>
    <row r="818" ht="15.75" customHeight="1">
      <c r="A818" s="32"/>
      <c r="B818" s="32"/>
      <c r="C818" s="17"/>
      <c r="D818" s="32"/>
      <c r="E818" s="17"/>
      <c r="F818" s="17"/>
      <c r="G818" s="32"/>
      <c r="H818" s="17"/>
      <c r="I818" s="33"/>
      <c r="J818" s="17"/>
      <c r="K818" s="17"/>
      <c r="L818" s="17"/>
      <c r="M818" s="17"/>
      <c r="N818" s="17"/>
      <c r="O818" s="17"/>
      <c r="P818" s="17"/>
      <c r="Q818" s="17"/>
      <c r="R818" s="17"/>
      <c r="S818" s="17"/>
      <c r="T818" s="17"/>
      <c r="U818" s="17"/>
      <c r="V818" s="17"/>
      <c r="W818" s="17"/>
      <c r="X818" s="17"/>
      <c r="Y818" s="17"/>
      <c r="Z818" s="17"/>
    </row>
    <row r="819" ht="15.75" customHeight="1">
      <c r="A819" s="32"/>
      <c r="B819" s="32"/>
      <c r="C819" s="17"/>
      <c r="D819" s="32"/>
      <c r="E819" s="17"/>
      <c r="F819" s="17"/>
      <c r="G819" s="32"/>
      <c r="H819" s="17"/>
      <c r="I819" s="33"/>
      <c r="J819" s="17"/>
      <c r="K819" s="17"/>
      <c r="L819" s="17"/>
      <c r="M819" s="17"/>
      <c r="N819" s="17"/>
      <c r="O819" s="17"/>
      <c r="P819" s="17"/>
      <c r="Q819" s="17"/>
      <c r="R819" s="17"/>
      <c r="S819" s="17"/>
      <c r="T819" s="17"/>
      <c r="U819" s="17"/>
      <c r="V819" s="17"/>
      <c r="W819" s="17"/>
      <c r="X819" s="17"/>
      <c r="Y819" s="17"/>
      <c r="Z819" s="17"/>
    </row>
    <row r="820" ht="15.75" customHeight="1">
      <c r="A820" s="32"/>
      <c r="B820" s="32"/>
      <c r="C820" s="17"/>
      <c r="D820" s="32"/>
      <c r="E820" s="17"/>
      <c r="F820" s="17"/>
      <c r="G820" s="32"/>
      <c r="H820" s="17"/>
      <c r="I820" s="33"/>
      <c r="J820" s="17"/>
      <c r="K820" s="17"/>
      <c r="L820" s="17"/>
      <c r="M820" s="17"/>
      <c r="N820" s="17"/>
      <c r="O820" s="17"/>
      <c r="P820" s="17"/>
      <c r="Q820" s="17"/>
      <c r="R820" s="17"/>
      <c r="S820" s="17"/>
      <c r="T820" s="17"/>
      <c r="U820" s="17"/>
      <c r="V820" s="17"/>
      <c r="W820" s="17"/>
      <c r="X820" s="17"/>
      <c r="Y820" s="17"/>
      <c r="Z820" s="17"/>
    </row>
    <row r="821" ht="15.75" customHeight="1">
      <c r="A821" s="32"/>
      <c r="B821" s="32"/>
      <c r="C821" s="17"/>
      <c r="D821" s="32"/>
      <c r="E821" s="17"/>
      <c r="F821" s="17"/>
      <c r="G821" s="32"/>
      <c r="H821" s="17"/>
      <c r="I821" s="33"/>
      <c r="J821" s="17"/>
      <c r="K821" s="17"/>
      <c r="L821" s="17"/>
      <c r="M821" s="17"/>
      <c r="N821" s="17"/>
      <c r="O821" s="17"/>
      <c r="P821" s="17"/>
      <c r="Q821" s="17"/>
      <c r="R821" s="17"/>
      <c r="S821" s="17"/>
      <c r="T821" s="17"/>
      <c r="U821" s="17"/>
      <c r="V821" s="17"/>
      <c r="W821" s="17"/>
      <c r="X821" s="17"/>
      <c r="Y821" s="17"/>
      <c r="Z821" s="17"/>
    </row>
    <row r="822" ht="15.75" customHeight="1">
      <c r="A822" s="32"/>
      <c r="B822" s="32"/>
      <c r="C822" s="17"/>
      <c r="D822" s="32"/>
      <c r="E822" s="17"/>
      <c r="F822" s="17"/>
      <c r="G822" s="32"/>
      <c r="H822" s="17"/>
      <c r="I822" s="33"/>
      <c r="J822" s="17"/>
      <c r="K822" s="17"/>
      <c r="L822" s="17"/>
      <c r="M822" s="17"/>
      <c r="N822" s="17"/>
      <c r="O822" s="17"/>
      <c r="P822" s="17"/>
      <c r="Q822" s="17"/>
      <c r="R822" s="17"/>
      <c r="S822" s="17"/>
      <c r="T822" s="17"/>
      <c r="U822" s="17"/>
      <c r="V822" s="17"/>
      <c r="W822" s="17"/>
      <c r="X822" s="17"/>
      <c r="Y822" s="17"/>
      <c r="Z822" s="17"/>
    </row>
    <row r="823" ht="15.75" customHeight="1">
      <c r="A823" s="32"/>
      <c r="B823" s="32"/>
      <c r="C823" s="17"/>
      <c r="D823" s="32"/>
      <c r="E823" s="17"/>
      <c r="F823" s="17"/>
      <c r="G823" s="32"/>
      <c r="H823" s="17"/>
      <c r="I823" s="33"/>
      <c r="J823" s="17"/>
      <c r="K823" s="17"/>
      <c r="L823" s="17"/>
      <c r="M823" s="17"/>
      <c r="N823" s="17"/>
      <c r="O823" s="17"/>
      <c r="P823" s="17"/>
      <c r="Q823" s="17"/>
      <c r="R823" s="17"/>
      <c r="S823" s="17"/>
      <c r="T823" s="17"/>
      <c r="U823" s="17"/>
      <c r="V823" s="17"/>
      <c r="W823" s="17"/>
      <c r="X823" s="17"/>
      <c r="Y823" s="17"/>
      <c r="Z823" s="17"/>
    </row>
    <row r="824" ht="15.75" customHeight="1">
      <c r="A824" s="32"/>
      <c r="B824" s="32"/>
      <c r="C824" s="17"/>
      <c r="D824" s="32"/>
      <c r="E824" s="17"/>
      <c r="F824" s="17"/>
      <c r="G824" s="32"/>
      <c r="H824" s="17"/>
      <c r="I824" s="33"/>
      <c r="J824" s="17"/>
      <c r="K824" s="17"/>
      <c r="L824" s="17"/>
      <c r="M824" s="17"/>
      <c r="N824" s="17"/>
      <c r="O824" s="17"/>
      <c r="P824" s="17"/>
      <c r="Q824" s="17"/>
      <c r="R824" s="17"/>
      <c r="S824" s="17"/>
      <c r="T824" s="17"/>
      <c r="U824" s="17"/>
      <c r="V824" s="17"/>
      <c r="W824" s="17"/>
      <c r="X824" s="17"/>
      <c r="Y824" s="17"/>
      <c r="Z824" s="17"/>
    </row>
    <row r="825" ht="15.75" customHeight="1">
      <c r="A825" s="32"/>
      <c r="B825" s="32"/>
      <c r="C825" s="17"/>
      <c r="D825" s="32"/>
      <c r="E825" s="17"/>
      <c r="F825" s="17"/>
      <c r="G825" s="32"/>
      <c r="H825" s="17"/>
      <c r="I825" s="33"/>
      <c r="J825" s="17"/>
      <c r="K825" s="17"/>
      <c r="L825" s="17"/>
      <c r="M825" s="17"/>
      <c r="N825" s="17"/>
      <c r="O825" s="17"/>
      <c r="P825" s="17"/>
      <c r="Q825" s="17"/>
      <c r="R825" s="17"/>
      <c r="S825" s="17"/>
      <c r="T825" s="17"/>
      <c r="U825" s="17"/>
      <c r="V825" s="17"/>
      <c r="W825" s="17"/>
      <c r="X825" s="17"/>
      <c r="Y825" s="17"/>
      <c r="Z825" s="17"/>
    </row>
    <row r="826" ht="15.75" customHeight="1">
      <c r="A826" s="32"/>
      <c r="B826" s="32"/>
      <c r="C826" s="17"/>
      <c r="D826" s="32"/>
      <c r="E826" s="17"/>
      <c r="F826" s="17"/>
      <c r="G826" s="32"/>
      <c r="H826" s="17"/>
      <c r="I826" s="33"/>
      <c r="J826" s="17"/>
      <c r="K826" s="17"/>
      <c r="L826" s="17"/>
      <c r="M826" s="17"/>
      <c r="N826" s="17"/>
      <c r="O826" s="17"/>
      <c r="P826" s="17"/>
      <c r="Q826" s="17"/>
      <c r="R826" s="17"/>
      <c r="S826" s="17"/>
      <c r="T826" s="17"/>
      <c r="U826" s="17"/>
      <c r="V826" s="17"/>
      <c r="W826" s="17"/>
      <c r="X826" s="17"/>
      <c r="Y826" s="17"/>
      <c r="Z826" s="17"/>
    </row>
    <row r="827" ht="15.75" customHeight="1">
      <c r="A827" s="32"/>
      <c r="B827" s="32"/>
      <c r="C827" s="17"/>
      <c r="D827" s="32"/>
      <c r="E827" s="17"/>
      <c r="F827" s="17"/>
      <c r="G827" s="32"/>
      <c r="H827" s="17"/>
      <c r="I827" s="33"/>
      <c r="J827" s="17"/>
      <c r="K827" s="17"/>
      <c r="L827" s="17"/>
      <c r="M827" s="17"/>
      <c r="N827" s="17"/>
      <c r="O827" s="17"/>
      <c r="P827" s="17"/>
      <c r="Q827" s="17"/>
      <c r="R827" s="17"/>
      <c r="S827" s="17"/>
      <c r="T827" s="17"/>
      <c r="U827" s="17"/>
      <c r="V827" s="17"/>
      <c r="W827" s="17"/>
      <c r="X827" s="17"/>
      <c r="Y827" s="17"/>
      <c r="Z827" s="17"/>
    </row>
    <row r="828" ht="15.75" customHeight="1">
      <c r="A828" s="32"/>
      <c r="B828" s="32"/>
      <c r="C828" s="17"/>
      <c r="D828" s="32"/>
      <c r="E828" s="17"/>
      <c r="F828" s="17"/>
      <c r="G828" s="32"/>
      <c r="H828" s="17"/>
      <c r="I828" s="33"/>
      <c r="J828" s="17"/>
      <c r="K828" s="17"/>
      <c r="L828" s="17"/>
      <c r="M828" s="17"/>
      <c r="N828" s="17"/>
      <c r="O828" s="17"/>
      <c r="P828" s="17"/>
      <c r="Q828" s="17"/>
      <c r="R828" s="17"/>
      <c r="S828" s="17"/>
      <c r="T828" s="17"/>
      <c r="U828" s="17"/>
      <c r="V828" s="17"/>
      <c r="W828" s="17"/>
      <c r="X828" s="17"/>
      <c r="Y828" s="17"/>
      <c r="Z828" s="17"/>
    </row>
    <row r="829" ht="15.75" customHeight="1">
      <c r="A829" s="32"/>
      <c r="B829" s="32"/>
      <c r="C829" s="17"/>
      <c r="D829" s="32"/>
      <c r="E829" s="17"/>
      <c r="F829" s="17"/>
      <c r="G829" s="32"/>
      <c r="H829" s="17"/>
      <c r="I829" s="33"/>
      <c r="J829" s="17"/>
      <c r="K829" s="17"/>
      <c r="L829" s="17"/>
      <c r="M829" s="17"/>
      <c r="N829" s="17"/>
      <c r="O829" s="17"/>
      <c r="P829" s="17"/>
      <c r="Q829" s="17"/>
      <c r="R829" s="17"/>
      <c r="S829" s="17"/>
      <c r="T829" s="17"/>
      <c r="U829" s="17"/>
      <c r="V829" s="17"/>
      <c r="W829" s="17"/>
      <c r="X829" s="17"/>
      <c r="Y829" s="17"/>
      <c r="Z829" s="17"/>
    </row>
    <row r="830" ht="15.75" customHeight="1">
      <c r="A830" s="32"/>
      <c r="B830" s="32"/>
      <c r="C830" s="17"/>
      <c r="D830" s="32"/>
      <c r="E830" s="17"/>
      <c r="F830" s="17"/>
      <c r="G830" s="32"/>
      <c r="H830" s="17"/>
      <c r="I830" s="33"/>
      <c r="J830" s="17"/>
      <c r="K830" s="17"/>
      <c r="L830" s="17"/>
      <c r="M830" s="17"/>
      <c r="N830" s="17"/>
      <c r="O830" s="17"/>
      <c r="P830" s="17"/>
      <c r="Q830" s="17"/>
      <c r="R830" s="17"/>
      <c r="S830" s="17"/>
      <c r="T830" s="17"/>
      <c r="U830" s="17"/>
      <c r="V830" s="17"/>
      <c r="W830" s="17"/>
      <c r="X830" s="17"/>
      <c r="Y830" s="17"/>
      <c r="Z830" s="17"/>
    </row>
    <row r="831" ht="15.75" customHeight="1">
      <c r="A831" s="32"/>
      <c r="B831" s="32"/>
      <c r="C831" s="17"/>
      <c r="D831" s="32"/>
      <c r="E831" s="17"/>
      <c r="F831" s="17"/>
      <c r="G831" s="32"/>
      <c r="H831" s="17"/>
      <c r="I831" s="33"/>
      <c r="J831" s="17"/>
      <c r="K831" s="17"/>
      <c r="L831" s="17"/>
      <c r="M831" s="17"/>
      <c r="N831" s="17"/>
      <c r="O831" s="17"/>
      <c r="P831" s="17"/>
      <c r="Q831" s="17"/>
      <c r="R831" s="17"/>
      <c r="S831" s="17"/>
      <c r="T831" s="17"/>
      <c r="U831" s="17"/>
      <c r="V831" s="17"/>
      <c r="W831" s="17"/>
      <c r="X831" s="17"/>
      <c r="Y831" s="17"/>
      <c r="Z831" s="17"/>
    </row>
    <row r="832" ht="15.75" customHeight="1">
      <c r="A832" s="32"/>
      <c r="B832" s="32"/>
      <c r="C832" s="17"/>
      <c r="D832" s="32"/>
      <c r="E832" s="17"/>
      <c r="F832" s="17"/>
      <c r="G832" s="32"/>
      <c r="H832" s="17"/>
      <c r="I832" s="33"/>
      <c r="J832" s="17"/>
      <c r="K832" s="17"/>
      <c r="L832" s="17"/>
      <c r="M832" s="17"/>
      <c r="N832" s="17"/>
      <c r="O832" s="17"/>
      <c r="P832" s="17"/>
      <c r="Q832" s="17"/>
      <c r="R832" s="17"/>
      <c r="S832" s="17"/>
      <c r="T832" s="17"/>
      <c r="U832" s="17"/>
      <c r="V832" s="17"/>
      <c r="W832" s="17"/>
      <c r="X832" s="17"/>
      <c r="Y832" s="17"/>
      <c r="Z832" s="17"/>
    </row>
    <row r="833" ht="15.75" customHeight="1">
      <c r="A833" s="32"/>
      <c r="B833" s="32"/>
      <c r="C833" s="17"/>
      <c r="D833" s="32"/>
      <c r="E833" s="17"/>
      <c r="F833" s="17"/>
      <c r="G833" s="32"/>
      <c r="H833" s="17"/>
      <c r="I833" s="33"/>
      <c r="J833" s="17"/>
      <c r="K833" s="17"/>
      <c r="L833" s="17"/>
      <c r="M833" s="17"/>
      <c r="N833" s="17"/>
      <c r="O833" s="17"/>
      <c r="P833" s="17"/>
      <c r="Q833" s="17"/>
      <c r="R833" s="17"/>
      <c r="S833" s="17"/>
      <c r="T833" s="17"/>
      <c r="U833" s="17"/>
      <c r="V833" s="17"/>
      <c r="W833" s="17"/>
      <c r="X833" s="17"/>
      <c r="Y833" s="17"/>
      <c r="Z833" s="17"/>
    </row>
    <row r="834" ht="15.75" customHeight="1">
      <c r="A834" s="32"/>
      <c r="B834" s="32"/>
      <c r="C834" s="17"/>
      <c r="D834" s="32"/>
      <c r="E834" s="17"/>
      <c r="F834" s="17"/>
      <c r="G834" s="32"/>
      <c r="H834" s="17"/>
      <c r="I834" s="33"/>
      <c r="J834" s="17"/>
      <c r="K834" s="17"/>
      <c r="L834" s="17"/>
      <c r="M834" s="17"/>
      <c r="N834" s="17"/>
      <c r="O834" s="17"/>
      <c r="P834" s="17"/>
      <c r="Q834" s="17"/>
      <c r="R834" s="17"/>
      <c r="S834" s="17"/>
      <c r="T834" s="17"/>
      <c r="U834" s="17"/>
      <c r="V834" s="17"/>
      <c r="W834" s="17"/>
      <c r="X834" s="17"/>
      <c r="Y834" s="17"/>
      <c r="Z834" s="17"/>
    </row>
    <row r="835" ht="15.75" customHeight="1">
      <c r="A835" s="32"/>
      <c r="B835" s="32"/>
      <c r="C835" s="17"/>
      <c r="D835" s="32"/>
      <c r="E835" s="17"/>
      <c r="F835" s="17"/>
      <c r="G835" s="32"/>
      <c r="H835" s="17"/>
      <c r="I835" s="33"/>
      <c r="J835" s="17"/>
      <c r="K835" s="17"/>
      <c r="L835" s="17"/>
      <c r="M835" s="17"/>
      <c r="N835" s="17"/>
      <c r="O835" s="17"/>
      <c r="P835" s="17"/>
      <c r="Q835" s="17"/>
      <c r="R835" s="17"/>
      <c r="S835" s="17"/>
      <c r="T835" s="17"/>
      <c r="U835" s="17"/>
      <c r="V835" s="17"/>
      <c r="W835" s="17"/>
      <c r="X835" s="17"/>
      <c r="Y835" s="17"/>
      <c r="Z835" s="17"/>
    </row>
    <row r="836" ht="15.75" customHeight="1">
      <c r="A836" s="32"/>
      <c r="B836" s="32"/>
      <c r="C836" s="17"/>
      <c r="D836" s="32"/>
      <c r="E836" s="17"/>
      <c r="F836" s="17"/>
      <c r="G836" s="32"/>
      <c r="H836" s="17"/>
      <c r="I836" s="33"/>
      <c r="J836" s="17"/>
      <c r="K836" s="17"/>
      <c r="L836" s="17"/>
      <c r="M836" s="17"/>
      <c r="N836" s="17"/>
      <c r="O836" s="17"/>
      <c r="P836" s="17"/>
      <c r="Q836" s="17"/>
      <c r="R836" s="17"/>
      <c r="S836" s="17"/>
      <c r="T836" s="17"/>
      <c r="U836" s="17"/>
      <c r="V836" s="17"/>
      <c r="W836" s="17"/>
      <c r="X836" s="17"/>
      <c r="Y836" s="17"/>
      <c r="Z836" s="17"/>
    </row>
    <row r="837" ht="15.75" customHeight="1">
      <c r="A837" s="32"/>
      <c r="B837" s="32"/>
      <c r="C837" s="17"/>
      <c r="D837" s="32"/>
      <c r="E837" s="17"/>
      <c r="F837" s="17"/>
      <c r="G837" s="32"/>
      <c r="H837" s="17"/>
      <c r="I837" s="33"/>
      <c r="J837" s="17"/>
      <c r="K837" s="17"/>
      <c r="L837" s="17"/>
      <c r="M837" s="17"/>
      <c r="N837" s="17"/>
      <c r="O837" s="17"/>
      <c r="P837" s="17"/>
      <c r="Q837" s="17"/>
      <c r="R837" s="17"/>
      <c r="S837" s="17"/>
      <c r="T837" s="17"/>
      <c r="U837" s="17"/>
      <c r="V837" s="17"/>
      <c r="W837" s="17"/>
      <c r="X837" s="17"/>
      <c r="Y837" s="17"/>
      <c r="Z837" s="17"/>
    </row>
    <row r="838" ht="15.75" customHeight="1">
      <c r="A838" s="32"/>
      <c r="B838" s="32"/>
      <c r="C838" s="17"/>
      <c r="D838" s="32"/>
      <c r="E838" s="17"/>
      <c r="F838" s="17"/>
      <c r="G838" s="32"/>
      <c r="H838" s="17"/>
      <c r="I838" s="33"/>
      <c r="J838" s="17"/>
      <c r="K838" s="17"/>
      <c r="L838" s="17"/>
      <c r="M838" s="17"/>
      <c r="N838" s="17"/>
      <c r="O838" s="17"/>
      <c r="P838" s="17"/>
      <c r="Q838" s="17"/>
      <c r="R838" s="17"/>
      <c r="S838" s="17"/>
      <c r="T838" s="17"/>
      <c r="U838" s="17"/>
      <c r="V838" s="17"/>
      <c r="W838" s="17"/>
      <c r="X838" s="17"/>
      <c r="Y838" s="17"/>
      <c r="Z838" s="17"/>
    </row>
    <row r="839" ht="15.75" customHeight="1">
      <c r="A839" s="32"/>
      <c r="B839" s="32"/>
      <c r="C839" s="17"/>
      <c r="D839" s="32"/>
      <c r="E839" s="17"/>
      <c r="F839" s="17"/>
      <c r="G839" s="32"/>
      <c r="H839" s="17"/>
      <c r="I839" s="33"/>
      <c r="J839" s="17"/>
      <c r="K839" s="17"/>
      <c r="L839" s="17"/>
      <c r="M839" s="17"/>
      <c r="N839" s="17"/>
      <c r="O839" s="17"/>
      <c r="P839" s="17"/>
      <c r="Q839" s="17"/>
      <c r="R839" s="17"/>
      <c r="S839" s="17"/>
      <c r="T839" s="17"/>
      <c r="U839" s="17"/>
      <c r="V839" s="17"/>
      <c r="W839" s="17"/>
      <c r="X839" s="17"/>
      <c r="Y839" s="17"/>
      <c r="Z839" s="17"/>
    </row>
    <row r="840" ht="15.75" customHeight="1">
      <c r="A840" s="32"/>
      <c r="B840" s="32"/>
      <c r="C840" s="17"/>
      <c r="D840" s="32"/>
      <c r="E840" s="17"/>
      <c r="F840" s="17"/>
      <c r="G840" s="32"/>
      <c r="H840" s="17"/>
      <c r="I840" s="33"/>
      <c r="J840" s="17"/>
      <c r="K840" s="17"/>
      <c r="L840" s="17"/>
      <c r="M840" s="17"/>
      <c r="N840" s="17"/>
      <c r="O840" s="17"/>
      <c r="P840" s="17"/>
      <c r="Q840" s="17"/>
      <c r="R840" s="17"/>
      <c r="S840" s="17"/>
      <c r="T840" s="17"/>
      <c r="U840" s="17"/>
      <c r="V840" s="17"/>
      <c r="W840" s="17"/>
      <c r="X840" s="17"/>
      <c r="Y840" s="17"/>
      <c r="Z840" s="17"/>
    </row>
    <row r="841" ht="15.75" customHeight="1">
      <c r="A841" s="32"/>
      <c r="B841" s="32"/>
      <c r="C841" s="17"/>
      <c r="D841" s="32"/>
      <c r="E841" s="17"/>
      <c r="F841" s="17"/>
      <c r="G841" s="32"/>
      <c r="H841" s="17"/>
      <c r="I841" s="33"/>
      <c r="J841" s="17"/>
      <c r="K841" s="17"/>
      <c r="L841" s="17"/>
      <c r="M841" s="17"/>
      <c r="N841" s="17"/>
      <c r="O841" s="17"/>
      <c r="P841" s="17"/>
      <c r="Q841" s="17"/>
      <c r="R841" s="17"/>
      <c r="S841" s="17"/>
      <c r="T841" s="17"/>
      <c r="U841" s="17"/>
      <c r="V841" s="17"/>
      <c r="W841" s="17"/>
      <c r="X841" s="17"/>
      <c r="Y841" s="17"/>
      <c r="Z841" s="17"/>
    </row>
    <row r="842" ht="15.75" customHeight="1">
      <c r="A842" s="32"/>
      <c r="B842" s="32"/>
      <c r="C842" s="17"/>
      <c r="D842" s="32"/>
      <c r="E842" s="17"/>
      <c r="F842" s="17"/>
      <c r="G842" s="32"/>
      <c r="H842" s="17"/>
      <c r="I842" s="33"/>
      <c r="J842" s="17"/>
      <c r="K842" s="17"/>
      <c r="L842" s="17"/>
      <c r="M842" s="17"/>
      <c r="N842" s="17"/>
      <c r="O842" s="17"/>
      <c r="P842" s="17"/>
      <c r="Q842" s="17"/>
      <c r="R842" s="17"/>
      <c r="S842" s="17"/>
      <c r="T842" s="17"/>
      <c r="U842" s="17"/>
      <c r="V842" s="17"/>
      <c r="W842" s="17"/>
      <c r="X842" s="17"/>
      <c r="Y842" s="17"/>
      <c r="Z842" s="17"/>
    </row>
    <row r="843" ht="15.75" customHeight="1">
      <c r="A843" s="32"/>
      <c r="B843" s="32"/>
      <c r="C843" s="17"/>
      <c r="D843" s="32"/>
      <c r="E843" s="17"/>
      <c r="F843" s="17"/>
      <c r="G843" s="32"/>
      <c r="H843" s="17"/>
      <c r="I843" s="33"/>
      <c r="J843" s="17"/>
      <c r="K843" s="17"/>
      <c r="L843" s="17"/>
      <c r="M843" s="17"/>
      <c r="N843" s="17"/>
      <c r="O843" s="17"/>
      <c r="P843" s="17"/>
      <c r="Q843" s="17"/>
      <c r="R843" s="17"/>
      <c r="S843" s="17"/>
      <c r="T843" s="17"/>
      <c r="U843" s="17"/>
      <c r="V843" s="17"/>
      <c r="W843" s="17"/>
      <c r="X843" s="17"/>
      <c r="Y843" s="17"/>
      <c r="Z843" s="17"/>
    </row>
    <row r="844" ht="15.75" customHeight="1">
      <c r="A844" s="32"/>
      <c r="B844" s="32"/>
      <c r="C844" s="17"/>
      <c r="D844" s="32"/>
      <c r="E844" s="17"/>
      <c r="F844" s="17"/>
      <c r="G844" s="32"/>
      <c r="H844" s="17"/>
      <c r="I844" s="33"/>
      <c r="J844" s="17"/>
      <c r="K844" s="17"/>
      <c r="L844" s="17"/>
      <c r="M844" s="17"/>
      <c r="N844" s="17"/>
      <c r="O844" s="17"/>
      <c r="P844" s="17"/>
      <c r="Q844" s="17"/>
      <c r="R844" s="17"/>
      <c r="S844" s="17"/>
      <c r="T844" s="17"/>
      <c r="U844" s="17"/>
      <c r="V844" s="17"/>
      <c r="W844" s="17"/>
      <c r="X844" s="17"/>
      <c r="Y844" s="17"/>
      <c r="Z844" s="17"/>
    </row>
    <row r="845" ht="15.75" customHeight="1">
      <c r="A845" s="32"/>
      <c r="B845" s="32"/>
      <c r="C845" s="17"/>
      <c r="D845" s="32"/>
      <c r="E845" s="17"/>
      <c r="F845" s="17"/>
      <c r="G845" s="32"/>
      <c r="H845" s="17"/>
      <c r="I845" s="33"/>
      <c r="J845" s="17"/>
      <c r="K845" s="17"/>
      <c r="L845" s="17"/>
      <c r="M845" s="17"/>
      <c r="N845" s="17"/>
      <c r="O845" s="17"/>
      <c r="P845" s="17"/>
      <c r="Q845" s="17"/>
      <c r="R845" s="17"/>
      <c r="S845" s="17"/>
      <c r="T845" s="17"/>
      <c r="U845" s="17"/>
      <c r="V845" s="17"/>
      <c r="W845" s="17"/>
      <c r="X845" s="17"/>
      <c r="Y845" s="17"/>
      <c r="Z845" s="17"/>
    </row>
    <row r="846" ht="15.75" customHeight="1">
      <c r="A846" s="32"/>
      <c r="B846" s="32"/>
      <c r="C846" s="17"/>
      <c r="D846" s="32"/>
      <c r="E846" s="17"/>
      <c r="F846" s="17"/>
      <c r="G846" s="32"/>
      <c r="H846" s="17"/>
      <c r="I846" s="33"/>
      <c r="J846" s="17"/>
      <c r="K846" s="17"/>
      <c r="L846" s="17"/>
      <c r="M846" s="17"/>
      <c r="N846" s="17"/>
      <c r="O846" s="17"/>
      <c r="P846" s="17"/>
      <c r="Q846" s="17"/>
      <c r="R846" s="17"/>
      <c r="S846" s="17"/>
      <c r="T846" s="17"/>
      <c r="U846" s="17"/>
      <c r="V846" s="17"/>
      <c r="W846" s="17"/>
      <c r="X846" s="17"/>
      <c r="Y846" s="17"/>
      <c r="Z846" s="17"/>
    </row>
    <row r="847" ht="15.75" customHeight="1">
      <c r="A847" s="32"/>
      <c r="B847" s="32"/>
      <c r="C847" s="17"/>
      <c r="D847" s="32"/>
      <c r="E847" s="17"/>
      <c r="F847" s="17"/>
      <c r="G847" s="32"/>
      <c r="H847" s="17"/>
      <c r="I847" s="33"/>
      <c r="J847" s="17"/>
      <c r="K847" s="17"/>
      <c r="L847" s="17"/>
      <c r="M847" s="17"/>
      <c r="N847" s="17"/>
      <c r="O847" s="17"/>
      <c r="P847" s="17"/>
      <c r="Q847" s="17"/>
      <c r="R847" s="17"/>
      <c r="S847" s="17"/>
      <c r="T847" s="17"/>
      <c r="U847" s="17"/>
      <c r="V847" s="17"/>
      <c r="W847" s="17"/>
      <c r="X847" s="17"/>
      <c r="Y847" s="17"/>
      <c r="Z847" s="17"/>
    </row>
    <row r="848" ht="15.75" customHeight="1">
      <c r="A848" s="32"/>
      <c r="B848" s="32"/>
      <c r="C848" s="17"/>
      <c r="D848" s="32"/>
      <c r="E848" s="17"/>
      <c r="F848" s="17"/>
      <c r="G848" s="32"/>
      <c r="H848" s="17"/>
      <c r="I848" s="33"/>
      <c r="J848" s="17"/>
      <c r="K848" s="17"/>
      <c r="L848" s="17"/>
      <c r="M848" s="17"/>
      <c r="N848" s="17"/>
      <c r="O848" s="17"/>
      <c r="P848" s="17"/>
      <c r="Q848" s="17"/>
      <c r="R848" s="17"/>
      <c r="S848" s="17"/>
      <c r="T848" s="17"/>
      <c r="U848" s="17"/>
      <c r="V848" s="17"/>
      <c r="W848" s="17"/>
      <c r="X848" s="17"/>
      <c r="Y848" s="17"/>
      <c r="Z848" s="17"/>
    </row>
    <row r="849" ht="15.75" customHeight="1">
      <c r="A849" s="32"/>
      <c r="B849" s="32"/>
      <c r="C849" s="17"/>
      <c r="D849" s="32"/>
      <c r="E849" s="17"/>
      <c r="F849" s="17"/>
      <c r="G849" s="32"/>
      <c r="H849" s="17"/>
      <c r="I849" s="33"/>
      <c r="J849" s="17"/>
      <c r="K849" s="17"/>
      <c r="L849" s="17"/>
      <c r="M849" s="17"/>
      <c r="N849" s="17"/>
      <c r="O849" s="17"/>
      <c r="P849" s="17"/>
      <c r="Q849" s="17"/>
      <c r="R849" s="17"/>
      <c r="S849" s="17"/>
      <c r="T849" s="17"/>
      <c r="U849" s="17"/>
      <c r="V849" s="17"/>
      <c r="W849" s="17"/>
      <c r="X849" s="17"/>
      <c r="Y849" s="17"/>
      <c r="Z849" s="17"/>
    </row>
    <row r="850" ht="15.75" customHeight="1">
      <c r="A850" s="32"/>
      <c r="B850" s="32"/>
      <c r="C850" s="17"/>
      <c r="D850" s="32"/>
      <c r="E850" s="17"/>
      <c r="F850" s="17"/>
      <c r="G850" s="32"/>
      <c r="H850" s="17"/>
      <c r="I850" s="33"/>
      <c r="J850" s="17"/>
      <c r="K850" s="17"/>
      <c r="L850" s="17"/>
      <c r="M850" s="17"/>
      <c r="N850" s="17"/>
      <c r="O850" s="17"/>
      <c r="P850" s="17"/>
      <c r="Q850" s="17"/>
      <c r="R850" s="17"/>
      <c r="S850" s="17"/>
      <c r="T850" s="17"/>
      <c r="U850" s="17"/>
      <c r="V850" s="17"/>
      <c r="W850" s="17"/>
      <c r="X850" s="17"/>
      <c r="Y850" s="17"/>
      <c r="Z850" s="17"/>
    </row>
    <row r="851" ht="15.75" customHeight="1">
      <c r="A851" s="32"/>
      <c r="B851" s="32"/>
      <c r="C851" s="17"/>
      <c r="D851" s="32"/>
      <c r="E851" s="17"/>
      <c r="F851" s="17"/>
      <c r="G851" s="32"/>
      <c r="H851" s="17"/>
      <c r="I851" s="33"/>
      <c r="J851" s="17"/>
      <c r="K851" s="17"/>
      <c r="L851" s="17"/>
      <c r="M851" s="17"/>
      <c r="N851" s="17"/>
      <c r="O851" s="17"/>
      <c r="P851" s="17"/>
      <c r="Q851" s="17"/>
      <c r="R851" s="17"/>
      <c r="S851" s="17"/>
      <c r="T851" s="17"/>
      <c r="U851" s="17"/>
      <c r="V851" s="17"/>
      <c r="W851" s="17"/>
      <c r="X851" s="17"/>
      <c r="Y851" s="17"/>
      <c r="Z851" s="17"/>
    </row>
    <row r="852" ht="15.75" customHeight="1">
      <c r="A852" s="32"/>
      <c r="B852" s="32"/>
      <c r="C852" s="17"/>
      <c r="D852" s="32"/>
      <c r="E852" s="17"/>
      <c r="F852" s="17"/>
      <c r="G852" s="32"/>
      <c r="H852" s="17"/>
      <c r="I852" s="33"/>
      <c r="J852" s="17"/>
      <c r="K852" s="17"/>
      <c r="L852" s="17"/>
      <c r="M852" s="17"/>
      <c r="N852" s="17"/>
      <c r="O852" s="17"/>
      <c r="P852" s="17"/>
      <c r="Q852" s="17"/>
      <c r="R852" s="17"/>
      <c r="S852" s="17"/>
      <c r="T852" s="17"/>
      <c r="U852" s="17"/>
      <c r="V852" s="17"/>
      <c r="W852" s="17"/>
      <c r="X852" s="17"/>
      <c r="Y852" s="17"/>
      <c r="Z852" s="17"/>
    </row>
    <row r="853" ht="15.75" customHeight="1">
      <c r="A853" s="32"/>
      <c r="B853" s="32"/>
      <c r="C853" s="17"/>
      <c r="D853" s="32"/>
      <c r="E853" s="17"/>
      <c r="F853" s="17"/>
      <c r="G853" s="32"/>
      <c r="H853" s="17"/>
      <c r="I853" s="33"/>
      <c r="J853" s="17"/>
      <c r="K853" s="17"/>
      <c r="L853" s="17"/>
      <c r="M853" s="17"/>
      <c r="N853" s="17"/>
      <c r="O853" s="17"/>
      <c r="P853" s="17"/>
      <c r="Q853" s="17"/>
      <c r="R853" s="17"/>
      <c r="S853" s="17"/>
      <c r="T853" s="17"/>
      <c r="U853" s="17"/>
      <c r="V853" s="17"/>
      <c r="W853" s="17"/>
      <c r="X853" s="17"/>
      <c r="Y853" s="17"/>
      <c r="Z853" s="17"/>
    </row>
    <row r="854" ht="15.75" customHeight="1">
      <c r="A854" s="32"/>
      <c r="B854" s="32"/>
      <c r="C854" s="17"/>
      <c r="D854" s="32"/>
      <c r="E854" s="17"/>
      <c r="F854" s="17"/>
      <c r="G854" s="32"/>
      <c r="H854" s="17"/>
      <c r="I854" s="33"/>
      <c r="J854" s="17"/>
      <c r="K854" s="17"/>
      <c r="L854" s="17"/>
      <c r="M854" s="17"/>
      <c r="N854" s="17"/>
      <c r="O854" s="17"/>
      <c r="P854" s="17"/>
      <c r="Q854" s="17"/>
      <c r="R854" s="17"/>
      <c r="S854" s="17"/>
      <c r="T854" s="17"/>
      <c r="U854" s="17"/>
      <c r="V854" s="17"/>
      <c r="W854" s="17"/>
      <c r="X854" s="17"/>
      <c r="Y854" s="17"/>
      <c r="Z854" s="17"/>
    </row>
    <row r="855" ht="15.75" customHeight="1">
      <c r="A855" s="32"/>
      <c r="B855" s="32"/>
      <c r="C855" s="17"/>
      <c r="D855" s="32"/>
      <c r="E855" s="17"/>
      <c r="F855" s="17"/>
      <c r="G855" s="32"/>
      <c r="H855" s="17"/>
      <c r="I855" s="33"/>
      <c r="J855" s="17"/>
      <c r="K855" s="17"/>
      <c r="L855" s="17"/>
      <c r="M855" s="17"/>
      <c r="N855" s="17"/>
      <c r="O855" s="17"/>
      <c r="P855" s="17"/>
      <c r="Q855" s="17"/>
      <c r="R855" s="17"/>
      <c r="S855" s="17"/>
      <c r="T855" s="17"/>
      <c r="U855" s="17"/>
      <c r="V855" s="17"/>
      <c r="W855" s="17"/>
      <c r="X855" s="17"/>
      <c r="Y855" s="17"/>
      <c r="Z855" s="17"/>
    </row>
    <row r="856" ht="15.75" customHeight="1">
      <c r="A856" s="32"/>
      <c r="B856" s="32"/>
      <c r="C856" s="17"/>
      <c r="D856" s="32"/>
      <c r="E856" s="17"/>
      <c r="F856" s="17"/>
      <c r="G856" s="32"/>
      <c r="H856" s="17"/>
      <c r="I856" s="33"/>
      <c r="J856" s="17"/>
      <c r="K856" s="17"/>
      <c r="L856" s="17"/>
      <c r="M856" s="17"/>
      <c r="N856" s="17"/>
      <c r="O856" s="17"/>
      <c r="P856" s="17"/>
      <c r="Q856" s="17"/>
      <c r="R856" s="17"/>
      <c r="S856" s="17"/>
      <c r="T856" s="17"/>
      <c r="U856" s="17"/>
      <c r="V856" s="17"/>
      <c r="W856" s="17"/>
      <c r="X856" s="17"/>
      <c r="Y856" s="17"/>
      <c r="Z856" s="17"/>
    </row>
    <row r="857" ht="15.75" customHeight="1">
      <c r="A857" s="32"/>
      <c r="B857" s="32"/>
      <c r="C857" s="17"/>
      <c r="D857" s="32"/>
      <c r="E857" s="17"/>
      <c r="F857" s="17"/>
      <c r="G857" s="32"/>
      <c r="H857" s="17"/>
      <c r="I857" s="33"/>
      <c r="J857" s="17"/>
      <c r="K857" s="17"/>
      <c r="L857" s="17"/>
      <c r="M857" s="17"/>
      <c r="N857" s="17"/>
      <c r="O857" s="17"/>
      <c r="P857" s="17"/>
      <c r="Q857" s="17"/>
      <c r="R857" s="17"/>
      <c r="S857" s="17"/>
      <c r="T857" s="17"/>
      <c r="U857" s="17"/>
      <c r="V857" s="17"/>
      <c r="W857" s="17"/>
      <c r="X857" s="17"/>
      <c r="Y857" s="17"/>
      <c r="Z857" s="17"/>
    </row>
    <row r="858" ht="15.75" customHeight="1">
      <c r="A858" s="32"/>
      <c r="B858" s="32"/>
      <c r="C858" s="17"/>
      <c r="D858" s="32"/>
      <c r="E858" s="17"/>
      <c r="F858" s="17"/>
      <c r="G858" s="32"/>
      <c r="H858" s="17"/>
      <c r="I858" s="33"/>
      <c r="J858" s="17"/>
      <c r="K858" s="17"/>
      <c r="L858" s="17"/>
      <c r="M858" s="17"/>
      <c r="N858" s="17"/>
      <c r="O858" s="17"/>
      <c r="P858" s="17"/>
      <c r="Q858" s="17"/>
      <c r="R858" s="17"/>
      <c r="S858" s="17"/>
      <c r="T858" s="17"/>
      <c r="U858" s="17"/>
      <c r="V858" s="17"/>
      <c r="W858" s="17"/>
      <c r="X858" s="17"/>
      <c r="Y858" s="17"/>
      <c r="Z858" s="17"/>
    </row>
    <row r="859" ht="15.75" customHeight="1">
      <c r="A859" s="32"/>
      <c r="B859" s="32"/>
      <c r="C859" s="17"/>
      <c r="D859" s="32"/>
      <c r="E859" s="17"/>
      <c r="F859" s="17"/>
      <c r="G859" s="32"/>
      <c r="H859" s="17"/>
      <c r="I859" s="33"/>
      <c r="J859" s="17"/>
      <c r="K859" s="17"/>
      <c r="L859" s="17"/>
      <c r="M859" s="17"/>
      <c r="N859" s="17"/>
      <c r="O859" s="17"/>
      <c r="P859" s="17"/>
      <c r="Q859" s="17"/>
      <c r="R859" s="17"/>
      <c r="S859" s="17"/>
      <c r="T859" s="17"/>
      <c r="U859" s="17"/>
      <c r="V859" s="17"/>
      <c r="W859" s="17"/>
      <c r="X859" s="17"/>
      <c r="Y859" s="17"/>
      <c r="Z859" s="17"/>
    </row>
    <row r="860" ht="15.75" customHeight="1">
      <c r="A860" s="32"/>
      <c r="B860" s="32"/>
      <c r="C860" s="17"/>
      <c r="D860" s="32"/>
      <c r="E860" s="17"/>
      <c r="F860" s="17"/>
      <c r="G860" s="32"/>
      <c r="H860" s="17"/>
      <c r="I860" s="33"/>
      <c r="J860" s="17"/>
      <c r="K860" s="17"/>
      <c r="L860" s="17"/>
      <c r="M860" s="17"/>
      <c r="N860" s="17"/>
      <c r="O860" s="17"/>
      <c r="P860" s="17"/>
      <c r="Q860" s="17"/>
      <c r="R860" s="17"/>
      <c r="S860" s="17"/>
      <c r="T860" s="17"/>
      <c r="U860" s="17"/>
      <c r="V860" s="17"/>
      <c r="W860" s="17"/>
      <c r="X860" s="17"/>
      <c r="Y860" s="17"/>
      <c r="Z860" s="17"/>
    </row>
    <row r="861" ht="15.75" customHeight="1">
      <c r="A861" s="32"/>
      <c r="B861" s="32"/>
      <c r="C861" s="17"/>
      <c r="D861" s="32"/>
      <c r="E861" s="17"/>
      <c r="F861" s="17"/>
      <c r="G861" s="32"/>
      <c r="H861" s="17"/>
      <c r="I861" s="33"/>
      <c r="J861" s="17"/>
      <c r="K861" s="17"/>
      <c r="L861" s="17"/>
      <c r="M861" s="17"/>
      <c r="N861" s="17"/>
      <c r="O861" s="17"/>
      <c r="P861" s="17"/>
      <c r="Q861" s="17"/>
      <c r="R861" s="17"/>
      <c r="S861" s="17"/>
      <c r="T861" s="17"/>
      <c r="U861" s="17"/>
      <c r="V861" s="17"/>
      <c r="W861" s="17"/>
      <c r="X861" s="17"/>
      <c r="Y861" s="17"/>
      <c r="Z861" s="17"/>
    </row>
    <row r="862" ht="15.75" customHeight="1">
      <c r="A862" s="32"/>
      <c r="B862" s="32"/>
      <c r="C862" s="17"/>
      <c r="D862" s="32"/>
      <c r="E862" s="17"/>
      <c r="F862" s="17"/>
      <c r="G862" s="32"/>
      <c r="H862" s="17"/>
      <c r="I862" s="33"/>
      <c r="J862" s="17"/>
      <c r="K862" s="17"/>
      <c r="L862" s="17"/>
      <c r="M862" s="17"/>
      <c r="N862" s="17"/>
      <c r="O862" s="17"/>
      <c r="P862" s="17"/>
      <c r="Q862" s="17"/>
      <c r="R862" s="17"/>
      <c r="S862" s="17"/>
      <c r="T862" s="17"/>
      <c r="U862" s="17"/>
      <c r="V862" s="17"/>
      <c r="W862" s="17"/>
      <c r="X862" s="17"/>
      <c r="Y862" s="17"/>
      <c r="Z862" s="17"/>
    </row>
    <row r="863" ht="15.75" customHeight="1">
      <c r="A863" s="32"/>
      <c r="B863" s="32"/>
      <c r="C863" s="17"/>
      <c r="D863" s="32"/>
      <c r="E863" s="17"/>
      <c r="F863" s="17"/>
      <c r="G863" s="32"/>
      <c r="H863" s="17"/>
      <c r="I863" s="33"/>
      <c r="J863" s="17"/>
      <c r="K863" s="17"/>
      <c r="L863" s="17"/>
      <c r="M863" s="17"/>
      <c r="N863" s="17"/>
      <c r="O863" s="17"/>
      <c r="P863" s="17"/>
      <c r="Q863" s="17"/>
      <c r="R863" s="17"/>
      <c r="S863" s="17"/>
      <c r="T863" s="17"/>
      <c r="U863" s="17"/>
      <c r="V863" s="17"/>
      <c r="W863" s="17"/>
      <c r="X863" s="17"/>
      <c r="Y863" s="17"/>
      <c r="Z863" s="17"/>
    </row>
    <row r="864" ht="15.75" customHeight="1">
      <c r="A864" s="32"/>
      <c r="B864" s="32"/>
      <c r="C864" s="17"/>
      <c r="D864" s="32"/>
      <c r="E864" s="17"/>
      <c r="F864" s="17"/>
      <c r="G864" s="32"/>
      <c r="H864" s="17"/>
      <c r="I864" s="33"/>
      <c r="J864" s="17"/>
      <c r="K864" s="17"/>
      <c r="L864" s="17"/>
      <c r="M864" s="17"/>
      <c r="N864" s="17"/>
      <c r="O864" s="17"/>
      <c r="P864" s="17"/>
      <c r="Q864" s="17"/>
      <c r="R864" s="17"/>
      <c r="S864" s="17"/>
      <c r="T864" s="17"/>
      <c r="U864" s="17"/>
      <c r="V864" s="17"/>
      <c r="W864" s="17"/>
      <c r="X864" s="17"/>
      <c r="Y864" s="17"/>
      <c r="Z864" s="17"/>
    </row>
    <row r="865" ht="15.75" customHeight="1">
      <c r="A865" s="32"/>
      <c r="B865" s="32"/>
      <c r="C865" s="17"/>
      <c r="D865" s="32"/>
      <c r="E865" s="17"/>
      <c r="F865" s="17"/>
      <c r="G865" s="32"/>
      <c r="H865" s="17"/>
      <c r="I865" s="33"/>
      <c r="J865" s="17"/>
      <c r="K865" s="17"/>
      <c r="L865" s="17"/>
      <c r="M865" s="17"/>
      <c r="N865" s="17"/>
      <c r="O865" s="17"/>
      <c r="P865" s="17"/>
      <c r="Q865" s="17"/>
      <c r="R865" s="17"/>
      <c r="S865" s="17"/>
      <c r="T865" s="17"/>
      <c r="U865" s="17"/>
      <c r="V865" s="17"/>
      <c r="W865" s="17"/>
      <c r="X865" s="17"/>
      <c r="Y865" s="17"/>
      <c r="Z865" s="17"/>
    </row>
    <row r="866" ht="15.75" customHeight="1">
      <c r="A866" s="32"/>
      <c r="B866" s="32"/>
      <c r="C866" s="17"/>
      <c r="D866" s="32"/>
      <c r="E866" s="17"/>
      <c r="F866" s="17"/>
      <c r="G866" s="32"/>
      <c r="H866" s="17"/>
      <c r="I866" s="33"/>
      <c r="J866" s="17"/>
      <c r="K866" s="17"/>
      <c r="L866" s="17"/>
      <c r="M866" s="17"/>
      <c r="N866" s="17"/>
      <c r="O866" s="17"/>
      <c r="P866" s="17"/>
      <c r="Q866" s="17"/>
      <c r="R866" s="17"/>
      <c r="S866" s="17"/>
      <c r="T866" s="17"/>
      <c r="U866" s="17"/>
      <c r="V866" s="17"/>
      <c r="W866" s="17"/>
      <c r="X866" s="17"/>
      <c r="Y866" s="17"/>
      <c r="Z866" s="17"/>
    </row>
    <row r="867" ht="15.75" customHeight="1">
      <c r="A867" s="32"/>
      <c r="B867" s="32"/>
      <c r="C867" s="17"/>
      <c r="D867" s="32"/>
      <c r="E867" s="17"/>
      <c r="F867" s="17"/>
      <c r="G867" s="32"/>
      <c r="H867" s="17"/>
      <c r="I867" s="33"/>
      <c r="J867" s="17"/>
      <c r="K867" s="17"/>
      <c r="L867" s="17"/>
      <c r="M867" s="17"/>
      <c r="N867" s="17"/>
      <c r="O867" s="17"/>
      <c r="P867" s="17"/>
      <c r="Q867" s="17"/>
      <c r="R867" s="17"/>
      <c r="S867" s="17"/>
      <c r="T867" s="17"/>
      <c r="U867" s="17"/>
      <c r="V867" s="17"/>
      <c r="W867" s="17"/>
      <c r="X867" s="17"/>
      <c r="Y867" s="17"/>
      <c r="Z867" s="17"/>
    </row>
    <row r="868" ht="15.75" customHeight="1">
      <c r="A868" s="32"/>
      <c r="B868" s="32"/>
      <c r="C868" s="17"/>
      <c r="D868" s="32"/>
      <c r="E868" s="17"/>
      <c r="F868" s="17"/>
      <c r="G868" s="32"/>
      <c r="H868" s="17"/>
      <c r="I868" s="33"/>
      <c r="J868" s="17"/>
      <c r="K868" s="17"/>
      <c r="L868" s="17"/>
      <c r="M868" s="17"/>
      <c r="N868" s="17"/>
      <c r="O868" s="17"/>
      <c r="P868" s="17"/>
      <c r="Q868" s="17"/>
      <c r="R868" s="17"/>
      <c r="S868" s="17"/>
      <c r="T868" s="17"/>
      <c r="U868" s="17"/>
      <c r="V868" s="17"/>
      <c r="W868" s="17"/>
      <c r="X868" s="17"/>
      <c r="Y868" s="17"/>
      <c r="Z868" s="17"/>
    </row>
    <row r="869" ht="15.75" customHeight="1">
      <c r="A869" s="32"/>
      <c r="B869" s="32"/>
      <c r="C869" s="17"/>
      <c r="D869" s="32"/>
      <c r="E869" s="17"/>
      <c r="F869" s="17"/>
      <c r="G869" s="32"/>
      <c r="H869" s="17"/>
      <c r="I869" s="33"/>
      <c r="J869" s="17"/>
      <c r="K869" s="17"/>
      <c r="L869" s="17"/>
      <c r="M869" s="17"/>
      <c r="N869" s="17"/>
      <c r="O869" s="17"/>
      <c r="P869" s="17"/>
      <c r="Q869" s="17"/>
      <c r="R869" s="17"/>
      <c r="S869" s="17"/>
      <c r="T869" s="17"/>
      <c r="U869" s="17"/>
      <c r="V869" s="17"/>
      <c r="W869" s="17"/>
      <c r="X869" s="17"/>
      <c r="Y869" s="17"/>
      <c r="Z869" s="17"/>
    </row>
    <row r="870" ht="15.75" customHeight="1">
      <c r="A870" s="32"/>
      <c r="B870" s="32"/>
      <c r="C870" s="17"/>
      <c r="D870" s="32"/>
      <c r="E870" s="17"/>
      <c r="F870" s="17"/>
      <c r="G870" s="32"/>
      <c r="H870" s="17"/>
      <c r="I870" s="33"/>
      <c r="J870" s="17"/>
      <c r="K870" s="17"/>
      <c r="L870" s="17"/>
      <c r="M870" s="17"/>
      <c r="N870" s="17"/>
      <c r="O870" s="17"/>
      <c r="P870" s="17"/>
      <c r="Q870" s="17"/>
      <c r="R870" s="17"/>
      <c r="S870" s="17"/>
      <c r="T870" s="17"/>
      <c r="U870" s="17"/>
      <c r="V870" s="17"/>
      <c r="W870" s="17"/>
      <c r="X870" s="17"/>
      <c r="Y870" s="17"/>
      <c r="Z870" s="17"/>
    </row>
    <row r="871" ht="15.75" customHeight="1">
      <c r="A871" s="32"/>
      <c r="B871" s="32"/>
      <c r="C871" s="17"/>
      <c r="D871" s="32"/>
      <c r="E871" s="17"/>
      <c r="F871" s="17"/>
      <c r="G871" s="32"/>
      <c r="H871" s="17"/>
      <c r="I871" s="33"/>
      <c r="J871" s="17"/>
      <c r="K871" s="17"/>
      <c r="L871" s="17"/>
      <c r="M871" s="17"/>
      <c r="N871" s="17"/>
      <c r="O871" s="17"/>
      <c r="P871" s="17"/>
      <c r="Q871" s="17"/>
      <c r="R871" s="17"/>
      <c r="S871" s="17"/>
      <c r="T871" s="17"/>
      <c r="U871" s="17"/>
      <c r="V871" s="17"/>
      <c r="W871" s="17"/>
      <c r="X871" s="17"/>
      <c r="Y871" s="17"/>
      <c r="Z871" s="17"/>
    </row>
    <row r="872" ht="15.75" customHeight="1">
      <c r="A872" s="32"/>
      <c r="B872" s="32"/>
      <c r="C872" s="17"/>
      <c r="D872" s="32"/>
      <c r="E872" s="17"/>
      <c r="F872" s="17"/>
      <c r="G872" s="32"/>
      <c r="H872" s="17"/>
      <c r="I872" s="33"/>
      <c r="J872" s="17"/>
      <c r="K872" s="17"/>
      <c r="L872" s="17"/>
      <c r="M872" s="17"/>
      <c r="N872" s="17"/>
      <c r="O872" s="17"/>
      <c r="P872" s="17"/>
      <c r="Q872" s="17"/>
      <c r="R872" s="17"/>
      <c r="S872" s="17"/>
      <c r="T872" s="17"/>
      <c r="U872" s="17"/>
      <c r="V872" s="17"/>
      <c r="W872" s="17"/>
      <c r="X872" s="17"/>
      <c r="Y872" s="17"/>
      <c r="Z872" s="17"/>
    </row>
    <row r="873" ht="15.75" customHeight="1">
      <c r="A873" s="32"/>
      <c r="B873" s="32"/>
      <c r="C873" s="17"/>
      <c r="D873" s="32"/>
      <c r="E873" s="17"/>
      <c r="F873" s="17"/>
      <c r="G873" s="32"/>
      <c r="H873" s="17"/>
      <c r="I873" s="33"/>
      <c r="J873" s="17"/>
      <c r="K873" s="17"/>
      <c r="L873" s="17"/>
      <c r="M873" s="17"/>
      <c r="N873" s="17"/>
      <c r="O873" s="17"/>
      <c r="P873" s="17"/>
      <c r="Q873" s="17"/>
      <c r="R873" s="17"/>
      <c r="S873" s="17"/>
      <c r="T873" s="17"/>
      <c r="U873" s="17"/>
      <c r="V873" s="17"/>
      <c r="W873" s="17"/>
      <c r="X873" s="17"/>
      <c r="Y873" s="17"/>
      <c r="Z873" s="17"/>
    </row>
    <row r="874" ht="15.75" customHeight="1">
      <c r="A874" s="32"/>
      <c r="B874" s="32"/>
      <c r="C874" s="17"/>
      <c r="D874" s="32"/>
      <c r="E874" s="17"/>
      <c r="F874" s="17"/>
      <c r="G874" s="32"/>
      <c r="H874" s="17"/>
      <c r="I874" s="33"/>
      <c r="J874" s="17"/>
      <c r="K874" s="17"/>
      <c r="L874" s="17"/>
      <c r="M874" s="17"/>
      <c r="N874" s="17"/>
      <c r="O874" s="17"/>
      <c r="P874" s="17"/>
      <c r="Q874" s="17"/>
      <c r="R874" s="17"/>
      <c r="S874" s="17"/>
      <c r="T874" s="17"/>
      <c r="U874" s="17"/>
      <c r="V874" s="17"/>
      <c r="W874" s="17"/>
      <c r="X874" s="17"/>
      <c r="Y874" s="17"/>
      <c r="Z874" s="17"/>
    </row>
    <row r="875" ht="15.75" customHeight="1">
      <c r="A875" s="32"/>
      <c r="B875" s="32"/>
      <c r="C875" s="17"/>
      <c r="D875" s="32"/>
      <c r="E875" s="17"/>
      <c r="F875" s="17"/>
      <c r="G875" s="32"/>
      <c r="H875" s="17"/>
      <c r="I875" s="33"/>
      <c r="J875" s="17"/>
      <c r="K875" s="17"/>
      <c r="L875" s="17"/>
      <c r="M875" s="17"/>
      <c r="N875" s="17"/>
      <c r="O875" s="17"/>
      <c r="P875" s="17"/>
      <c r="Q875" s="17"/>
      <c r="R875" s="17"/>
      <c r="S875" s="17"/>
      <c r="T875" s="17"/>
      <c r="U875" s="17"/>
      <c r="V875" s="17"/>
      <c r="W875" s="17"/>
      <c r="X875" s="17"/>
      <c r="Y875" s="17"/>
      <c r="Z875" s="17"/>
    </row>
    <row r="876" ht="15.75" customHeight="1">
      <c r="A876" s="32"/>
      <c r="B876" s="32"/>
      <c r="C876" s="17"/>
      <c r="D876" s="32"/>
      <c r="E876" s="17"/>
      <c r="F876" s="17"/>
      <c r="G876" s="32"/>
      <c r="H876" s="17"/>
      <c r="I876" s="33"/>
      <c r="J876" s="17"/>
      <c r="K876" s="17"/>
      <c r="L876" s="17"/>
      <c r="M876" s="17"/>
      <c r="N876" s="17"/>
      <c r="O876" s="17"/>
      <c r="P876" s="17"/>
      <c r="Q876" s="17"/>
      <c r="R876" s="17"/>
      <c r="S876" s="17"/>
      <c r="T876" s="17"/>
      <c r="U876" s="17"/>
      <c r="V876" s="17"/>
      <c r="W876" s="17"/>
      <c r="X876" s="17"/>
      <c r="Y876" s="17"/>
      <c r="Z876" s="17"/>
    </row>
    <row r="877" ht="15.75" customHeight="1">
      <c r="A877" s="32"/>
      <c r="B877" s="32"/>
      <c r="C877" s="17"/>
      <c r="D877" s="32"/>
      <c r="E877" s="17"/>
      <c r="F877" s="17"/>
      <c r="G877" s="32"/>
      <c r="H877" s="17"/>
      <c r="I877" s="33"/>
      <c r="J877" s="17"/>
      <c r="K877" s="17"/>
      <c r="L877" s="17"/>
      <c r="M877" s="17"/>
      <c r="N877" s="17"/>
      <c r="O877" s="17"/>
      <c r="P877" s="17"/>
      <c r="Q877" s="17"/>
      <c r="R877" s="17"/>
      <c r="S877" s="17"/>
      <c r="T877" s="17"/>
      <c r="U877" s="17"/>
      <c r="V877" s="17"/>
      <c r="W877" s="17"/>
      <c r="X877" s="17"/>
      <c r="Y877" s="17"/>
      <c r="Z877" s="17"/>
    </row>
    <row r="878" ht="15.75" customHeight="1">
      <c r="A878" s="32"/>
      <c r="B878" s="32"/>
      <c r="C878" s="17"/>
      <c r="D878" s="32"/>
      <c r="E878" s="17"/>
      <c r="F878" s="17"/>
      <c r="G878" s="32"/>
      <c r="H878" s="17"/>
      <c r="I878" s="33"/>
      <c r="J878" s="17"/>
      <c r="K878" s="17"/>
      <c r="L878" s="17"/>
      <c r="M878" s="17"/>
      <c r="N878" s="17"/>
      <c r="O878" s="17"/>
      <c r="P878" s="17"/>
      <c r="Q878" s="17"/>
      <c r="R878" s="17"/>
      <c r="S878" s="17"/>
      <c r="T878" s="17"/>
      <c r="U878" s="17"/>
      <c r="V878" s="17"/>
      <c r="W878" s="17"/>
      <c r="X878" s="17"/>
      <c r="Y878" s="17"/>
      <c r="Z878" s="17"/>
    </row>
    <row r="879" ht="15.75" customHeight="1">
      <c r="A879" s="32"/>
      <c r="B879" s="32"/>
      <c r="C879" s="17"/>
      <c r="D879" s="32"/>
      <c r="E879" s="17"/>
      <c r="F879" s="17"/>
      <c r="G879" s="32"/>
      <c r="H879" s="17"/>
      <c r="I879" s="33"/>
      <c r="J879" s="17"/>
      <c r="K879" s="17"/>
      <c r="L879" s="17"/>
      <c r="M879" s="17"/>
      <c r="N879" s="17"/>
      <c r="O879" s="17"/>
      <c r="P879" s="17"/>
      <c r="Q879" s="17"/>
      <c r="R879" s="17"/>
      <c r="S879" s="17"/>
      <c r="T879" s="17"/>
      <c r="U879" s="17"/>
      <c r="V879" s="17"/>
      <c r="W879" s="17"/>
      <c r="X879" s="17"/>
      <c r="Y879" s="17"/>
      <c r="Z879" s="17"/>
    </row>
    <row r="880" ht="15.75" customHeight="1">
      <c r="A880" s="32"/>
      <c r="B880" s="32"/>
      <c r="C880" s="17"/>
      <c r="D880" s="32"/>
      <c r="E880" s="17"/>
      <c r="F880" s="17"/>
      <c r="G880" s="32"/>
      <c r="H880" s="17"/>
      <c r="I880" s="33"/>
      <c r="J880" s="17"/>
      <c r="K880" s="17"/>
      <c r="L880" s="17"/>
      <c r="M880" s="17"/>
      <c r="N880" s="17"/>
      <c r="O880" s="17"/>
      <c r="P880" s="17"/>
      <c r="Q880" s="17"/>
      <c r="R880" s="17"/>
      <c r="S880" s="17"/>
      <c r="T880" s="17"/>
      <c r="U880" s="17"/>
      <c r="V880" s="17"/>
      <c r="W880" s="17"/>
      <c r="X880" s="17"/>
      <c r="Y880" s="17"/>
      <c r="Z880" s="17"/>
    </row>
    <row r="881" ht="15.75" customHeight="1">
      <c r="A881" s="32"/>
      <c r="B881" s="32"/>
      <c r="C881" s="17"/>
      <c r="D881" s="32"/>
      <c r="E881" s="17"/>
      <c r="F881" s="17"/>
      <c r="G881" s="32"/>
      <c r="H881" s="17"/>
      <c r="I881" s="33"/>
      <c r="J881" s="17"/>
      <c r="K881" s="17"/>
      <c r="L881" s="17"/>
      <c r="M881" s="17"/>
      <c r="N881" s="17"/>
      <c r="O881" s="17"/>
      <c r="P881" s="17"/>
      <c r="Q881" s="17"/>
      <c r="R881" s="17"/>
      <c r="S881" s="17"/>
      <c r="T881" s="17"/>
      <c r="U881" s="17"/>
      <c r="V881" s="17"/>
      <c r="W881" s="17"/>
      <c r="X881" s="17"/>
      <c r="Y881" s="17"/>
      <c r="Z881" s="17"/>
    </row>
    <row r="882" ht="15.75" customHeight="1">
      <c r="A882" s="32"/>
      <c r="B882" s="32"/>
      <c r="C882" s="17"/>
      <c r="D882" s="32"/>
      <c r="E882" s="17"/>
      <c r="F882" s="17"/>
      <c r="G882" s="32"/>
      <c r="H882" s="17"/>
      <c r="I882" s="33"/>
      <c r="J882" s="17"/>
      <c r="K882" s="17"/>
      <c r="L882" s="17"/>
      <c r="M882" s="17"/>
      <c r="N882" s="17"/>
      <c r="O882" s="17"/>
      <c r="P882" s="17"/>
      <c r="Q882" s="17"/>
      <c r="R882" s="17"/>
      <c r="S882" s="17"/>
      <c r="T882" s="17"/>
      <c r="U882" s="17"/>
      <c r="V882" s="17"/>
      <c r="W882" s="17"/>
      <c r="X882" s="17"/>
      <c r="Y882" s="17"/>
      <c r="Z882" s="17"/>
    </row>
    <row r="883" ht="15.75" customHeight="1">
      <c r="A883" s="32"/>
      <c r="B883" s="32"/>
      <c r="C883" s="17"/>
      <c r="D883" s="32"/>
      <c r="E883" s="17"/>
      <c r="F883" s="17"/>
      <c r="G883" s="32"/>
      <c r="H883" s="17"/>
      <c r="I883" s="33"/>
      <c r="J883" s="17"/>
      <c r="K883" s="17"/>
      <c r="L883" s="17"/>
      <c r="M883" s="17"/>
      <c r="N883" s="17"/>
      <c r="O883" s="17"/>
      <c r="P883" s="17"/>
      <c r="Q883" s="17"/>
      <c r="R883" s="17"/>
      <c r="S883" s="17"/>
      <c r="T883" s="17"/>
      <c r="U883" s="17"/>
      <c r="V883" s="17"/>
      <c r="W883" s="17"/>
      <c r="X883" s="17"/>
      <c r="Y883" s="17"/>
      <c r="Z883" s="17"/>
    </row>
    <row r="884" ht="15.75" customHeight="1">
      <c r="A884" s="32"/>
      <c r="B884" s="32"/>
      <c r="C884" s="17"/>
      <c r="D884" s="32"/>
      <c r="E884" s="17"/>
      <c r="F884" s="17"/>
      <c r="G884" s="32"/>
      <c r="H884" s="17"/>
      <c r="I884" s="33"/>
      <c r="J884" s="17"/>
      <c r="K884" s="17"/>
      <c r="L884" s="17"/>
      <c r="M884" s="17"/>
      <c r="N884" s="17"/>
      <c r="O884" s="17"/>
      <c r="P884" s="17"/>
      <c r="Q884" s="17"/>
      <c r="R884" s="17"/>
      <c r="S884" s="17"/>
      <c r="T884" s="17"/>
      <c r="U884" s="17"/>
      <c r="V884" s="17"/>
      <c r="W884" s="17"/>
      <c r="X884" s="17"/>
      <c r="Y884" s="17"/>
      <c r="Z884" s="17"/>
    </row>
    <row r="885" ht="15.75" customHeight="1">
      <c r="A885" s="32"/>
      <c r="B885" s="32"/>
      <c r="C885" s="17"/>
      <c r="D885" s="32"/>
      <c r="E885" s="17"/>
      <c r="F885" s="17"/>
      <c r="G885" s="32"/>
      <c r="H885" s="17"/>
      <c r="I885" s="33"/>
      <c r="J885" s="17"/>
      <c r="K885" s="17"/>
      <c r="L885" s="17"/>
      <c r="M885" s="17"/>
      <c r="N885" s="17"/>
      <c r="O885" s="17"/>
      <c r="P885" s="17"/>
      <c r="Q885" s="17"/>
      <c r="R885" s="17"/>
      <c r="S885" s="17"/>
      <c r="T885" s="17"/>
      <c r="U885" s="17"/>
      <c r="V885" s="17"/>
      <c r="W885" s="17"/>
      <c r="X885" s="17"/>
      <c r="Y885" s="17"/>
      <c r="Z885" s="17"/>
    </row>
    <row r="886" ht="15.75" customHeight="1">
      <c r="A886" s="32"/>
      <c r="B886" s="32"/>
      <c r="C886" s="17"/>
      <c r="D886" s="32"/>
      <c r="E886" s="17"/>
      <c r="F886" s="17"/>
      <c r="G886" s="32"/>
      <c r="H886" s="17"/>
      <c r="I886" s="33"/>
      <c r="J886" s="17"/>
      <c r="K886" s="17"/>
      <c r="L886" s="17"/>
      <c r="M886" s="17"/>
      <c r="N886" s="17"/>
      <c r="O886" s="17"/>
      <c r="P886" s="17"/>
      <c r="Q886" s="17"/>
      <c r="R886" s="17"/>
      <c r="S886" s="17"/>
      <c r="T886" s="17"/>
      <c r="U886" s="17"/>
      <c r="V886" s="17"/>
      <c r="W886" s="17"/>
      <c r="X886" s="17"/>
      <c r="Y886" s="17"/>
      <c r="Z886" s="17"/>
    </row>
    <row r="887" ht="15.75" customHeight="1">
      <c r="A887" s="32"/>
      <c r="B887" s="32"/>
      <c r="C887" s="17"/>
      <c r="D887" s="32"/>
      <c r="E887" s="17"/>
      <c r="F887" s="17"/>
      <c r="G887" s="32"/>
      <c r="H887" s="17"/>
      <c r="I887" s="33"/>
      <c r="J887" s="17"/>
      <c r="K887" s="17"/>
      <c r="L887" s="17"/>
      <c r="M887" s="17"/>
      <c r="N887" s="17"/>
      <c r="O887" s="17"/>
      <c r="P887" s="17"/>
      <c r="Q887" s="17"/>
      <c r="R887" s="17"/>
      <c r="S887" s="17"/>
      <c r="T887" s="17"/>
      <c r="U887" s="17"/>
      <c r="V887" s="17"/>
      <c r="W887" s="17"/>
      <c r="X887" s="17"/>
      <c r="Y887" s="17"/>
      <c r="Z887" s="17"/>
    </row>
    <row r="888" ht="15.75" customHeight="1">
      <c r="A888" s="32"/>
      <c r="B888" s="32"/>
      <c r="C888" s="17"/>
      <c r="D888" s="32"/>
      <c r="E888" s="17"/>
      <c r="F888" s="17"/>
      <c r="G888" s="32"/>
      <c r="H888" s="17"/>
      <c r="I888" s="33"/>
      <c r="J888" s="17"/>
      <c r="K888" s="17"/>
      <c r="L888" s="17"/>
      <c r="M888" s="17"/>
      <c r="N888" s="17"/>
      <c r="O888" s="17"/>
      <c r="P888" s="17"/>
      <c r="Q888" s="17"/>
      <c r="R888" s="17"/>
      <c r="S888" s="17"/>
      <c r="T888" s="17"/>
      <c r="U888" s="17"/>
      <c r="V888" s="17"/>
      <c r="W888" s="17"/>
      <c r="X888" s="17"/>
      <c r="Y888" s="17"/>
      <c r="Z888" s="17"/>
    </row>
    <row r="889" ht="15.75" customHeight="1">
      <c r="A889" s="32"/>
      <c r="B889" s="32"/>
      <c r="C889" s="17"/>
      <c r="D889" s="32"/>
      <c r="E889" s="17"/>
      <c r="F889" s="17"/>
      <c r="G889" s="32"/>
      <c r="H889" s="17"/>
      <c r="I889" s="33"/>
      <c r="J889" s="17"/>
      <c r="K889" s="17"/>
      <c r="L889" s="17"/>
      <c r="M889" s="17"/>
      <c r="N889" s="17"/>
      <c r="O889" s="17"/>
      <c r="P889" s="17"/>
      <c r="Q889" s="17"/>
      <c r="R889" s="17"/>
      <c r="S889" s="17"/>
      <c r="T889" s="17"/>
      <c r="U889" s="17"/>
      <c r="V889" s="17"/>
      <c r="W889" s="17"/>
      <c r="X889" s="17"/>
      <c r="Y889" s="17"/>
      <c r="Z889" s="17"/>
    </row>
    <row r="890" ht="15.75" customHeight="1">
      <c r="A890" s="32"/>
      <c r="B890" s="32"/>
      <c r="C890" s="17"/>
      <c r="D890" s="32"/>
      <c r="E890" s="17"/>
      <c r="F890" s="17"/>
      <c r="G890" s="32"/>
      <c r="H890" s="17"/>
      <c r="I890" s="33"/>
      <c r="J890" s="17"/>
      <c r="K890" s="17"/>
      <c r="L890" s="17"/>
      <c r="M890" s="17"/>
      <c r="N890" s="17"/>
      <c r="O890" s="17"/>
      <c r="P890" s="17"/>
      <c r="Q890" s="17"/>
      <c r="R890" s="17"/>
      <c r="S890" s="17"/>
      <c r="T890" s="17"/>
      <c r="U890" s="17"/>
      <c r="V890" s="17"/>
      <c r="W890" s="17"/>
      <c r="X890" s="17"/>
      <c r="Y890" s="17"/>
      <c r="Z890" s="17"/>
    </row>
    <row r="891" ht="15.75" customHeight="1">
      <c r="A891" s="32"/>
      <c r="B891" s="32"/>
      <c r="C891" s="17"/>
      <c r="D891" s="32"/>
      <c r="E891" s="17"/>
      <c r="F891" s="17"/>
      <c r="G891" s="32"/>
      <c r="H891" s="17"/>
      <c r="I891" s="33"/>
      <c r="J891" s="17"/>
      <c r="K891" s="17"/>
      <c r="L891" s="17"/>
      <c r="M891" s="17"/>
      <c r="N891" s="17"/>
      <c r="O891" s="17"/>
      <c r="P891" s="17"/>
      <c r="Q891" s="17"/>
      <c r="R891" s="17"/>
      <c r="S891" s="17"/>
      <c r="T891" s="17"/>
      <c r="U891" s="17"/>
      <c r="V891" s="17"/>
      <c r="W891" s="17"/>
      <c r="X891" s="17"/>
      <c r="Y891" s="17"/>
      <c r="Z891" s="17"/>
    </row>
    <row r="892" ht="15.75" customHeight="1">
      <c r="A892" s="32"/>
      <c r="B892" s="32"/>
      <c r="C892" s="17"/>
      <c r="D892" s="32"/>
      <c r="E892" s="17"/>
      <c r="F892" s="17"/>
      <c r="G892" s="32"/>
      <c r="H892" s="17"/>
      <c r="I892" s="33"/>
      <c r="J892" s="17"/>
      <c r="K892" s="17"/>
      <c r="L892" s="17"/>
      <c r="M892" s="17"/>
      <c r="N892" s="17"/>
      <c r="O892" s="17"/>
      <c r="P892" s="17"/>
      <c r="Q892" s="17"/>
      <c r="R892" s="17"/>
      <c r="S892" s="17"/>
      <c r="T892" s="17"/>
      <c r="U892" s="17"/>
      <c r="V892" s="17"/>
      <c r="W892" s="17"/>
      <c r="X892" s="17"/>
      <c r="Y892" s="17"/>
      <c r="Z892" s="17"/>
    </row>
    <row r="893" ht="15.75" customHeight="1">
      <c r="A893" s="32"/>
      <c r="B893" s="32"/>
      <c r="C893" s="17"/>
      <c r="D893" s="32"/>
      <c r="E893" s="17"/>
      <c r="F893" s="17"/>
      <c r="G893" s="32"/>
      <c r="H893" s="17"/>
      <c r="I893" s="33"/>
      <c r="J893" s="17"/>
      <c r="K893" s="17"/>
      <c r="L893" s="17"/>
      <c r="M893" s="17"/>
      <c r="N893" s="17"/>
      <c r="O893" s="17"/>
      <c r="P893" s="17"/>
      <c r="Q893" s="17"/>
      <c r="R893" s="17"/>
      <c r="S893" s="17"/>
      <c r="T893" s="17"/>
      <c r="U893" s="17"/>
      <c r="V893" s="17"/>
      <c r="W893" s="17"/>
      <c r="X893" s="17"/>
      <c r="Y893" s="17"/>
      <c r="Z893" s="17"/>
    </row>
    <row r="894" ht="15.75" customHeight="1">
      <c r="A894" s="32"/>
      <c r="B894" s="32"/>
      <c r="C894" s="17"/>
      <c r="D894" s="32"/>
      <c r="E894" s="17"/>
      <c r="F894" s="17"/>
      <c r="G894" s="32"/>
      <c r="H894" s="17"/>
      <c r="I894" s="33"/>
      <c r="J894" s="17"/>
      <c r="K894" s="17"/>
      <c r="L894" s="17"/>
      <c r="M894" s="17"/>
      <c r="N894" s="17"/>
      <c r="O894" s="17"/>
      <c r="P894" s="17"/>
      <c r="Q894" s="17"/>
      <c r="R894" s="17"/>
      <c r="S894" s="17"/>
      <c r="T894" s="17"/>
      <c r="U894" s="17"/>
      <c r="V894" s="17"/>
      <c r="W894" s="17"/>
      <c r="X894" s="17"/>
      <c r="Y894" s="17"/>
      <c r="Z894" s="17"/>
    </row>
    <row r="895" ht="15.75" customHeight="1">
      <c r="A895" s="32"/>
      <c r="B895" s="32"/>
      <c r="C895" s="17"/>
      <c r="D895" s="32"/>
      <c r="E895" s="17"/>
      <c r="F895" s="17"/>
      <c r="G895" s="32"/>
      <c r="H895" s="17"/>
      <c r="I895" s="33"/>
      <c r="J895" s="17"/>
      <c r="K895" s="17"/>
      <c r="L895" s="17"/>
      <c r="M895" s="17"/>
      <c r="N895" s="17"/>
      <c r="O895" s="17"/>
      <c r="P895" s="17"/>
      <c r="Q895" s="17"/>
      <c r="R895" s="17"/>
      <c r="S895" s="17"/>
      <c r="T895" s="17"/>
      <c r="U895" s="17"/>
      <c r="V895" s="17"/>
      <c r="W895" s="17"/>
      <c r="X895" s="17"/>
      <c r="Y895" s="17"/>
      <c r="Z895" s="17"/>
    </row>
    <row r="896" ht="15.75" customHeight="1">
      <c r="A896" s="32"/>
      <c r="B896" s="32"/>
      <c r="C896" s="17"/>
      <c r="D896" s="32"/>
      <c r="E896" s="17"/>
      <c r="F896" s="17"/>
      <c r="G896" s="32"/>
      <c r="H896" s="17"/>
      <c r="I896" s="33"/>
      <c r="J896" s="17"/>
      <c r="K896" s="17"/>
      <c r="L896" s="17"/>
      <c r="M896" s="17"/>
      <c r="N896" s="17"/>
      <c r="O896" s="17"/>
      <c r="P896" s="17"/>
      <c r="Q896" s="17"/>
      <c r="R896" s="17"/>
      <c r="S896" s="17"/>
      <c r="T896" s="17"/>
      <c r="U896" s="17"/>
      <c r="V896" s="17"/>
      <c r="W896" s="17"/>
      <c r="X896" s="17"/>
      <c r="Y896" s="17"/>
      <c r="Z896" s="17"/>
    </row>
    <row r="897" ht="15.75" customHeight="1">
      <c r="A897" s="32"/>
      <c r="B897" s="32"/>
      <c r="C897" s="17"/>
      <c r="D897" s="32"/>
      <c r="E897" s="17"/>
      <c r="F897" s="17"/>
      <c r="G897" s="32"/>
      <c r="H897" s="17"/>
      <c r="I897" s="33"/>
      <c r="J897" s="17"/>
      <c r="K897" s="17"/>
      <c r="L897" s="17"/>
      <c r="M897" s="17"/>
      <c r="N897" s="17"/>
      <c r="O897" s="17"/>
      <c r="P897" s="17"/>
      <c r="Q897" s="17"/>
      <c r="R897" s="17"/>
      <c r="S897" s="17"/>
      <c r="T897" s="17"/>
      <c r="U897" s="17"/>
      <c r="V897" s="17"/>
      <c r="W897" s="17"/>
      <c r="X897" s="17"/>
      <c r="Y897" s="17"/>
      <c r="Z897" s="17"/>
    </row>
    <row r="898" ht="15.75" customHeight="1">
      <c r="A898" s="32"/>
      <c r="B898" s="32"/>
      <c r="C898" s="17"/>
      <c r="D898" s="32"/>
      <c r="E898" s="17"/>
      <c r="F898" s="17"/>
      <c r="G898" s="32"/>
      <c r="H898" s="17"/>
      <c r="I898" s="33"/>
      <c r="J898" s="17"/>
      <c r="K898" s="17"/>
      <c r="L898" s="17"/>
      <c r="M898" s="17"/>
      <c r="N898" s="17"/>
      <c r="O898" s="17"/>
      <c r="P898" s="17"/>
      <c r="Q898" s="17"/>
      <c r="R898" s="17"/>
      <c r="S898" s="17"/>
      <c r="T898" s="17"/>
      <c r="U898" s="17"/>
      <c r="V898" s="17"/>
      <c r="W898" s="17"/>
      <c r="X898" s="17"/>
      <c r="Y898" s="17"/>
      <c r="Z898" s="17"/>
    </row>
    <row r="899" ht="15.75" customHeight="1">
      <c r="A899" s="32"/>
      <c r="B899" s="32"/>
      <c r="C899" s="17"/>
      <c r="D899" s="32"/>
      <c r="E899" s="17"/>
      <c r="F899" s="17"/>
      <c r="G899" s="32"/>
      <c r="H899" s="17"/>
      <c r="I899" s="33"/>
      <c r="J899" s="17"/>
      <c r="K899" s="17"/>
      <c r="L899" s="17"/>
      <c r="M899" s="17"/>
      <c r="N899" s="17"/>
      <c r="O899" s="17"/>
      <c r="P899" s="17"/>
      <c r="Q899" s="17"/>
      <c r="R899" s="17"/>
      <c r="S899" s="17"/>
      <c r="T899" s="17"/>
      <c r="U899" s="17"/>
      <c r="V899" s="17"/>
      <c r="W899" s="17"/>
      <c r="X899" s="17"/>
      <c r="Y899" s="17"/>
      <c r="Z899" s="17"/>
    </row>
    <row r="900" ht="15.75" customHeight="1">
      <c r="A900" s="32"/>
      <c r="B900" s="32"/>
      <c r="C900" s="17"/>
      <c r="D900" s="32"/>
      <c r="E900" s="17"/>
      <c r="F900" s="17"/>
      <c r="G900" s="32"/>
      <c r="H900" s="17"/>
      <c r="I900" s="33"/>
      <c r="J900" s="17"/>
      <c r="K900" s="17"/>
      <c r="L900" s="17"/>
      <c r="M900" s="17"/>
      <c r="N900" s="17"/>
      <c r="O900" s="17"/>
      <c r="P900" s="17"/>
      <c r="Q900" s="17"/>
      <c r="R900" s="17"/>
      <c r="S900" s="17"/>
      <c r="T900" s="17"/>
      <c r="U900" s="17"/>
      <c r="V900" s="17"/>
      <c r="W900" s="17"/>
      <c r="X900" s="17"/>
      <c r="Y900" s="17"/>
      <c r="Z900" s="17"/>
    </row>
    <row r="901" ht="15.75" customHeight="1">
      <c r="A901" s="32"/>
      <c r="B901" s="32"/>
      <c r="C901" s="17"/>
      <c r="D901" s="32"/>
      <c r="E901" s="17"/>
      <c r="F901" s="17"/>
      <c r="G901" s="32"/>
      <c r="H901" s="17"/>
      <c r="I901" s="33"/>
      <c r="J901" s="17"/>
      <c r="K901" s="17"/>
      <c r="L901" s="17"/>
      <c r="M901" s="17"/>
      <c r="N901" s="17"/>
      <c r="O901" s="17"/>
      <c r="P901" s="17"/>
      <c r="Q901" s="17"/>
      <c r="R901" s="17"/>
      <c r="S901" s="17"/>
      <c r="T901" s="17"/>
      <c r="U901" s="17"/>
      <c r="V901" s="17"/>
      <c r="W901" s="17"/>
      <c r="X901" s="17"/>
      <c r="Y901" s="17"/>
      <c r="Z901" s="17"/>
    </row>
    <row r="902" ht="15.75" customHeight="1">
      <c r="A902" s="32"/>
      <c r="B902" s="32"/>
      <c r="C902" s="17"/>
      <c r="D902" s="32"/>
      <c r="E902" s="17"/>
      <c r="F902" s="17"/>
      <c r="G902" s="32"/>
      <c r="H902" s="17"/>
      <c r="I902" s="33"/>
      <c r="J902" s="17"/>
      <c r="K902" s="17"/>
      <c r="L902" s="17"/>
      <c r="M902" s="17"/>
      <c r="N902" s="17"/>
      <c r="O902" s="17"/>
      <c r="P902" s="17"/>
      <c r="Q902" s="17"/>
      <c r="R902" s="17"/>
      <c r="S902" s="17"/>
      <c r="T902" s="17"/>
      <c r="U902" s="17"/>
      <c r="V902" s="17"/>
      <c r="W902" s="17"/>
      <c r="X902" s="17"/>
      <c r="Y902" s="17"/>
      <c r="Z902" s="17"/>
    </row>
    <row r="903" ht="15.75" customHeight="1">
      <c r="A903" s="32"/>
      <c r="B903" s="32"/>
      <c r="C903" s="17"/>
      <c r="D903" s="32"/>
      <c r="E903" s="17"/>
      <c r="F903" s="17"/>
      <c r="G903" s="32"/>
      <c r="H903" s="17"/>
      <c r="I903" s="33"/>
      <c r="J903" s="17"/>
      <c r="K903" s="17"/>
      <c r="L903" s="17"/>
      <c r="M903" s="17"/>
      <c r="N903" s="17"/>
      <c r="O903" s="17"/>
      <c r="P903" s="17"/>
      <c r="Q903" s="17"/>
      <c r="R903" s="17"/>
      <c r="S903" s="17"/>
      <c r="T903" s="17"/>
      <c r="U903" s="17"/>
      <c r="V903" s="17"/>
      <c r="W903" s="17"/>
      <c r="X903" s="17"/>
      <c r="Y903" s="17"/>
      <c r="Z903" s="17"/>
    </row>
    <row r="904" ht="15.75" customHeight="1">
      <c r="A904" s="32"/>
      <c r="B904" s="32"/>
      <c r="C904" s="17"/>
      <c r="D904" s="32"/>
      <c r="E904" s="17"/>
      <c r="F904" s="17"/>
      <c r="G904" s="32"/>
      <c r="H904" s="17"/>
      <c r="I904" s="33"/>
      <c r="J904" s="17"/>
      <c r="K904" s="17"/>
      <c r="L904" s="17"/>
      <c r="M904" s="17"/>
      <c r="N904" s="17"/>
      <c r="O904" s="17"/>
      <c r="P904" s="17"/>
      <c r="Q904" s="17"/>
      <c r="R904" s="17"/>
      <c r="S904" s="17"/>
      <c r="T904" s="17"/>
      <c r="U904" s="17"/>
      <c r="V904" s="17"/>
      <c r="W904" s="17"/>
      <c r="X904" s="17"/>
      <c r="Y904" s="17"/>
      <c r="Z904" s="17"/>
    </row>
    <row r="905" ht="15.75" customHeight="1">
      <c r="A905" s="32"/>
      <c r="B905" s="32"/>
      <c r="C905" s="17"/>
      <c r="D905" s="32"/>
      <c r="E905" s="17"/>
      <c r="F905" s="17"/>
      <c r="G905" s="32"/>
      <c r="H905" s="17"/>
      <c r="I905" s="33"/>
      <c r="J905" s="17"/>
      <c r="K905" s="17"/>
      <c r="L905" s="17"/>
      <c r="M905" s="17"/>
      <c r="N905" s="17"/>
      <c r="O905" s="17"/>
      <c r="P905" s="17"/>
      <c r="Q905" s="17"/>
      <c r="R905" s="17"/>
      <c r="S905" s="17"/>
      <c r="T905" s="17"/>
      <c r="U905" s="17"/>
      <c r="V905" s="17"/>
      <c r="W905" s="17"/>
      <c r="X905" s="17"/>
      <c r="Y905" s="17"/>
      <c r="Z905" s="17"/>
    </row>
    <row r="906" ht="15.75" customHeight="1">
      <c r="A906" s="32"/>
      <c r="B906" s="32"/>
      <c r="C906" s="17"/>
      <c r="D906" s="32"/>
      <c r="E906" s="17"/>
      <c r="F906" s="17"/>
      <c r="G906" s="32"/>
      <c r="H906" s="17"/>
      <c r="I906" s="33"/>
      <c r="J906" s="17"/>
      <c r="K906" s="17"/>
      <c r="L906" s="17"/>
      <c r="M906" s="17"/>
      <c r="N906" s="17"/>
      <c r="O906" s="17"/>
      <c r="P906" s="17"/>
      <c r="Q906" s="17"/>
      <c r="R906" s="17"/>
      <c r="S906" s="17"/>
      <c r="T906" s="17"/>
      <c r="U906" s="17"/>
      <c r="V906" s="17"/>
      <c r="W906" s="17"/>
      <c r="X906" s="17"/>
      <c r="Y906" s="17"/>
      <c r="Z906" s="17"/>
    </row>
    <row r="907" ht="15.75" customHeight="1">
      <c r="A907" s="32"/>
      <c r="B907" s="32"/>
      <c r="C907" s="17"/>
      <c r="D907" s="32"/>
      <c r="E907" s="17"/>
      <c r="F907" s="17"/>
      <c r="G907" s="32"/>
      <c r="H907" s="17"/>
      <c r="I907" s="33"/>
      <c r="J907" s="17"/>
      <c r="K907" s="17"/>
      <c r="L907" s="17"/>
      <c r="M907" s="17"/>
      <c r="N907" s="17"/>
      <c r="O907" s="17"/>
      <c r="P907" s="17"/>
      <c r="Q907" s="17"/>
      <c r="R907" s="17"/>
      <c r="S907" s="17"/>
      <c r="T907" s="17"/>
      <c r="U907" s="17"/>
      <c r="V907" s="17"/>
      <c r="W907" s="17"/>
      <c r="X907" s="17"/>
      <c r="Y907" s="17"/>
      <c r="Z907" s="17"/>
    </row>
    <row r="908" ht="15.75" customHeight="1">
      <c r="A908" s="32"/>
      <c r="B908" s="32"/>
      <c r="C908" s="17"/>
      <c r="D908" s="32"/>
      <c r="E908" s="17"/>
      <c r="F908" s="17"/>
      <c r="G908" s="32"/>
      <c r="H908" s="17"/>
      <c r="I908" s="33"/>
      <c r="J908" s="17"/>
      <c r="K908" s="17"/>
      <c r="L908" s="17"/>
      <c r="M908" s="17"/>
      <c r="N908" s="17"/>
      <c r="O908" s="17"/>
      <c r="P908" s="17"/>
      <c r="Q908" s="17"/>
      <c r="R908" s="17"/>
      <c r="S908" s="17"/>
      <c r="T908" s="17"/>
      <c r="U908" s="17"/>
      <c r="V908" s="17"/>
      <c r="W908" s="17"/>
      <c r="X908" s="17"/>
      <c r="Y908" s="17"/>
      <c r="Z908" s="17"/>
    </row>
    <row r="909" ht="15.75" customHeight="1">
      <c r="A909" s="32"/>
      <c r="B909" s="32"/>
      <c r="C909" s="17"/>
      <c r="D909" s="32"/>
      <c r="E909" s="17"/>
      <c r="F909" s="17"/>
      <c r="G909" s="32"/>
      <c r="H909" s="17"/>
      <c r="I909" s="33"/>
      <c r="J909" s="17"/>
      <c r="K909" s="17"/>
      <c r="L909" s="17"/>
      <c r="M909" s="17"/>
      <c r="N909" s="17"/>
      <c r="O909" s="17"/>
      <c r="P909" s="17"/>
      <c r="Q909" s="17"/>
      <c r="R909" s="17"/>
      <c r="S909" s="17"/>
      <c r="T909" s="17"/>
      <c r="U909" s="17"/>
      <c r="V909" s="17"/>
      <c r="W909" s="17"/>
      <c r="X909" s="17"/>
      <c r="Y909" s="17"/>
      <c r="Z909" s="17"/>
    </row>
    <row r="910" ht="15.75" customHeight="1">
      <c r="A910" s="32"/>
      <c r="B910" s="32"/>
      <c r="C910" s="17"/>
      <c r="D910" s="32"/>
      <c r="E910" s="17"/>
      <c r="F910" s="17"/>
      <c r="G910" s="32"/>
      <c r="H910" s="17"/>
      <c r="I910" s="33"/>
      <c r="J910" s="17"/>
      <c r="K910" s="17"/>
      <c r="L910" s="17"/>
      <c r="M910" s="17"/>
      <c r="N910" s="17"/>
      <c r="O910" s="17"/>
      <c r="P910" s="17"/>
      <c r="Q910" s="17"/>
      <c r="R910" s="17"/>
      <c r="S910" s="17"/>
      <c r="T910" s="17"/>
      <c r="U910" s="17"/>
      <c r="V910" s="17"/>
      <c r="W910" s="17"/>
      <c r="X910" s="17"/>
      <c r="Y910" s="17"/>
      <c r="Z910" s="17"/>
    </row>
    <row r="911" ht="15.75" customHeight="1">
      <c r="A911" s="32"/>
      <c r="B911" s="32"/>
      <c r="C911" s="17"/>
      <c r="D911" s="32"/>
      <c r="E911" s="17"/>
      <c r="F911" s="17"/>
      <c r="G911" s="32"/>
      <c r="H911" s="17"/>
      <c r="I911" s="33"/>
      <c r="J911" s="17"/>
      <c r="K911" s="17"/>
      <c r="L911" s="17"/>
      <c r="M911" s="17"/>
      <c r="N911" s="17"/>
      <c r="O911" s="17"/>
      <c r="P911" s="17"/>
      <c r="Q911" s="17"/>
      <c r="R911" s="17"/>
      <c r="S911" s="17"/>
      <c r="T911" s="17"/>
      <c r="U911" s="17"/>
      <c r="V911" s="17"/>
      <c r="W911" s="17"/>
      <c r="X911" s="17"/>
      <c r="Y911" s="17"/>
      <c r="Z911" s="17"/>
    </row>
    <row r="912" ht="15.75" customHeight="1">
      <c r="A912" s="32"/>
      <c r="B912" s="32"/>
      <c r="C912" s="17"/>
      <c r="D912" s="32"/>
      <c r="E912" s="17"/>
      <c r="F912" s="17"/>
      <c r="G912" s="32"/>
      <c r="H912" s="17"/>
      <c r="I912" s="33"/>
      <c r="J912" s="17"/>
      <c r="K912" s="17"/>
      <c r="L912" s="17"/>
      <c r="M912" s="17"/>
      <c r="N912" s="17"/>
      <c r="O912" s="17"/>
      <c r="P912" s="17"/>
      <c r="Q912" s="17"/>
      <c r="R912" s="17"/>
      <c r="S912" s="17"/>
      <c r="T912" s="17"/>
      <c r="U912" s="17"/>
      <c r="V912" s="17"/>
      <c r="W912" s="17"/>
      <c r="X912" s="17"/>
      <c r="Y912" s="17"/>
      <c r="Z912" s="17"/>
    </row>
    <row r="913" ht="15.75" customHeight="1">
      <c r="A913" s="32"/>
      <c r="B913" s="32"/>
      <c r="C913" s="17"/>
      <c r="D913" s="32"/>
      <c r="E913" s="17"/>
      <c r="F913" s="17"/>
      <c r="G913" s="32"/>
      <c r="H913" s="17"/>
      <c r="I913" s="33"/>
      <c r="J913" s="17"/>
      <c r="K913" s="17"/>
      <c r="L913" s="17"/>
      <c r="M913" s="17"/>
      <c r="N913" s="17"/>
      <c r="O913" s="17"/>
      <c r="P913" s="17"/>
      <c r="Q913" s="17"/>
      <c r="R913" s="17"/>
      <c r="S913" s="17"/>
      <c r="T913" s="17"/>
      <c r="U913" s="17"/>
      <c r="V913" s="17"/>
      <c r="W913" s="17"/>
      <c r="X913" s="17"/>
      <c r="Y913" s="17"/>
      <c r="Z913" s="17"/>
    </row>
    <row r="914" ht="15.75" customHeight="1">
      <c r="A914" s="32"/>
      <c r="B914" s="32"/>
      <c r="C914" s="17"/>
      <c r="D914" s="32"/>
      <c r="E914" s="17"/>
      <c r="F914" s="17"/>
      <c r="G914" s="32"/>
      <c r="H914" s="17"/>
      <c r="I914" s="33"/>
      <c r="J914" s="17"/>
      <c r="K914" s="17"/>
      <c r="L914" s="17"/>
      <c r="M914" s="17"/>
      <c r="N914" s="17"/>
      <c r="O914" s="17"/>
      <c r="P914" s="17"/>
      <c r="Q914" s="17"/>
      <c r="R914" s="17"/>
      <c r="S914" s="17"/>
      <c r="T914" s="17"/>
      <c r="U914" s="17"/>
      <c r="V914" s="17"/>
      <c r="W914" s="17"/>
      <c r="X914" s="17"/>
      <c r="Y914" s="17"/>
      <c r="Z914" s="17"/>
    </row>
    <row r="915" ht="15.75" customHeight="1">
      <c r="A915" s="32"/>
      <c r="B915" s="32"/>
      <c r="C915" s="17"/>
      <c r="D915" s="32"/>
      <c r="E915" s="17"/>
      <c r="F915" s="17"/>
      <c r="G915" s="32"/>
      <c r="H915" s="17"/>
      <c r="I915" s="33"/>
      <c r="J915" s="17"/>
      <c r="K915" s="17"/>
      <c r="L915" s="17"/>
      <c r="M915" s="17"/>
      <c r="N915" s="17"/>
      <c r="O915" s="17"/>
      <c r="P915" s="17"/>
      <c r="Q915" s="17"/>
      <c r="R915" s="17"/>
      <c r="S915" s="17"/>
      <c r="T915" s="17"/>
      <c r="U915" s="17"/>
      <c r="V915" s="17"/>
      <c r="W915" s="17"/>
      <c r="X915" s="17"/>
      <c r="Y915" s="17"/>
      <c r="Z915" s="17"/>
    </row>
    <row r="916" ht="15.75" customHeight="1">
      <c r="A916" s="32"/>
      <c r="B916" s="32"/>
      <c r="C916" s="17"/>
      <c r="D916" s="32"/>
      <c r="E916" s="17"/>
      <c r="F916" s="17"/>
      <c r="G916" s="32"/>
      <c r="H916" s="17"/>
      <c r="I916" s="33"/>
      <c r="J916" s="17"/>
      <c r="K916" s="17"/>
      <c r="L916" s="17"/>
      <c r="M916" s="17"/>
      <c r="N916" s="17"/>
      <c r="O916" s="17"/>
      <c r="P916" s="17"/>
      <c r="Q916" s="17"/>
      <c r="R916" s="17"/>
      <c r="S916" s="17"/>
      <c r="T916" s="17"/>
      <c r="U916" s="17"/>
      <c r="V916" s="17"/>
      <c r="W916" s="17"/>
      <c r="X916" s="17"/>
      <c r="Y916" s="17"/>
      <c r="Z916" s="17"/>
    </row>
    <row r="917" ht="15.75" customHeight="1">
      <c r="A917" s="32"/>
      <c r="B917" s="32"/>
      <c r="C917" s="17"/>
      <c r="D917" s="32"/>
      <c r="E917" s="17"/>
      <c r="F917" s="17"/>
      <c r="G917" s="32"/>
      <c r="H917" s="17"/>
      <c r="I917" s="33"/>
      <c r="J917" s="17"/>
      <c r="K917" s="17"/>
      <c r="L917" s="17"/>
      <c r="M917" s="17"/>
      <c r="N917" s="17"/>
      <c r="O917" s="17"/>
      <c r="P917" s="17"/>
      <c r="Q917" s="17"/>
      <c r="R917" s="17"/>
      <c r="S917" s="17"/>
      <c r="T917" s="17"/>
      <c r="U917" s="17"/>
      <c r="V917" s="17"/>
      <c r="W917" s="17"/>
      <c r="X917" s="17"/>
      <c r="Y917" s="17"/>
      <c r="Z917" s="17"/>
    </row>
    <row r="918" ht="15.75" customHeight="1">
      <c r="A918" s="32"/>
      <c r="B918" s="32"/>
      <c r="C918" s="17"/>
      <c r="D918" s="32"/>
      <c r="E918" s="17"/>
      <c r="F918" s="17"/>
      <c r="G918" s="32"/>
      <c r="H918" s="17"/>
      <c r="I918" s="33"/>
      <c r="J918" s="17"/>
      <c r="K918" s="17"/>
      <c r="L918" s="17"/>
      <c r="M918" s="17"/>
      <c r="N918" s="17"/>
      <c r="O918" s="17"/>
      <c r="P918" s="17"/>
      <c r="Q918" s="17"/>
      <c r="R918" s="17"/>
      <c r="S918" s="17"/>
      <c r="T918" s="17"/>
      <c r="U918" s="17"/>
      <c r="V918" s="17"/>
      <c r="W918" s="17"/>
      <c r="X918" s="17"/>
      <c r="Y918" s="17"/>
      <c r="Z918" s="17"/>
    </row>
    <row r="919" ht="15.75" customHeight="1">
      <c r="A919" s="32"/>
      <c r="B919" s="32"/>
      <c r="C919" s="17"/>
      <c r="D919" s="32"/>
      <c r="E919" s="17"/>
      <c r="F919" s="17"/>
      <c r="G919" s="32"/>
      <c r="H919" s="17"/>
      <c r="I919" s="33"/>
      <c r="J919" s="17"/>
      <c r="K919" s="17"/>
      <c r="L919" s="17"/>
      <c r="M919" s="17"/>
      <c r="N919" s="17"/>
      <c r="O919" s="17"/>
      <c r="P919" s="17"/>
      <c r="Q919" s="17"/>
      <c r="R919" s="17"/>
      <c r="S919" s="17"/>
      <c r="T919" s="17"/>
      <c r="U919" s="17"/>
      <c r="V919" s="17"/>
      <c r="W919" s="17"/>
      <c r="X919" s="17"/>
      <c r="Y919" s="17"/>
      <c r="Z919" s="17"/>
    </row>
    <row r="920" ht="15.75" customHeight="1">
      <c r="A920" s="32"/>
      <c r="B920" s="32"/>
      <c r="C920" s="17"/>
      <c r="D920" s="32"/>
      <c r="E920" s="17"/>
      <c r="F920" s="17"/>
      <c r="G920" s="32"/>
      <c r="H920" s="17"/>
      <c r="I920" s="33"/>
      <c r="J920" s="17"/>
      <c r="K920" s="17"/>
      <c r="L920" s="17"/>
      <c r="M920" s="17"/>
      <c r="N920" s="17"/>
      <c r="O920" s="17"/>
      <c r="P920" s="17"/>
      <c r="Q920" s="17"/>
      <c r="R920" s="17"/>
      <c r="S920" s="17"/>
      <c r="T920" s="17"/>
      <c r="U920" s="17"/>
      <c r="V920" s="17"/>
      <c r="W920" s="17"/>
      <c r="X920" s="17"/>
      <c r="Y920" s="17"/>
      <c r="Z920" s="17"/>
    </row>
    <row r="921" ht="15.75" customHeight="1">
      <c r="A921" s="32"/>
      <c r="B921" s="32"/>
      <c r="C921" s="17"/>
      <c r="D921" s="32"/>
      <c r="E921" s="17"/>
      <c r="F921" s="17"/>
      <c r="G921" s="32"/>
      <c r="H921" s="17"/>
      <c r="I921" s="33"/>
      <c r="J921" s="17"/>
      <c r="K921" s="17"/>
      <c r="L921" s="17"/>
      <c r="M921" s="17"/>
      <c r="N921" s="17"/>
      <c r="O921" s="17"/>
      <c r="P921" s="17"/>
      <c r="Q921" s="17"/>
      <c r="R921" s="17"/>
      <c r="S921" s="17"/>
      <c r="T921" s="17"/>
      <c r="U921" s="17"/>
      <c r="V921" s="17"/>
      <c r="W921" s="17"/>
      <c r="X921" s="17"/>
      <c r="Y921" s="17"/>
      <c r="Z921" s="17"/>
    </row>
    <row r="922" ht="15.75" customHeight="1">
      <c r="A922" s="32"/>
      <c r="B922" s="32"/>
      <c r="C922" s="17"/>
      <c r="D922" s="32"/>
      <c r="E922" s="17"/>
      <c r="F922" s="17"/>
      <c r="G922" s="32"/>
      <c r="H922" s="17"/>
      <c r="I922" s="33"/>
      <c r="J922" s="17"/>
      <c r="K922" s="17"/>
      <c r="L922" s="17"/>
      <c r="M922" s="17"/>
      <c r="N922" s="17"/>
      <c r="O922" s="17"/>
      <c r="P922" s="17"/>
      <c r="Q922" s="17"/>
      <c r="R922" s="17"/>
      <c r="S922" s="17"/>
      <c r="T922" s="17"/>
      <c r="U922" s="17"/>
      <c r="V922" s="17"/>
      <c r="W922" s="17"/>
      <c r="X922" s="17"/>
      <c r="Y922" s="17"/>
      <c r="Z922" s="17"/>
    </row>
    <row r="923" ht="15.75" customHeight="1">
      <c r="A923" s="32"/>
      <c r="B923" s="32"/>
      <c r="C923" s="17"/>
      <c r="D923" s="32"/>
      <c r="E923" s="17"/>
      <c r="F923" s="17"/>
      <c r="G923" s="32"/>
      <c r="H923" s="17"/>
      <c r="I923" s="33"/>
      <c r="J923" s="17"/>
      <c r="K923" s="17"/>
      <c r="L923" s="17"/>
      <c r="M923" s="17"/>
      <c r="N923" s="17"/>
      <c r="O923" s="17"/>
      <c r="P923" s="17"/>
      <c r="Q923" s="17"/>
      <c r="R923" s="17"/>
      <c r="S923" s="17"/>
      <c r="T923" s="17"/>
      <c r="U923" s="17"/>
      <c r="V923" s="17"/>
      <c r="W923" s="17"/>
      <c r="X923" s="17"/>
      <c r="Y923" s="17"/>
      <c r="Z923" s="17"/>
    </row>
    <row r="924" ht="15.75" customHeight="1">
      <c r="A924" s="32"/>
      <c r="B924" s="32"/>
      <c r="C924" s="17"/>
      <c r="D924" s="32"/>
      <c r="E924" s="17"/>
      <c r="F924" s="17"/>
      <c r="G924" s="32"/>
      <c r="H924" s="17"/>
      <c r="I924" s="33"/>
      <c r="J924" s="17"/>
      <c r="K924" s="17"/>
      <c r="L924" s="17"/>
      <c r="M924" s="17"/>
      <c r="N924" s="17"/>
      <c r="O924" s="17"/>
      <c r="P924" s="17"/>
      <c r="Q924" s="17"/>
      <c r="R924" s="17"/>
      <c r="S924" s="17"/>
      <c r="T924" s="17"/>
      <c r="U924" s="17"/>
      <c r="V924" s="17"/>
      <c r="W924" s="17"/>
      <c r="X924" s="17"/>
      <c r="Y924" s="17"/>
      <c r="Z924" s="17"/>
    </row>
    <row r="925" ht="15.75" customHeight="1">
      <c r="A925" s="32"/>
      <c r="B925" s="32"/>
      <c r="C925" s="17"/>
      <c r="D925" s="32"/>
      <c r="E925" s="17"/>
      <c r="F925" s="17"/>
      <c r="G925" s="32"/>
      <c r="H925" s="17"/>
      <c r="I925" s="33"/>
      <c r="J925" s="17"/>
      <c r="K925" s="17"/>
      <c r="L925" s="17"/>
      <c r="M925" s="17"/>
      <c r="N925" s="17"/>
      <c r="O925" s="17"/>
      <c r="P925" s="17"/>
      <c r="Q925" s="17"/>
      <c r="R925" s="17"/>
      <c r="S925" s="17"/>
      <c r="T925" s="17"/>
      <c r="U925" s="17"/>
      <c r="V925" s="17"/>
      <c r="W925" s="17"/>
      <c r="X925" s="17"/>
      <c r="Y925" s="17"/>
      <c r="Z925" s="17"/>
    </row>
    <row r="926" ht="15.75" customHeight="1">
      <c r="A926" s="32"/>
      <c r="B926" s="32"/>
      <c r="C926" s="17"/>
      <c r="D926" s="32"/>
      <c r="E926" s="17"/>
      <c r="F926" s="17"/>
      <c r="G926" s="32"/>
      <c r="H926" s="17"/>
      <c r="I926" s="33"/>
      <c r="J926" s="17"/>
      <c r="K926" s="17"/>
      <c r="L926" s="17"/>
      <c r="M926" s="17"/>
      <c r="N926" s="17"/>
      <c r="O926" s="17"/>
      <c r="P926" s="17"/>
      <c r="Q926" s="17"/>
      <c r="R926" s="17"/>
      <c r="S926" s="17"/>
      <c r="T926" s="17"/>
      <c r="U926" s="17"/>
      <c r="V926" s="17"/>
      <c r="W926" s="17"/>
      <c r="X926" s="17"/>
      <c r="Y926" s="17"/>
      <c r="Z926" s="17"/>
    </row>
    <row r="927" ht="15.75" customHeight="1">
      <c r="A927" s="32"/>
      <c r="B927" s="32"/>
      <c r="C927" s="17"/>
      <c r="D927" s="32"/>
      <c r="E927" s="17"/>
      <c r="F927" s="17"/>
      <c r="G927" s="32"/>
      <c r="H927" s="17"/>
      <c r="I927" s="33"/>
      <c r="J927" s="17"/>
      <c r="K927" s="17"/>
      <c r="L927" s="17"/>
      <c r="M927" s="17"/>
      <c r="N927" s="17"/>
      <c r="O927" s="17"/>
      <c r="P927" s="17"/>
      <c r="Q927" s="17"/>
      <c r="R927" s="17"/>
      <c r="S927" s="17"/>
      <c r="T927" s="17"/>
      <c r="U927" s="17"/>
      <c r="V927" s="17"/>
      <c r="W927" s="17"/>
      <c r="X927" s="17"/>
      <c r="Y927" s="17"/>
      <c r="Z927" s="17"/>
    </row>
    <row r="928" ht="15.75" customHeight="1">
      <c r="A928" s="32"/>
      <c r="B928" s="32"/>
      <c r="C928" s="17"/>
      <c r="D928" s="32"/>
      <c r="E928" s="17"/>
      <c r="F928" s="17"/>
      <c r="G928" s="32"/>
      <c r="H928" s="17"/>
      <c r="I928" s="33"/>
      <c r="J928" s="17"/>
      <c r="K928" s="17"/>
      <c r="L928" s="17"/>
      <c r="M928" s="17"/>
      <c r="N928" s="17"/>
      <c r="O928" s="17"/>
      <c r="P928" s="17"/>
      <c r="Q928" s="17"/>
      <c r="R928" s="17"/>
      <c r="S928" s="17"/>
      <c r="T928" s="17"/>
      <c r="U928" s="17"/>
      <c r="V928" s="17"/>
      <c r="W928" s="17"/>
      <c r="X928" s="17"/>
      <c r="Y928" s="17"/>
      <c r="Z928" s="17"/>
    </row>
    <row r="929" ht="15.75" customHeight="1">
      <c r="A929" s="32"/>
      <c r="B929" s="32"/>
      <c r="C929" s="17"/>
      <c r="D929" s="32"/>
      <c r="E929" s="17"/>
      <c r="F929" s="17"/>
      <c r="G929" s="32"/>
      <c r="H929" s="17"/>
      <c r="I929" s="33"/>
      <c r="J929" s="17"/>
      <c r="K929" s="17"/>
      <c r="L929" s="17"/>
      <c r="M929" s="17"/>
      <c r="N929" s="17"/>
      <c r="O929" s="17"/>
      <c r="P929" s="17"/>
      <c r="Q929" s="17"/>
      <c r="R929" s="17"/>
      <c r="S929" s="17"/>
      <c r="T929" s="17"/>
      <c r="U929" s="17"/>
      <c r="V929" s="17"/>
      <c r="W929" s="17"/>
      <c r="X929" s="17"/>
      <c r="Y929" s="17"/>
      <c r="Z929" s="17"/>
    </row>
    <row r="930" ht="15.75" customHeight="1">
      <c r="A930" s="32"/>
      <c r="B930" s="32"/>
      <c r="C930" s="17"/>
      <c r="D930" s="32"/>
      <c r="E930" s="17"/>
      <c r="F930" s="17"/>
      <c r="G930" s="32"/>
      <c r="H930" s="17"/>
      <c r="I930" s="33"/>
      <c r="J930" s="17"/>
      <c r="K930" s="17"/>
      <c r="L930" s="17"/>
      <c r="M930" s="17"/>
      <c r="N930" s="17"/>
      <c r="O930" s="17"/>
      <c r="P930" s="17"/>
      <c r="Q930" s="17"/>
      <c r="R930" s="17"/>
      <c r="S930" s="17"/>
      <c r="T930" s="17"/>
      <c r="U930" s="17"/>
      <c r="V930" s="17"/>
      <c r="W930" s="17"/>
      <c r="X930" s="17"/>
      <c r="Y930" s="17"/>
      <c r="Z930" s="17"/>
    </row>
    <row r="931" ht="15.75" customHeight="1">
      <c r="A931" s="32"/>
      <c r="B931" s="32"/>
      <c r="C931" s="17"/>
      <c r="D931" s="32"/>
      <c r="E931" s="17"/>
      <c r="F931" s="17"/>
      <c r="G931" s="32"/>
      <c r="H931" s="17"/>
      <c r="I931" s="33"/>
      <c r="J931" s="17"/>
      <c r="K931" s="17"/>
      <c r="L931" s="17"/>
      <c r="M931" s="17"/>
      <c r="N931" s="17"/>
      <c r="O931" s="17"/>
      <c r="P931" s="17"/>
      <c r="Q931" s="17"/>
      <c r="R931" s="17"/>
      <c r="S931" s="17"/>
      <c r="T931" s="17"/>
      <c r="U931" s="17"/>
      <c r="V931" s="17"/>
      <c r="W931" s="17"/>
      <c r="X931" s="17"/>
      <c r="Y931" s="17"/>
      <c r="Z931" s="17"/>
    </row>
    <row r="932" ht="15.75" customHeight="1">
      <c r="A932" s="32"/>
      <c r="B932" s="32"/>
      <c r="C932" s="17"/>
      <c r="D932" s="32"/>
      <c r="E932" s="17"/>
      <c r="F932" s="17"/>
      <c r="G932" s="32"/>
      <c r="H932" s="17"/>
      <c r="I932" s="33"/>
      <c r="J932" s="17"/>
      <c r="K932" s="17"/>
      <c r="L932" s="17"/>
      <c r="M932" s="17"/>
      <c r="N932" s="17"/>
      <c r="O932" s="17"/>
      <c r="P932" s="17"/>
      <c r="Q932" s="17"/>
      <c r="R932" s="17"/>
      <c r="S932" s="17"/>
      <c r="T932" s="17"/>
      <c r="U932" s="17"/>
      <c r="V932" s="17"/>
      <c r="W932" s="17"/>
      <c r="X932" s="17"/>
      <c r="Y932" s="17"/>
      <c r="Z932" s="17"/>
    </row>
    <row r="933" ht="15.75" customHeight="1">
      <c r="A933" s="32"/>
      <c r="B933" s="32"/>
      <c r="C933" s="17"/>
      <c r="D933" s="32"/>
      <c r="E933" s="17"/>
      <c r="F933" s="17"/>
      <c r="G933" s="32"/>
      <c r="H933" s="17"/>
      <c r="I933" s="33"/>
      <c r="J933" s="17"/>
      <c r="K933" s="17"/>
      <c r="L933" s="17"/>
      <c r="M933" s="17"/>
      <c r="N933" s="17"/>
      <c r="O933" s="17"/>
      <c r="P933" s="17"/>
      <c r="Q933" s="17"/>
      <c r="R933" s="17"/>
      <c r="S933" s="17"/>
      <c r="T933" s="17"/>
      <c r="U933" s="17"/>
      <c r="V933" s="17"/>
      <c r="W933" s="17"/>
      <c r="X933" s="17"/>
      <c r="Y933" s="17"/>
      <c r="Z933" s="17"/>
    </row>
    <row r="934" ht="15.75" customHeight="1">
      <c r="A934" s="32"/>
      <c r="B934" s="32"/>
      <c r="C934" s="17"/>
      <c r="D934" s="32"/>
      <c r="E934" s="17"/>
      <c r="F934" s="17"/>
      <c r="G934" s="32"/>
      <c r="H934" s="17"/>
      <c r="I934" s="33"/>
      <c r="J934" s="17"/>
      <c r="K934" s="17"/>
      <c r="L934" s="17"/>
      <c r="M934" s="17"/>
      <c r="N934" s="17"/>
      <c r="O934" s="17"/>
      <c r="P934" s="17"/>
      <c r="Q934" s="17"/>
      <c r="R934" s="17"/>
      <c r="S934" s="17"/>
      <c r="T934" s="17"/>
      <c r="U934" s="17"/>
      <c r="V934" s="17"/>
      <c r="W934" s="17"/>
      <c r="X934" s="17"/>
      <c r="Y934" s="17"/>
      <c r="Z934" s="17"/>
    </row>
    <row r="935" ht="15.75" customHeight="1">
      <c r="A935" s="32"/>
      <c r="B935" s="32"/>
      <c r="C935" s="17"/>
      <c r="D935" s="32"/>
      <c r="E935" s="17"/>
      <c r="F935" s="17"/>
      <c r="G935" s="32"/>
      <c r="H935" s="17"/>
      <c r="I935" s="33"/>
      <c r="J935" s="17"/>
      <c r="K935" s="17"/>
      <c r="L935" s="17"/>
      <c r="M935" s="17"/>
      <c r="N935" s="17"/>
      <c r="O935" s="17"/>
      <c r="P935" s="17"/>
      <c r="Q935" s="17"/>
      <c r="R935" s="17"/>
      <c r="S935" s="17"/>
      <c r="T935" s="17"/>
      <c r="U935" s="17"/>
      <c r="V935" s="17"/>
      <c r="W935" s="17"/>
      <c r="X935" s="17"/>
      <c r="Y935" s="17"/>
      <c r="Z935" s="17"/>
    </row>
    <row r="936" ht="15.75" customHeight="1">
      <c r="A936" s="32"/>
      <c r="B936" s="32"/>
      <c r="C936" s="17"/>
      <c r="D936" s="32"/>
      <c r="E936" s="17"/>
      <c r="F936" s="17"/>
      <c r="G936" s="32"/>
      <c r="H936" s="17"/>
      <c r="I936" s="33"/>
      <c r="J936" s="17"/>
      <c r="K936" s="17"/>
      <c r="L936" s="17"/>
      <c r="M936" s="17"/>
      <c r="N936" s="17"/>
      <c r="O936" s="17"/>
      <c r="P936" s="17"/>
      <c r="Q936" s="17"/>
      <c r="R936" s="17"/>
      <c r="S936" s="17"/>
      <c r="T936" s="17"/>
      <c r="U936" s="17"/>
      <c r="V936" s="17"/>
      <c r="W936" s="17"/>
      <c r="X936" s="17"/>
      <c r="Y936" s="17"/>
      <c r="Z936" s="17"/>
    </row>
    <row r="937" ht="15.75" customHeight="1">
      <c r="A937" s="32"/>
      <c r="B937" s="32"/>
      <c r="C937" s="17"/>
      <c r="D937" s="32"/>
      <c r="E937" s="17"/>
      <c r="F937" s="17"/>
      <c r="G937" s="32"/>
      <c r="H937" s="17"/>
      <c r="I937" s="33"/>
      <c r="J937" s="17"/>
      <c r="K937" s="17"/>
      <c r="L937" s="17"/>
      <c r="M937" s="17"/>
      <c r="N937" s="17"/>
      <c r="O937" s="17"/>
      <c r="P937" s="17"/>
      <c r="Q937" s="17"/>
      <c r="R937" s="17"/>
      <c r="S937" s="17"/>
      <c r="T937" s="17"/>
      <c r="U937" s="17"/>
      <c r="V937" s="17"/>
      <c r="W937" s="17"/>
      <c r="X937" s="17"/>
      <c r="Y937" s="17"/>
      <c r="Z937" s="17"/>
    </row>
    <row r="938" ht="15.75" customHeight="1">
      <c r="A938" s="32"/>
      <c r="B938" s="32"/>
      <c r="C938" s="17"/>
      <c r="D938" s="32"/>
      <c r="E938" s="17"/>
      <c r="F938" s="17"/>
      <c r="G938" s="32"/>
      <c r="H938" s="17"/>
      <c r="I938" s="33"/>
      <c r="J938" s="17"/>
      <c r="K938" s="17"/>
      <c r="L938" s="17"/>
      <c r="M938" s="17"/>
      <c r="N938" s="17"/>
      <c r="O938" s="17"/>
      <c r="P938" s="17"/>
      <c r="Q938" s="17"/>
      <c r="R938" s="17"/>
      <c r="S938" s="17"/>
      <c r="T938" s="17"/>
      <c r="U938" s="17"/>
      <c r="V938" s="17"/>
      <c r="W938" s="17"/>
      <c r="X938" s="17"/>
      <c r="Y938" s="17"/>
      <c r="Z938" s="17"/>
    </row>
    <row r="939" ht="15.75" customHeight="1">
      <c r="A939" s="32"/>
      <c r="B939" s="32"/>
      <c r="C939" s="17"/>
      <c r="D939" s="32"/>
      <c r="E939" s="17"/>
      <c r="F939" s="17"/>
      <c r="G939" s="32"/>
      <c r="H939" s="17"/>
      <c r="I939" s="33"/>
      <c r="J939" s="17"/>
      <c r="K939" s="17"/>
      <c r="L939" s="17"/>
      <c r="M939" s="17"/>
      <c r="N939" s="17"/>
      <c r="O939" s="17"/>
      <c r="P939" s="17"/>
      <c r="Q939" s="17"/>
      <c r="R939" s="17"/>
      <c r="S939" s="17"/>
      <c r="T939" s="17"/>
      <c r="U939" s="17"/>
      <c r="V939" s="17"/>
      <c r="W939" s="17"/>
      <c r="X939" s="17"/>
      <c r="Y939" s="17"/>
      <c r="Z939" s="17"/>
    </row>
    <row r="940" ht="15.75" customHeight="1">
      <c r="A940" s="32"/>
      <c r="B940" s="32"/>
      <c r="C940" s="17"/>
      <c r="D940" s="32"/>
      <c r="E940" s="17"/>
      <c r="F940" s="17"/>
      <c r="G940" s="32"/>
      <c r="H940" s="17"/>
      <c r="I940" s="33"/>
      <c r="J940" s="17"/>
      <c r="K940" s="17"/>
      <c r="L940" s="17"/>
      <c r="M940" s="17"/>
      <c r="N940" s="17"/>
      <c r="O940" s="17"/>
      <c r="P940" s="17"/>
      <c r="Q940" s="17"/>
      <c r="R940" s="17"/>
      <c r="S940" s="17"/>
      <c r="T940" s="17"/>
      <c r="U940" s="17"/>
      <c r="V940" s="17"/>
      <c r="W940" s="17"/>
      <c r="X940" s="17"/>
      <c r="Y940" s="17"/>
      <c r="Z940" s="17"/>
    </row>
    <row r="941" ht="15.75" customHeight="1">
      <c r="A941" s="32"/>
      <c r="B941" s="32"/>
      <c r="C941" s="17"/>
      <c r="D941" s="32"/>
      <c r="E941" s="17"/>
      <c r="F941" s="17"/>
      <c r="G941" s="32"/>
      <c r="H941" s="17"/>
      <c r="I941" s="33"/>
      <c r="J941" s="17"/>
      <c r="K941" s="17"/>
      <c r="L941" s="17"/>
      <c r="M941" s="17"/>
      <c r="N941" s="17"/>
      <c r="O941" s="17"/>
      <c r="P941" s="17"/>
      <c r="Q941" s="17"/>
      <c r="R941" s="17"/>
      <c r="S941" s="17"/>
      <c r="T941" s="17"/>
      <c r="U941" s="17"/>
      <c r="V941" s="17"/>
      <c r="W941" s="17"/>
      <c r="X941" s="17"/>
      <c r="Y941" s="17"/>
      <c r="Z941" s="17"/>
    </row>
    <row r="942" ht="15.75" customHeight="1">
      <c r="A942" s="32"/>
      <c r="B942" s="32"/>
      <c r="C942" s="17"/>
      <c r="D942" s="32"/>
      <c r="E942" s="17"/>
      <c r="F942" s="17"/>
      <c r="G942" s="32"/>
      <c r="H942" s="17"/>
      <c r="I942" s="33"/>
      <c r="J942" s="17"/>
      <c r="K942" s="17"/>
      <c r="L942" s="17"/>
      <c r="M942" s="17"/>
      <c r="N942" s="17"/>
      <c r="O942" s="17"/>
      <c r="P942" s="17"/>
      <c r="Q942" s="17"/>
      <c r="R942" s="17"/>
      <c r="S942" s="17"/>
      <c r="T942" s="17"/>
      <c r="U942" s="17"/>
      <c r="V942" s="17"/>
      <c r="W942" s="17"/>
      <c r="X942" s="17"/>
      <c r="Y942" s="17"/>
      <c r="Z942" s="17"/>
    </row>
    <row r="943" ht="15.75" customHeight="1">
      <c r="A943" s="32"/>
      <c r="B943" s="32"/>
      <c r="C943" s="17"/>
      <c r="D943" s="32"/>
      <c r="E943" s="17"/>
      <c r="F943" s="17"/>
      <c r="G943" s="32"/>
      <c r="H943" s="17"/>
      <c r="I943" s="33"/>
      <c r="J943" s="17"/>
      <c r="K943" s="17"/>
      <c r="L943" s="17"/>
      <c r="M943" s="17"/>
      <c r="N943" s="17"/>
      <c r="O943" s="17"/>
      <c r="P943" s="17"/>
      <c r="Q943" s="17"/>
      <c r="R943" s="17"/>
      <c r="S943" s="17"/>
      <c r="T943" s="17"/>
      <c r="U943" s="17"/>
      <c r="V943" s="17"/>
      <c r="W943" s="17"/>
      <c r="X943" s="17"/>
      <c r="Y943" s="17"/>
      <c r="Z943" s="17"/>
    </row>
    <row r="944" ht="15.75" customHeight="1">
      <c r="A944" s="32"/>
      <c r="B944" s="32"/>
      <c r="C944" s="17"/>
      <c r="D944" s="32"/>
      <c r="E944" s="17"/>
      <c r="F944" s="17"/>
      <c r="G944" s="32"/>
      <c r="H944" s="17"/>
      <c r="I944" s="33"/>
      <c r="J944" s="17"/>
      <c r="K944" s="17"/>
      <c r="L944" s="17"/>
      <c r="M944" s="17"/>
      <c r="N944" s="17"/>
      <c r="O944" s="17"/>
      <c r="P944" s="17"/>
      <c r="Q944" s="17"/>
      <c r="R944" s="17"/>
      <c r="S944" s="17"/>
      <c r="T944" s="17"/>
      <c r="U944" s="17"/>
      <c r="V944" s="17"/>
      <c r="W944" s="17"/>
      <c r="X944" s="17"/>
      <c r="Y944" s="17"/>
      <c r="Z944" s="17"/>
    </row>
    <row r="945" ht="15.75" customHeight="1">
      <c r="A945" s="32"/>
      <c r="B945" s="32"/>
      <c r="C945" s="17"/>
      <c r="D945" s="32"/>
      <c r="E945" s="17"/>
      <c r="F945" s="17"/>
      <c r="G945" s="32"/>
      <c r="H945" s="17"/>
      <c r="I945" s="33"/>
      <c r="J945" s="17"/>
      <c r="K945" s="17"/>
      <c r="L945" s="17"/>
      <c r="M945" s="17"/>
      <c r="N945" s="17"/>
      <c r="O945" s="17"/>
      <c r="P945" s="17"/>
      <c r="Q945" s="17"/>
      <c r="R945" s="17"/>
      <c r="S945" s="17"/>
      <c r="T945" s="17"/>
      <c r="U945" s="17"/>
      <c r="V945" s="17"/>
      <c r="W945" s="17"/>
      <c r="X945" s="17"/>
      <c r="Y945" s="17"/>
      <c r="Z945" s="17"/>
    </row>
    <row r="946" ht="15.75" customHeight="1">
      <c r="A946" s="32"/>
      <c r="B946" s="32"/>
      <c r="C946" s="17"/>
      <c r="D946" s="32"/>
      <c r="E946" s="17"/>
      <c r="F946" s="17"/>
      <c r="G946" s="32"/>
      <c r="H946" s="17"/>
      <c r="I946" s="33"/>
      <c r="J946" s="17"/>
      <c r="K946" s="17"/>
      <c r="L946" s="17"/>
      <c r="M946" s="17"/>
      <c r="N946" s="17"/>
      <c r="O946" s="17"/>
      <c r="P946" s="17"/>
      <c r="Q946" s="17"/>
      <c r="R946" s="17"/>
      <c r="S946" s="17"/>
      <c r="T946" s="17"/>
      <c r="U946" s="17"/>
      <c r="V946" s="17"/>
      <c r="W946" s="17"/>
      <c r="X946" s="17"/>
      <c r="Y946" s="17"/>
      <c r="Z946" s="17"/>
    </row>
    <row r="947" ht="15.75" customHeight="1">
      <c r="A947" s="32"/>
      <c r="B947" s="32"/>
      <c r="C947" s="17"/>
      <c r="D947" s="32"/>
      <c r="E947" s="17"/>
      <c r="F947" s="17"/>
      <c r="G947" s="32"/>
      <c r="H947" s="17"/>
      <c r="I947" s="33"/>
      <c r="J947" s="17"/>
      <c r="K947" s="17"/>
      <c r="L947" s="17"/>
      <c r="M947" s="17"/>
      <c r="N947" s="17"/>
      <c r="O947" s="17"/>
      <c r="P947" s="17"/>
      <c r="Q947" s="17"/>
      <c r="R947" s="17"/>
      <c r="S947" s="17"/>
      <c r="T947" s="17"/>
      <c r="U947" s="17"/>
      <c r="V947" s="17"/>
      <c r="W947" s="17"/>
      <c r="X947" s="17"/>
      <c r="Y947" s="17"/>
      <c r="Z947" s="17"/>
    </row>
    <row r="948" ht="15.75" customHeight="1">
      <c r="A948" s="32"/>
      <c r="B948" s="32"/>
      <c r="C948" s="17"/>
      <c r="D948" s="32"/>
      <c r="E948" s="17"/>
      <c r="F948" s="17"/>
      <c r="G948" s="32"/>
      <c r="H948" s="17"/>
      <c r="I948" s="33"/>
      <c r="J948" s="17"/>
      <c r="K948" s="17"/>
      <c r="L948" s="17"/>
      <c r="M948" s="17"/>
      <c r="N948" s="17"/>
      <c r="O948" s="17"/>
      <c r="P948" s="17"/>
      <c r="Q948" s="17"/>
      <c r="R948" s="17"/>
      <c r="S948" s="17"/>
      <c r="T948" s="17"/>
      <c r="U948" s="17"/>
      <c r="V948" s="17"/>
      <c r="W948" s="17"/>
      <c r="X948" s="17"/>
      <c r="Y948" s="17"/>
      <c r="Z948" s="17"/>
    </row>
    <row r="949" ht="15.75" customHeight="1">
      <c r="A949" s="32"/>
      <c r="B949" s="32"/>
      <c r="C949" s="17"/>
      <c r="D949" s="32"/>
      <c r="E949" s="17"/>
      <c r="F949" s="17"/>
      <c r="G949" s="32"/>
      <c r="H949" s="17"/>
      <c r="I949" s="33"/>
      <c r="J949" s="17"/>
      <c r="K949" s="17"/>
      <c r="L949" s="17"/>
      <c r="M949" s="17"/>
      <c r="N949" s="17"/>
      <c r="O949" s="17"/>
      <c r="P949" s="17"/>
      <c r="Q949" s="17"/>
      <c r="R949" s="17"/>
      <c r="S949" s="17"/>
      <c r="T949" s="17"/>
      <c r="U949" s="17"/>
      <c r="V949" s="17"/>
      <c r="W949" s="17"/>
      <c r="X949" s="17"/>
      <c r="Y949" s="17"/>
      <c r="Z949" s="17"/>
    </row>
    <row r="950" ht="15.75" customHeight="1">
      <c r="A950" s="32"/>
      <c r="B950" s="32"/>
      <c r="C950" s="17"/>
      <c r="D950" s="32"/>
      <c r="E950" s="17"/>
      <c r="F950" s="17"/>
      <c r="G950" s="32"/>
      <c r="H950" s="17"/>
      <c r="I950" s="33"/>
      <c r="J950" s="17"/>
      <c r="K950" s="17"/>
      <c r="L950" s="17"/>
      <c r="M950" s="17"/>
      <c r="N950" s="17"/>
      <c r="O950" s="17"/>
      <c r="P950" s="17"/>
      <c r="Q950" s="17"/>
      <c r="R950" s="17"/>
      <c r="S950" s="17"/>
      <c r="T950" s="17"/>
      <c r="U950" s="17"/>
      <c r="V950" s="17"/>
      <c r="W950" s="17"/>
      <c r="X950" s="17"/>
      <c r="Y950" s="17"/>
      <c r="Z950" s="17"/>
    </row>
    <row r="951" ht="15.75" customHeight="1">
      <c r="A951" s="32"/>
      <c r="B951" s="32"/>
      <c r="C951" s="17"/>
      <c r="D951" s="32"/>
      <c r="E951" s="17"/>
      <c r="F951" s="17"/>
      <c r="G951" s="32"/>
      <c r="H951" s="17"/>
      <c r="I951" s="33"/>
      <c r="J951" s="17"/>
      <c r="K951" s="17"/>
      <c r="L951" s="17"/>
      <c r="M951" s="17"/>
      <c r="N951" s="17"/>
      <c r="O951" s="17"/>
      <c r="P951" s="17"/>
      <c r="Q951" s="17"/>
      <c r="R951" s="17"/>
      <c r="S951" s="17"/>
      <c r="T951" s="17"/>
      <c r="U951" s="17"/>
      <c r="V951" s="17"/>
      <c r="W951" s="17"/>
      <c r="X951" s="17"/>
      <c r="Y951" s="17"/>
      <c r="Z951" s="17"/>
    </row>
    <row r="952" ht="15.75" customHeight="1">
      <c r="A952" s="32"/>
      <c r="B952" s="32"/>
      <c r="C952" s="17"/>
      <c r="D952" s="32"/>
      <c r="E952" s="17"/>
      <c r="F952" s="17"/>
      <c r="G952" s="32"/>
      <c r="H952" s="17"/>
      <c r="I952" s="33"/>
      <c r="J952" s="17"/>
      <c r="K952" s="17"/>
      <c r="L952" s="17"/>
      <c r="M952" s="17"/>
      <c r="N952" s="17"/>
      <c r="O952" s="17"/>
      <c r="P952" s="17"/>
      <c r="Q952" s="17"/>
      <c r="R952" s="17"/>
      <c r="S952" s="17"/>
      <c r="T952" s="17"/>
      <c r="U952" s="17"/>
      <c r="V952" s="17"/>
      <c r="W952" s="17"/>
      <c r="X952" s="17"/>
      <c r="Y952" s="17"/>
      <c r="Z952" s="17"/>
    </row>
    <row r="953" ht="15.75" customHeight="1">
      <c r="A953" s="32"/>
      <c r="B953" s="32"/>
      <c r="C953" s="17"/>
      <c r="D953" s="32"/>
      <c r="E953" s="17"/>
      <c r="F953" s="17"/>
      <c r="G953" s="32"/>
      <c r="H953" s="17"/>
      <c r="I953" s="33"/>
      <c r="J953" s="17"/>
      <c r="K953" s="17"/>
      <c r="L953" s="17"/>
      <c r="M953" s="17"/>
      <c r="N953" s="17"/>
      <c r="O953" s="17"/>
      <c r="P953" s="17"/>
      <c r="Q953" s="17"/>
      <c r="R953" s="17"/>
      <c r="S953" s="17"/>
      <c r="T953" s="17"/>
      <c r="U953" s="17"/>
      <c r="V953" s="17"/>
      <c r="W953" s="17"/>
      <c r="X953" s="17"/>
      <c r="Y953" s="17"/>
      <c r="Z953" s="17"/>
    </row>
    <row r="954" ht="15.75" customHeight="1">
      <c r="A954" s="32"/>
      <c r="B954" s="32"/>
      <c r="C954" s="17"/>
      <c r="D954" s="32"/>
      <c r="E954" s="17"/>
      <c r="F954" s="17"/>
      <c r="G954" s="32"/>
      <c r="H954" s="17"/>
      <c r="I954" s="33"/>
      <c r="J954" s="17"/>
      <c r="K954" s="17"/>
      <c r="L954" s="17"/>
      <c r="M954" s="17"/>
      <c r="N954" s="17"/>
      <c r="O954" s="17"/>
      <c r="P954" s="17"/>
      <c r="Q954" s="17"/>
      <c r="R954" s="17"/>
      <c r="S954" s="17"/>
      <c r="T954" s="17"/>
      <c r="U954" s="17"/>
      <c r="V954" s="17"/>
      <c r="W954" s="17"/>
      <c r="X954" s="17"/>
      <c r="Y954" s="17"/>
      <c r="Z954" s="17"/>
    </row>
    <row r="955" ht="15.75" customHeight="1">
      <c r="A955" s="32"/>
      <c r="B955" s="32"/>
      <c r="C955" s="17"/>
      <c r="D955" s="32"/>
      <c r="E955" s="17"/>
      <c r="F955" s="17"/>
      <c r="G955" s="32"/>
      <c r="H955" s="17"/>
      <c r="I955" s="33"/>
      <c r="J955" s="17"/>
      <c r="K955" s="17"/>
      <c r="L955" s="17"/>
      <c r="M955" s="17"/>
      <c r="N955" s="17"/>
      <c r="O955" s="17"/>
      <c r="P955" s="17"/>
      <c r="Q955" s="17"/>
      <c r="R955" s="17"/>
      <c r="S955" s="17"/>
      <c r="T955" s="17"/>
      <c r="U955" s="17"/>
      <c r="V955" s="17"/>
      <c r="W955" s="17"/>
      <c r="X955" s="17"/>
      <c r="Y955" s="17"/>
      <c r="Z955" s="17"/>
    </row>
    <row r="956" ht="15.75" customHeight="1">
      <c r="A956" s="32"/>
      <c r="B956" s="32"/>
      <c r="C956" s="17"/>
      <c r="D956" s="32"/>
      <c r="E956" s="17"/>
      <c r="F956" s="17"/>
      <c r="G956" s="32"/>
      <c r="H956" s="17"/>
      <c r="I956" s="33"/>
      <c r="J956" s="17"/>
      <c r="K956" s="17"/>
      <c r="L956" s="17"/>
      <c r="M956" s="17"/>
      <c r="N956" s="17"/>
      <c r="O956" s="17"/>
      <c r="P956" s="17"/>
      <c r="Q956" s="17"/>
      <c r="R956" s="17"/>
      <c r="S956" s="17"/>
      <c r="T956" s="17"/>
      <c r="U956" s="17"/>
      <c r="V956" s="17"/>
      <c r="W956" s="17"/>
      <c r="X956" s="17"/>
      <c r="Y956" s="17"/>
      <c r="Z956" s="17"/>
    </row>
    <row r="957" ht="15.75" customHeight="1">
      <c r="A957" s="32"/>
      <c r="B957" s="32"/>
      <c r="C957" s="17"/>
      <c r="D957" s="32"/>
      <c r="E957" s="17"/>
      <c r="F957" s="17"/>
      <c r="G957" s="32"/>
      <c r="H957" s="17"/>
      <c r="I957" s="33"/>
      <c r="J957" s="17"/>
      <c r="K957" s="17"/>
      <c r="L957" s="17"/>
      <c r="M957" s="17"/>
      <c r="N957" s="17"/>
      <c r="O957" s="17"/>
      <c r="P957" s="17"/>
      <c r="Q957" s="17"/>
      <c r="R957" s="17"/>
      <c r="S957" s="17"/>
      <c r="T957" s="17"/>
      <c r="U957" s="17"/>
      <c r="V957" s="17"/>
      <c r="W957" s="17"/>
      <c r="X957" s="17"/>
      <c r="Y957" s="17"/>
      <c r="Z957" s="17"/>
    </row>
    <row r="958" ht="15.75" customHeight="1">
      <c r="A958" s="32"/>
      <c r="B958" s="32"/>
      <c r="C958" s="17"/>
      <c r="D958" s="32"/>
      <c r="E958" s="17"/>
      <c r="F958" s="17"/>
      <c r="G958" s="32"/>
      <c r="H958" s="17"/>
      <c r="I958" s="33"/>
      <c r="J958" s="17"/>
      <c r="K958" s="17"/>
      <c r="L958" s="17"/>
      <c r="M958" s="17"/>
      <c r="N958" s="17"/>
      <c r="O958" s="17"/>
      <c r="P958" s="17"/>
      <c r="Q958" s="17"/>
      <c r="R958" s="17"/>
      <c r="S958" s="17"/>
      <c r="T958" s="17"/>
      <c r="U958" s="17"/>
      <c r="V958" s="17"/>
      <c r="W958" s="17"/>
      <c r="X958" s="17"/>
      <c r="Y958" s="17"/>
      <c r="Z958" s="17"/>
    </row>
    <row r="959" ht="15.75" customHeight="1">
      <c r="A959" s="32"/>
      <c r="B959" s="32"/>
      <c r="C959" s="17"/>
      <c r="D959" s="32"/>
      <c r="E959" s="17"/>
      <c r="F959" s="17"/>
      <c r="G959" s="32"/>
      <c r="H959" s="17"/>
      <c r="I959" s="33"/>
      <c r="J959" s="17"/>
      <c r="K959" s="17"/>
      <c r="L959" s="17"/>
      <c r="M959" s="17"/>
      <c r="N959" s="17"/>
      <c r="O959" s="17"/>
      <c r="P959" s="17"/>
      <c r="Q959" s="17"/>
      <c r="R959" s="17"/>
      <c r="S959" s="17"/>
      <c r="T959" s="17"/>
      <c r="U959" s="17"/>
      <c r="V959" s="17"/>
      <c r="W959" s="17"/>
      <c r="X959" s="17"/>
      <c r="Y959" s="17"/>
      <c r="Z959" s="17"/>
    </row>
    <row r="960" ht="15.75" customHeight="1">
      <c r="A960" s="32"/>
      <c r="B960" s="32"/>
      <c r="C960" s="17"/>
      <c r="D960" s="32"/>
      <c r="E960" s="17"/>
      <c r="F960" s="17"/>
      <c r="G960" s="32"/>
      <c r="H960" s="17"/>
      <c r="I960" s="33"/>
      <c r="J960" s="17"/>
      <c r="K960" s="17"/>
      <c r="L960" s="17"/>
      <c r="M960" s="17"/>
      <c r="N960" s="17"/>
      <c r="O960" s="17"/>
      <c r="P960" s="17"/>
      <c r="Q960" s="17"/>
      <c r="R960" s="17"/>
      <c r="S960" s="17"/>
      <c r="T960" s="17"/>
      <c r="U960" s="17"/>
      <c r="V960" s="17"/>
      <c r="W960" s="17"/>
      <c r="X960" s="17"/>
      <c r="Y960" s="17"/>
      <c r="Z960" s="17"/>
    </row>
    <row r="961" ht="15.75" customHeight="1">
      <c r="A961" s="32"/>
      <c r="B961" s="32"/>
      <c r="C961" s="17"/>
      <c r="D961" s="32"/>
      <c r="E961" s="17"/>
      <c r="F961" s="17"/>
      <c r="G961" s="32"/>
      <c r="H961" s="17"/>
      <c r="I961" s="33"/>
      <c r="J961" s="17"/>
      <c r="K961" s="17"/>
      <c r="L961" s="17"/>
      <c r="M961" s="17"/>
      <c r="N961" s="17"/>
      <c r="O961" s="17"/>
      <c r="P961" s="17"/>
      <c r="Q961" s="17"/>
      <c r="R961" s="17"/>
      <c r="S961" s="17"/>
      <c r="T961" s="17"/>
      <c r="U961" s="17"/>
      <c r="V961" s="17"/>
      <c r="W961" s="17"/>
      <c r="X961" s="17"/>
      <c r="Y961" s="17"/>
      <c r="Z961" s="17"/>
    </row>
    <row r="962" ht="15.75" customHeight="1">
      <c r="A962" s="32"/>
      <c r="B962" s="32"/>
      <c r="C962" s="17"/>
      <c r="D962" s="32"/>
      <c r="E962" s="17"/>
      <c r="F962" s="17"/>
      <c r="G962" s="32"/>
      <c r="H962" s="17"/>
      <c r="I962" s="33"/>
      <c r="J962" s="17"/>
      <c r="K962" s="17"/>
      <c r="L962" s="17"/>
      <c r="M962" s="17"/>
      <c r="N962" s="17"/>
      <c r="O962" s="17"/>
      <c r="P962" s="17"/>
      <c r="Q962" s="17"/>
      <c r="R962" s="17"/>
      <c r="S962" s="17"/>
      <c r="T962" s="17"/>
      <c r="U962" s="17"/>
      <c r="V962" s="17"/>
      <c r="W962" s="17"/>
      <c r="X962" s="17"/>
      <c r="Y962" s="17"/>
      <c r="Z962" s="17"/>
    </row>
    <row r="963" ht="15.75" customHeight="1">
      <c r="A963" s="32"/>
      <c r="B963" s="32"/>
      <c r="C963" s="17"/>
      <c r="D963" s="32"/>
      <c r="E963" s="17"/>
      <c r="F963" s="17"/>
      <c r="G963" s="32"/>
      <c r="H963" s="17"/>
      <c r="I963" s="33"/>
      <c r="J963" s="17"/>
      <c r="K963" s="17"/>
      <c r="L963" s="17"/>
      <c r="M963" s="17"/>
      <c r="N963" s="17"/>
      <c r="O963" s="17"/>
      <c r="P963" s="17"/>
      <c r="Q963" s="17"/>
      <c r="R963" s="17"/>
      <c r="S963" s="17"/>
      <c r="T963" s="17"/>
      <c r="U963" s="17"/>
      <c r="V963" s="17"/>
      <c r="W963" s="17"/>
      <c r="X963" s="17"/>
      <c r="Y963" s="17"/>
      <c r="Z963" s="17"/>
    </row>
    <row r="964" ht="15.75" customHeight="1">
      <c r="A964" s="32"/>
      <c r="B964" s="32"/>
      <c r="C964" s="17"/>
      <c r="D964" s="32"/>
      <c r="E964" s="17"/>
      <c r="F964" s="17"/>
      <c r="G964" s="32"/>
      <c r="H964" s="17"/>
      <c r="I964" s="33"/>
      <c r="J964" s="17"/>
      <c r="K964" s="17"/>
      <c r="L964" s="17"/>
      <c r="M964" s="17"/>
      <c r="N964" s="17"/>
      <c r="O964" s="17"/>
      <c r="P964" s="17"/>
      <c r="Q964" s="17"/>
      <c r="R964" s="17"/>
      <c r="S964" s="17"/>
      <c r="T964" s="17"/>
      <c r="U964" s="17"/>
      <c r="V964" s="17"/>
      <c r="W964" s="17"/>
      <c r="X964" s="17"/>
      <c r="Y964" s="17"/>
      <c r="Z964" s="17"/>
    </row>
    <row r="965" ht="15.75" customHeight="1">
      <c r="A965" s="32"/>
      <c r="B965" s="32"/>
      <c r="C965" s="17"/>
      <c r="D965" s="32"/>
      <c r="E965" s="17"/>
      <c r="F965" s="17"/>
      <c r="G965" s="32"/>
      <c r="H965" s="17"/>
      <c r="I965" s="33"/>
      <c r="J965" s="17"/>
      <c r="K965" s="17"/>
      <c r="L965" s="17"/>
      <c r="M965" s="17"/>
      <c r="N965" s="17"/>
      <c r="O965" s="17"/>
      <c r="P965" s="17"/>
      <c r="Q965" s="17"/>
      <c r="R965" s="17"/>
      <c r="S965" s="17"/>
      <c r="T965" s="17"/>
      <c r="U965" s="17"/>
      <c r="V965" s="17"/>
      <c r="W965" s="17"/>
      <c r="X965" s="17"/>
      <c r="Y965" s="17"/>
      <c r="Z965" s="17"/>
    </row>
    <row r="966" ht="15.75" customHeight="1">
      <c r="A966" s="32"/>
      <c r="B966" s="32"/>
      <c r="C966" s="17"/>
      <c r="D966" s="32"/>
      <c r="E966" s="17"/>
      <c r="F966" s="17"/>
      <c r="G966" s="32"/>
      <c r="H966" s="17"/>
      <c r="I966" s="33"/>
      <c r="J966" s="17"/>
      <c r="K966" s="17"/>
      <c r="L966" s="17"/>
      <c r="M966" s="17"/>
      <c r="N966" s="17"/>
      <c r="O966" s="17"/>
      <c r="P966" s="17"/>
      <c r="Q966" s="17"/>
      <c r="R966" s="17"/>
      <c r="S966" s="17"/>
      <c r="T966" s="17"/>
      <c r="U966" s="17"/>
      <c r="V966" s="17"/>
      <c r="W966" s="17"/>
      <c r="X966" s="17"/>
      <c r="Y966" s="17"/>
      <c r="Z966" s="17"/>
    </row>
    <row r="967" ht="15.75" customHeight="1">
      <c r="A967" s="32"/>
      <c r="B967" s="32"/>
      <c r="C967" s="17"/>
      <c r="D967" s="32"/>
      <c r="E967" s="17"/>
      <c r="F967" s="17"/>
      <c r="G967" s="32"/>
      <c r="H967" s="17"/>
      <c r="I967" s="33"/>
      <c r="J967" s="17"/>
      <c r="K967" s="17"/>
      <c r="L967" s="17"/>
      <c r="M967" s="17"/>
      <c r="N967" s="17"/>
      <c r="O967" s="17"/>
      <c r="P967" s="17"/>
      <c r="Q967" s="17"/>
      <c r="R967" s="17"/>
      <c r="S967" s="17"/>
      <c r="T967" s="17"/>
      <c r="U967" s="17"/>
      <c r="V967" s="17"/>
      <c r="W967" s="17"/>
      <c r="X967" s="17"/>
      <c r="Y967" s="17"/>
      <c r="Z967" s="17"/>
    </row>
    <row r="968" ht="15.75" customHeight="1">
      <c r="A968" s="32"/>
      <c r="B968" s="32"/>
      <c r="C968" s="17"/>
      <c r="D968" s="32"/>
      <c r="E968" s="17"/>
      <c r="F968" s="17"/>
      <c r="G968" s="32"/>
      <c r="H968" s="17"/>
      <c r="I968" s="33"/>
      <c r="J968" s="17"/>
      <c r="K968" s="17"/>
      <c r="L968" s="17"/>
      <c r="M968" s="17"/>
      <c r="N968" s="17"/>
      <c r="O968" s="17"/>
      <c r="P968" s="17"/>
      <c r="Q968" s="17"/>
      <c r="R968" s="17"/>
      <c r="S968" s="17"/>
      <c r="T968" s="17"/>
      <c r="U968" s="17"/>
      <c r="V968" s="17"/>
      <c r="W968" s="17"/>
      <c r="X968" s="17"/>
      <c r="Y968" s="17"/>
      <c r="Z968" s="17"/>
    </row>
    <row r="969" ht="15.75" customHeight="1">
      <c r="A969" s="32"/>
      <c r="B969" s="32"/>
      <c r="C969" s="17"/>
      <c r="D969" s="32"/>
      <c r="E969" s="17"/>
      <c r="F969" s="17"/>
      <c r="G969" s="32"/>
      <c r="H969" s="17"/>
      <c r="I969" s="33"/>
      <c r="J969" s="17"/>
      <c r="K969" s="17"/>
      <c r="L969" s="17"/>
      <c r="M969" s="17"/>
      <c r="N969" s="17"/>
      <c r="O969" s="17"/>
      <c r="P969" s="17"/>
      <c r="Q969" s="17"/>
      <c r="R969" s="17"/>
      <c r="S969" s="17"/>
      <c r="T969" s="17"/>
      <c r="U969" s="17"/>
      <c r="V969" s="17"/>
      <c r="W969" s="17"/>
      <c r="X969" s="17"/>
      <c r="Y969" s="17"/>
      <c r="Z969" s="17"/>
    </row>
    <row r="970" ht="15.75" customHeight="1">
      <c r="A970" s="32"/>
      <c r="B970" s="32"/>
      <c r="C970" s="17"/>
      <c r="D970" s="32"/>
      <c r="E970" s="17"/>
      <c r="F970" s="17"/>
      <c r="G970" s="32"/>
      <c r="H970" s="17"/>
      <c r="I970" s="33"/>
      <c r="J970" s="17"/>
      <c r="K970" s="17"/>
      <c r="L970" s="17"/>
      <c r="M970" s="17"/>
      <c r="N970" s="17"/>
      <c r="O970" s="17"/>
      <c r="P970" s="17"/>
      <c r="Q970" s="17"/>
      <c r="R970" s="17"/>
      <c r="S970" s="17"/>
      <c r="T970" s="17"/>
      <c r="U970" s="17"/>
      <c r="V970" s="17"/>
      <c r="W970" s="17"/>
      <c r="X970" s="17"/>
      <c r="Y970" s="17"/>
      <c r="Z970" s="17"/>
    </row>
    <row r="971" ht="15.75" customHeight="1">
      <c r="A971" s="32"/>
      <c r="B971" s="32"/>
      <c r="C971" s="17"/>
      <c r="D971" s="32"/>
      <c r="E971" s="17"/>
      <c r="F971" s="17"/>
      <c r="G971" s="32"/>
      <c r="H971" s="17"/>
      <c r="I971" s="33"/>
      <c r="J971" s="17"/>
      <c r="K971" s="17"/>
      <c r="L971" s="17"/>
      <c r="M971" s="17"/>
      <c r="N971" s="17"/>
      <c r="O971" s="17"/>
      <c r="P971" s="17"/>
      <c r="Q971" s="17"/>
      <c r="R971" s="17"/>
      <c r="S971" s="17"/>
      <c r="T971" s="17"/>
      <c r="U971" s="17"/>
      <c r="V971" s="17"/>
      <c r="W971" s="17"/>
      <c r="X971" s="17"/>
      <c r="Y971" s="17"/>
      <c r="Z971" s="17"/>
    </row>
    <row r="972" ht="15.75" customHeight="1">
      <c r="A972" s="32"/>
      <c r="B972" s="32"/>
      <c r="C972" s="17"/>
      <c r="D972" s="32"/>
      <c r="E972" s="17"/>
      <c r="F972" s="17"/>
      <c r="G972" s="32"/>
      <c r="H972" s="17"/>
      <c r="I972" s="33"/>
      <c r="J972" s="17"/>
      <c r="K972" s="17"/>
      <c r="L972" s="17"/>
      <c r="M972" s="17"/>
      <c r="N972" s="17"/>
      <c r="O972" s="17"/>
      <c r="P972" s="17"/>
      <c r="Q972" s="17"/>
      <c r="R972" s="17"/>
      <c r="S972" s="17"/>
      <c r="T972" s="17"/>
      <c r="U972" s="17"/>
      <c r="V972" s="17"/>
      <c r="W972" s="17"/>
      <c r="X972" s="17"/>
      <c r="Y972" s="17"/>
      <c r="Z972" s="17"/>
    </row>
    <row r="973" ht="15.75" customHeight="1">
      <c r="A973" s="32"/>
      <c r="B973" s="32"/>
      <c r="C973" s="17"/>
      <c r="D973" s="32"/>
      <c r="E973" s="17"/>
      <c r="F973" s="17"/>
      <c r="G973" s="32"/>
      <c r="H973" s="17"/>
      <c r="I973" s="33"/>
      <c r="J973" s="17"/>
      <c r="K973" s="17"/>
      <c r="L973" s="17"/>
      <c r="M973" s="17"/>
      <c r="N973" s="17"/>
      <c r="O973" s="17"/>
      <c r="P973" s="17"/>
      <c r="Q973" s="17"/>
      <c r="R973" s="17"/>
      <c r="S973" s="17"/>
      <c r="T973" s="17"/>
      <c r="U973" s="17"/>
      <c r="V973" s="17"/>
      <c r="W973" s="17"/>
      <c r="X973" s="17"/>
      <c r="Y973" s="17"/>
      <c r="Z973" s="17"/>
    </row>
    <row r="974" ht="15.75" customHeight="1">
      <c r="A974" s="32"/>
      <c r="B974" s="32"/>
      <c r="C974" s="17"/>
      <c r="D974" s="32"/>
      <c r="E974" s="17"/>
      <c r="F974" s="17"/>
      <c r="G974" s="32"/>
      <c r="H974" s="17"/>
      <c r="I974" s="33"/>
      <c r="J974" s="17"/>
      <c r="K974" s="17"/>
      <c r="L974" s="17"/>
      <c r="M974" s="17"/>
      <c r="N974" s="17"/>
      <c r="O974" s="17"/>
      <c r="P974" s="17"/>
      <c r="Q974" s="17"/>
      <c r="R974" s="17"/>
      <c r="S974" s="17"/>
      <c r="T974" s="17"/>
      <c r="U974" s="17"/>
      <c r="V974" s="17"/>
      <c r="W974" s="17"/>
      <c r="X974" s="17"/>
      <c r="Y974" s="17"/>
      <c r="Z974" s="17"/>
    </row>
    <row r="975" ht="15.75" customHeight="1">
      <c r="A975" s="32"/>
      <c r="B975" s="32"/>
      <c r="C975" s="17"/>
      <c r="D975" s="32"/>
      <c r="E975" s="17"/>
      <c r="F975" s="17"/>
      <c r="G975" s="32"/>
      <c r="H975" s="17"/>
      <c r="I975" s="33"/>
      <c r="J975" s="17"/>
      <c r="K975" s="17"/>
      <c r="L975" s="17"/>
      <c r="M975" s="17"/>
      <c r="N975" s="17"/>
      <c r="O975" s="17"/>
      <c r="P975" s="17"/>
      <c r="Q975" s="17"/>
      <c r="R975" s="17"/>
      <c r="S975" s="17"/>
      <c r="T975" s="17"/>
      <c r="U975" s="17"/>
      <c r="V975" s="17"/>
      <c r="W975" s="17"/>
      <c r="X975" s="17"/>
      <c r="Y975" s="17"/>
      <c r="Z975" s="17"/>
    </row>
    <row r="976" ht="15.75" customHeight="1">
      <c r="A976" s="32"/>
      <c r="B976" s="32"/>
      <c r="C976" s="17"/>
      <c r="D976" s="32"/>
      <c r="E976" s="17"/>
      <c r="F976" s="17"/>
      <c r="G976" s="32"/>
      <c r="H976" s="17"/>
      <c r="I976" s="33"/>
      <c r="J976" s="17"/>
      <c r="K976" s="17"/>
      <c r="L976" s="17"/>
      <c r="M976" s="17"/>
      <c r="N976" s="17"/>
      <c r="O976" s="17"/>
      <c r="P976" s="17"/>
      <c r="Q976" s="17"/>
      <c r="R976" s="17"/>
      <c r="S976" s="17"/>
      <c r="T976" s="17"/>
      <c r="U976" s="17"/>
      <c r="V976" s="17"/>
      <c r="W976" s="17"/>
      <c r="X976" s="17"/>
      <c r="Y976" s="17"/>
      <c r="Z976" s="17"/>
    </row>
    <row r="977" ht="15.75" customHeight="1">
      <c r="A977" s="32"/>
      <c r="B977" s="32"/>
      <c r="C977" s="17"/>
      <c r="D977" s="32"/>
      <c r="E977" s="17"/>
      <c r="F977" s="17"/>
      <c r="G977" s="32"/>
      <c r="H977" s="17"/>
      <c r="I977" s="33"/>
      <c r="J977" s="17"/>
      <c r="K977" s="17"/>
      <c r="L977" s="17"/>
      <c r="M977" s="17"/>
      <c r="N977" s="17"/>
      <c r="O977" s="17"/>
      <c r="P977" s="17"/>
      <c r="Q977" s="17"/>
      <c r="R977" s="17"/>
      <c r="S977" s="17"/>
      <c r="T977" s="17"/>
      <c r="U977" s="17"/>
      <c r="V977" s="17"/>
      <c r="W977" s="17"/>
      <c r="X977" s="17"/>
      <c r="Y977" s="17"/>
      <c r="Z977" s="17"/>
    </row>
    <row r="978" ht="15.75" customHeight="1">
      <c r="A978" s="32"/>
      <c r="B978" s="32"/>
      <c r="C978" s="17"/>
      <c r="D978" s="32"/>
      <c r="E978" s="17"/>
      <c r="F978" s="17"/>
      <c r="G978" s="32"/>
      <c r="H978" s="17"/>
      <c r="I978" s="33"/>
      <c r="J978" s="17"/>
      <c r="K978" s="17"/>
      <c r="L978" s="17"/>
      <c r="M978" s="17"/>
      <c r="N978" s="17"/>
      <c r="O978" s="17"/>
      <c r="P978" s="17"/>
      <c r="Q978" s="17"/>
      <c r="R978" s="17"/>
      <c r="S978" s="17"/>
      <c r="T978" s="17"/>
      <c r="U978" s="17"/>
      <c r="V978" s="17"/>
      <c r="W978" s="17"/>
      <c r="X978" s="17"/>
      <c r="Y978" s="17"/>
      <c r="Z978" s="17"/>
    </row>
    <row r="979" ht="15.75" customHeight="1">
      <c r="A979" s="32"/>
      <c r="B979" s="32"/>
      <c r="C979" s="17"/>
      <c r="D979" s="32"/>
      <c r="E979" s="17"/>
      <c r="F979" s="17"/>
      <c r="G979" s="32"/>
      <c r="H979" s="17"/>
      <c r="I979" s="33"/>
      <c r="J979" s="17"/>
      <c r="K979" s="17"/>
      <c r="L979" s="17"/>
      <c r="M979" s="17"/>
      <c r="N979" s="17"/>
      <c r="O979" s="17"/>
      <c r="P979" s="17"/>
      <c r="Q979" s="17"/>
      <c r="R979" s="17"/>
      <c r="S979" s="17"/>
      <c r="T979" s="17"/>
      <c r="U979" s="17"/>
      <c r="V979" s="17"/>
      <c r="W979" s="17"/>
      <c r="X979" s="17"/>
      <c r="Y979" s="17"/>
      <c r="Z979" s="17"/>
    </row>
    <row r="980" ht="15.75" customHeight="1">
      <c r="A980" s="32"/>
      <c r="B980" s="32"/>
      <c r="C980" s="17"/>
      <c r="D980" s="32"/>
      <c r="E980" s="17"/>
      <c r="F980" s="17"/>
      <c r="G980" s="32"/>
      <c r="H980" s="17"/>
      <c r="I980" s="33"/>
      <c r="J980" s="17"/>
      <c r="K980" s="17"/>
      <c r="L980" s="17"/>
      <c r="M980" s="17"/>
      <c r="N980" s="17"/>
      <c r="O980" s="17"/>
      <c r="P980" s="17"/>
      <c r="Q980" s="17"/>
      <c r="R980" s="17"/>
      <c r="S980" s="17"/>
      <c r="T980" s="17"/>
      <c r="U980" s="17"/>
      <c r="V980" s="17"/>
      <c r="W980" s="17"/>
      <c r="X980" s="17"/>
      <c r="Y980" s="17"/>
      <c r="Z980" s="17"/>
    </row>
    <row r="981" ht="15.75" customHeight="1">
      <c r="A981" s="32"/>
      <c r="B981" s="32"/>
      <c r="C981" s="17"/>
      <c r="D981" s="32"/>
      <c r="E981" s="17"/>
      <c r="F981" s="17"/>
      <c r="G981" s="32"/>
      <c r="H981" s="17"/>
      <c r="I981" s="33"/>
      <c r="J981" s="17"/>
      <c r="K981" s="17"/>
      <c r="L981" s="17"/>
      <c r="M981" s="17"/>
      <c r="N981" s="17"/>
      <c r="O981" s="17"/>
      <c r="P981" s="17"/>
      <c r="Q981" s="17"/>
      <c r="R981" s="17"/>
      <c r="S981" s="17"/>
      <c r="T981" s="17"/>
      <c r="U981" s="17"/>
      <c r="V981" s="17"/>
      <c r="W981" s="17"/>
      <c r="X981" s="17"/>
      <c r="Y981" s="17"/>
      <c r="Z981" s="17"/>
    </row>
    <row r="982" ht="15.75" customHeight="1">
      <c r="A982" s="32"/>
      <c r="B982" s="32"/>
      <c r="C982" s="17"/>
      <c r="D982" s="32"/>
      <c r="E982" s="17"/>
      <c r="F982" s="17"/>
      <c r="G982" s="32"/>
      <c r="H982" s="17"/>
      <c r="I982" s="33"/>
      <c r="J982" s="17"/>
      <c r="K982" s="17"/>
      <c r="L982" s="17"/>
      <c r="M982" s="17"/>
      <c r="N982" s="17"/>
      <c r="O982" s="17"/>
      <c r="P982" s="17"/>
      <c r="Q982" s="17"/>
      <c r="R982" s="17"/>
      <c r="S982" s="17"/>
      <c r="T982" s="17"/>
      <c r="U982" s="17"/>
      <c r="V982" s="17"/>
      <c r="W982" s="17"/>
      <c r="X982" s="17"/>
      <c r="Y982" s="17"/>
      <c r="Z982" s="17"/>
    </row>
    <row r="983" ht="15.75" customHeight="1">
      <c r="A983" s="32"/>
      <c r="B983" s="32"/>
      <c r="C983" s="17"/>
      <c r="D983" s="32"/>
      <c r="E983" s="17"/>
      <c r="F983" s="17"/>
      <c r="G983" s="32"/>
      <c r="H983" s="17"/>
      <c r="I983" s="33"/>
      <c r="J983" s="17"/>
      <c r="K983" s="17"/>
      <c r="L983" s="17"/>
      <c r="M983" s="17"/>
      <c r="N983" s="17"/>
      <c r="O983" s="17"/>
      <c r="P983" s="17"/>
      <c r="Q983" s="17"/>
      <c r="R983" s="17"/>
      <c r="S983" s="17"/>
      <c r="T983" s="17"/>
      <c r="U983" s="17"/>
      <c r="V983" s="17"/>
      <c r="W983" s="17"/>
      <c r="X983" s="17"/>
      <c r="Y983" s="17"/>
      <c r="Z983" s="17"/>
    </row>
    <row r="984" ht="15.75" customHeight="1">
      <c r="A984" s="32"/>
      <c r="B984" s="32"/>
      <c r="C984" s="17"/>
      <c r="D984" s="32"/>
      <c r="E984" s="17"/>
      <c r="F984" s="17"/>
      <c r="G984" s="32"/>
      <c r="H984" s="17"/>
      <c r="I984" s="33"/>
      <c r="J984" s="17"/>
      <c r="K984" s="17"/>
      <c r="L984" s="17"/>
      <c r="M984" s="17"/>
      <c r="N984" s="17"/>
      <c r="O984" s="17"/>
      <c r="P984" s="17"/>
      <c r="Q984" s="17"/>
      <c r="R984" s="17"/>
      <c r="S984" s="17"/>
      <c r="T984" s="17"/>
      <c r="U984" s="17"/>
      <c r="V984" s="17"/>
      <c r="W984" s="17"/>
      <c r="X984" s="17"/>
      <c r="Y984" s="17"/>
      <c r="Z984" s="17"/>
    </row>
    <row r="985" ht="15.75" customHeight="1">
      <c r="A985" s="32"/>
      <c r="B985" s="32"/>
      <c r="C985" s="17"/>
      <c r="D985" s="32"/>
      <c r="E985" s="17"/>
      <c r="F985" s="17"/>
      <c r="G985" s="32"/>
      <c r="H985" s="17"/>
      <c r="I985" s="33"/>
      <c r="J985" s="17"/>
      <c r="K985" s="17"/>
      <c r="L985" s="17"/>
      <c r="M985" s="17"/>
      <c r="N985" s="17"/>
      <c r="O985" s="17"/>
      <c r="P985" s="17"/>
      <c r="Q985" s="17"/>
      <c r="R985" s="17"/>
      <c r="S985" s="17"/>
      <c r="T985" s="17"/>
      <c r="U985" s="17"/>
      <c r="V985" s="17"/>
      <c r="W985" s="17"/>
      <c r="X985" s="17"/>
      <c r="Y985" s="17"/>
      <c r="Z985" s="17"/>
    </row>
    <row r="986" ht="15.75" customHeight="1">
      <c r="A986" s="32"/>
      <c r="B986" s="32"/>
      <c r="C986" s="17"/>
      <c r="D986" s="32"/>
      <c r="E986" s="17"/>
      <c r="F986" s="17"/>
      <c r="G986" s="32"/>
      <c r="H986" s="17"/>
      <c r="I986" s="33"/>
      <c r="J986" s="17"/>
      <c r="K986" s="17"/>
      <c r="L986" s="17"/>
      <c r="M986" s="17"/>
      <c r="N986" s="17"/>
      <c r="O986" s="17"/>
      <c r="P986" s="17"/>
      <c r="Q986" s="17"/>
      <c r="R986" s="17"/>
      <c r="S986" s="17"/>
      <c r="T986" s="17"/>
      <c r="U986" s="17"/>
      <c r="V986" s="17"/>
      <c r="W986" s="17"/>
      <c r="X986" s="17"/>
      <c r="Y986" s="17"/>
      <c r="Z986" s="17"/>
    </row>
    <row r="987" ht="15.75" customHeight="1">
      <c r="A987" s="32"/>
      <c r="B987" s="32"/>
      <c r="C987" s="17"/>
      <c r="D987" s="32"/>
      <c r="E987" s="17"/>
      <c r="F987" s="17"/>
      <c r="G987" s="32"/>
      <c r="H987" s="17"/>
      <c r="I987" s="33"/>
      <c r="J987" s="17"/>
      <c r="K987" s="17"/>
      <c r="L987" s="17"/>
      <c r="M987" s="17"/>
      <c r="N987" s="17"/>
      <c r="O987" s="17"/>
      <c r="P987" s="17"/>
      <c r="Q987" s="17"/>
      <c r="R987" s="17"/>
      <c r="S987" s="17"/>
      <c r="T987" s="17"/>
      <c r="U987" s="17"/>
      <c r="V987" s="17"/>
      <c r="W987" s="17"/>
      <c r="X987" s="17"/>
      <c r="Y987" s="17"/>
      <c r="Z987" s="17"/>
    </row>
    <row r="988" ht="15.75" customHeight="1">
      <c r="A988" s="32"/>
      <c r="B988" s="32"/>
      <c r="C988" s="17"/>
      <c r="D988" s="32"/>
      <c r="E988" s="17"/>
      <c r="F988" s="17"/>
      <c r="G988" s="32"/>
      <c r="H988" s="17"/>
      <c r="I988" s="33"/>
      <c r="J988" s="17"/>
      <c r="K988" s="17"/>
      <c r="L988" s="17"/>
      <c r="M988" s="17"/>
      <c r="N988" s="17"/>
      <c r="O988" s="17"/>
      <c r="P988" s="17"/>
      <c r="Q988" s="17"/>
      <c r="R988" s="17"/>
      <c r="S988" s="17"/>
      <c r="T988" s="17"/>
      <c r="U988" s="17"/>
      <c r="V988" s="17"/>
      <c r="W988" s="17"/>
      <c r="X988" s="17"/>
      <c r="Y988" s="17"/>
      <c r="Z988" s="17"/>
    </row>
    <row r="989" ht="15.75" customHeight="1">
      <c r="A989" s="32"/>
      <c r="B989" s="32"/>
      <c r="C989" s="17"/>
      <c r="D989" s="32"/>
      <c r="E989" s="17"/>
      <c r="F989" s="17"/>
      <c r="G989" s="32"/>
      <c r="H989" s="17"/>
      <c r="I989" s="33"/>
      <c r="J989" s="17"/>
      <c r="K989" s="17"/>
      <c r="L989" s="17"/>
      <c r="M989" s="17"/>
      <c r="N989" s="17"/>
      <c r="O989" s="17"/>
      <c r="P989" s="17"/>
      <c r="Q989" s="17"/>
      <c r="R989" s="17"/>
      <c r="S989" s="17"/>
      <c r="T989" s="17"/>
      <c r="U989" s="17"/>
      <c r="V989" s="17"/>
      <c r="W989" s="17"/>
      <c r="X989" s="17"/>
      <c r="Y989" s="17"/>
      <c r="Z989" s="17"/>
    </row>
    <row r="990" ht="15.75" customHeight="1">
      <c r="A990" s="32"/>
      <c r="B990" s="32"/>
      <c r="C990" s="17"/>
      <c r="D990" s="32"/>
      <c r="E990" s="17"/>
      <c r="F990" s="17"/>
      <c r="G990" s="32"/>
      <c r="H990" s="17"/>
      <c r="I990" s="33"/>
      <c r="J990" s="17"/>
      <c r="K990" s="17"/>
      <c r="L990" s="17"/>
      <c r="M990" s="17"/>
      <c r="N990" s="17"/>
      <c r="O990" s="17"/>
      <c r="P990" s="17"/>
      <c r="Q990" s="17"/>
      <c r="R990" s="17"/>
      <c r="S990" s="17"/>
      <c r="T990" s="17"/>
      <c r="U990" s="17"/>
      <c r="V990" s="17"/>
      <c r="W990" s="17"/>
      <c r="X990" s="17"/>
      <c r="Y990" s="17"/>
      <c r="Z990" s="17"/>
    </row>
    <row r="991" ht="15.75" customHeight="1">
      <c r="A991" s="32"/>
      <c r="B991" s="32"/>
      <c r="C991" s="17"/>
      <c r="D991" s="32"/>
      <c r="E991" s="17"/>
      <c r="F991" s="17"/>
      <c r="G991" s="32"/>
      <c r="H991" s="17"/>
      <c r="I991" s="33"/>
      <c r="J991" s="17"/>
      <c r="K991" s="17"/>
      <c r="L991" s="17"/>
      <c r="M991" s="17"/>
      <c r="N991" s="17"/>
      <c r="O991" s="17"/>
      <c r="P991" s="17"/>
      <c r="Q991" s="17"/>
      <c r="R991" s="17"/>
      <c r="S991" s="17"/>
      <c r="T991" s="17"/>
      <c r="U991" s="17"/>
      <c r="V991" s="17"/>
      <c r="W991" s="17"/>
      <c r="X991" s="17"/>
      <c r="Y991" s="17"/>
      <c r="Z991" s="17"/>
    </row>
    <row r="992" ht="15.75" customHeight="1">
      <c r="A992" s="32"/>
      <c r="B992" s="32"/>
      <c r="C992" s="17"/>
      <c r="D992" s="32"/>
      <c r="E992" s="17"/>
      <c r="F992" s="17"/>
      <c r="G992" s="32"/>
      <c r="H992" s="17"/>
      <c r="I992" s="33"/>
      <c r="J992" s="17"/>
      <c r="K992" s="17"/>
      <c r="L992" s="17"/>
      <c r="M992" s="17"/>
      <c r="N992" s="17"/>
      <c r="O992" s="17"/>
      <c r="P992" s="17"/>
      <c r="Q992" s="17"/>
      <c r="R992" s="17"/>
      <c r="S992" s="17"/>
      <c r="T992" s="17"/>
      <c r="U992" s="17"/>
      <c r="V992" s="17"/>
      <c r="W992" s="17"/>
      <c r="X992" s="17"/>
      <c r="Y992" s="17"/>
      <c r="Z992" s="17"/>
    </row>
    <row r="993" ht="15.75" customHeight="1">
      <c r="A993" s="32"/>
      <c r="B993" s="32"/>
      <c r="C993" s="17"/>
      <c r="D993" s="32"/>
      <c r="E993" s="17"/>
      <c r="F993" s="17"/>
      <c r="G993" s="32"/>
      <c r="H993" s="17"/>
      <c r="I993" s="33"/>
      <c r="J993" s="17"/>
      <c r="K993" s="17"/>
      <c r="L993" s="17"/>
      <c r="M993" s="17"/>
      <c r="N993" s="17"/>
      <c r="O993" s="17"/>
      <c r="P993" s="17"/>
      <c r="Q993" s="17"/>
      <c r="R993" s="17"/>
      <c r="S993" s="17"/>
      <c r="T993" s="17"/>
      <c r="U993" s="17"/>
      <c r="V993" s="17"/>
      <c r="W993" s="17"/>
      <c r="X993" s="17"/>
      <c r="Y993" s="17"/>
      <c r="Z993" s="17"/>
    </row>
    <row r="994" ht="15.75" customHeight="1">
      <c r="A994" s="32"/>
      <c r="B994" s="32"/>
      <c r="C994" s="17"/>
      <c r="D994" s="32"/>
      <c r="E994" s="17"/>
      <c r="F994" s="17"/>
      <c r="G994" s="32"/>
      <c r="H994" s="17"/>
      <c r="I994" s="33"/>
      <c r="J994" s="17"/>
      <c r="K994" s="17"/>
      <c r="L994" s="17"/>
      <c r="M994" s="17"/>
      <c r="N994" s="17"/>
      <c r="O994" s="17"/>
      <c r="P994" s="17"/>
      <c r="Q994" s="17"/>
      <c r="R994" s="17"/>
      <c r="S994" s="17"/>
      <c r="T994" s="17"/>
      <c r="U994" s="17"/>
      <c r="V994" s="17"/>
      <c r="W994" s="17"/>
      <c r="X994" s="17"/>
      <c r="Y994" s="17"/>
      <c r="Z994" s="17"/>
    </row>
    <row r="995">
      <c r="A995" s="32"/>
      <c r="B995" s="32"/>
      <c r="C995" s="17"/>
      <c r="D995" s="32"/>
      <c r="E995" s="17"/>
      <c r="F995" s="17"/>
      <c r="G995" s="32"/>
      <c r="H995" s="17"/>
      <c r="I995" s="33"/>
      <c r="J995" s="17"/>
      <c r="K995" s="17"/>
      <c r="L995" s="17"/>
      <c r="M995" s="17"/>
      <c r="N995" s="17"/>
      <c r="O995" s="17"/>
      <c r="P995" s="17"/>
      <c r="Q995" s="17"/>
      <c r="R995" s="17"/>
      <c r="S995" s="17"/>
      <c r="T995" s="17"/>
      <c r="U995" s="17"/>
      <c r="V995" s="17"/>
      <c r="W995" s="17"/>
      <c r="X995" s="17"/>
      <c r="Y995" s="17"/>
      <c r="Z995" s="17"/>
    </row>
    <row r="996">
      <c r="A996" s="32"/>
      <c r="B996" s="32"/>
      <c r="C996" s="17"/>
      <c r="D996" s="32"/>
      <c r="E996" s="17"/>
      <c r="F996" s="17"/>
      <c r="G996" s="32"/>
      <c r="H996" s="17"/>
      <c r="I996" s="33"/>
      <c r="J996" s="17"/>
      <c r="K996" s="17"/>
      <c r="L996" s="17"/>
      <c r="M996" s="17"/>
      <c r="N996" s="17"/>
      <c r="O996" s="17"/>
      <c r="P996" s="17"/>
      <c r="Q996" s="17"/>
      <c r="R996" s="17"/>
      <c r="S996" s="17"/>
      <c r="T996" s="17"/>
      <c r="U996" s="17"/>
      <c r="V996" s="17"/>
      <c r="W996" s="17"/>
      <c r="X996" s="17"/>
      <c r="Y996" s="17"/>
      <c r="Z996" s="17"/>
    </row>
    <row r="997">
      <c r="A997" s="32"/>
      <c r="B997" s="32"/>
      <c r="C997" s="17"/>
      <c r="D997" s="32"/>
      <c r="E997" s="17"/>
      <c r="F997" s="17"/>
      <c r="G997" s="32"/>
      <c r="H997" s="17"/>
      <c r="I997" s="33"/>
      <c r="J997" s="17"/>
      <c r="K997" s="17"/>
      <c r="L997" s="17"/>
      <c r="M997" s="17"/>
      <c r="N997" s="17"/>
      <c r="O997" s="17"/>
      <c r="P997" s="17"/>
      <c r="Q997" s="17"/>
      <c r="R997" s="17"/>
      <c r="S997" s="17"/>
      <c r="T997" s="17"/>
      <c r="U997" s="17"/>
      <c r="V997" s="17"/>
      <c r="W997" s="17"/>
      <c r="X997" s="17"/>
      <c r="Y997" s="17"/>
      <c r="Z997" s="17"/>
    </row>
    <row r="998" ht="15.75" customHeight="1">
      <c r="A998" s="32"/>
      <c r="B998" s="32"/>
      <c r="C998" s="17"/>
      <c r="D998" s="32"/>
      <c r="E998" s="17"/>
      <c r="F998" s="17"/>
      <c r="G998" s="32"/>
      <c r="H998" s="17"/>
      <c r="I998" s="33"/>
      <c r="J998" s="17"/>
      <c r="K998" s="17"/>
      <c r="L998" s="17"/>
      <c r="M998" s="17"/>
      <c r="N998" s="17"/>
      <c r="O998" s="17"/>
      <c r="P998" s="17"/>
      <c r="Q998" s="17"/>
      <c r="R998" s="17"/>
      <c r="S998" s="17"/>
      <c r="T998" s="17"/>
      <c r="U998" s="17"/>
      <c r="V998" s="17"/>
      <c r="W998" s="17"/>
      <c r="X998" s="17"/>
      <c r="Y998" s="17"/>
      <c r="Z998" s="17"/>
    </row>
  </sheetData>
  <mergeCells count="1">
    <mergeCell ref="A1:I1"/>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84</v>
      </c>
      <c r="B1" s="35" t="s">
        <v>85</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43</v>
      </c>
      <c r="B2" s="38">
        <f>COUNTIF(UA01A!G3:G39,"ANTECEDENTES PROYECTO INSTITUTO NACIONAL ")</f>
        <v>3</v>
      </c>
      <c r="C2" s="39" t="s">
        <v>87</v>
      </c>
      <c r="D2" s="36"/>
      <c r="E2" s="36"/>
      <c r="F2" s="36"/>
      <c r="G2" s="36"/>
      <c r="H2" s="36"/>
      <c r="I2" s="36"/>
      <c r="J2" s="36"/>
      <c r="K2" s="36"/>
      <c r="L2" s="36"/>
      <c r="M2" s="36"/>
      <c r="N2" s="36"/>
      <c r="O2" s="36"/>
      <c r="P2" s="36"/>
      <c r="Q2" s="36"/>
      <c r="R2" s="36"/>
      <c r="S2" s="36"/>
      <c r="T2" s="36"/>
      <c r="U2" s="36"/>
      <c r="V2" s="36"/>
      <c r="W2" s="36"/>
      <c r="X2" s="36"/>
      <c r="Y2" s="36"/>
      <c r="Z2" s="36"/>
    </row>
    <row r="3" ht="73.5" customHeight="1">
      <c r="A3" s="37" t="s">
        <v>78</v>
      </c>
      <c r="B3" s="38">
        <f>COUNTIF(UA01A!G3:G39,"BIENESTAR UNIVERSITARIO")</f>
        <v>1</v>
      </c>
      <c r="C3" s="39" t="s">
        <v>88</v>
      </c>
      <c r="D3" s="36"/>
      <c r="E3" s="36"/>
      <c r="F3" s="36"/>
      <c r="G3" s="36"/>
      <c r="H3" s="36"/>
      <c r="I3" s="36"/>
      <c r="J3" s="36"/>
      <c r="K3" s="36"/>
      <c r="L3" s="36"/>
      <c r="M3" s="36"/>
      <c r="N3" s="36"/>
      <c r="O3" s="36"/>
      <c r="P3" s="36"/>
      <c r="Q3" s="36"/>
      <c r="R3" s="36"/>
      <c r="S3" s="36"/>
      <c r="T3" s="36"/>
      <c r="U3" s="36"/>
      <c r="V3" s="36"/>
      <c r="W3" s="36"/>
      <c r="X3" s="36"/>
      <c r="Y3" s="36"/>
      <c r="Z3" s="36"/>
    </row>
    <row r="4" ht="31.5" customHeight="1">
      <c r="A4" s="37" t="s">
        <v>26</v>
      </c>
      <c r="B4" s="38">
        <f>COUNTIF(UA01A!G3:G40,"CIBERGEOGRAFÍA")</f>
        <v>2</v>
      </c>
      <c r="C4" s="39" t="s">
        <v>89</v>
      </c>
      <c r="D4" s="36"/>
      <c r="E4" s="36"/>
      <c r="F4" s="36"/>
      <c r="G4" s="36"/>
      <c r="H4" s="36"/>
      <c r="I4" s="36"/>
      <c r="J4" s="36"/>
      <c r="K4" s="36"/>
      <c r="L4" s="36"/>
      <c r="M4" s="36"/>
      <c r="N4" s="36"/>
      <c r="O4" s="36"/>
      <c r="P4" s="36"/>
      <c r="Q4" s="36"/>
      <c r="R4" s="36"/>
      <c r="S4" s="36"/>
      <c r="T4" s="36"/>
      <c r="U4" s="36"/>
      <c r="V4" s="36"/>
      <c r="W4" s="36"/>
      <c r="X4" s="36"/>
      <c r="Y4" s="36"/>
      <c r="Z4" s="36"/>
    </row>
    <row r="5" ht="31.5" customHeight="1">
      <c r="A5" s="37" t="s">
        <v>56</v>
      </c>
      <c r="B5" s="38">
        <f>COUNTIF(UA01A!G3:G41,"CULTURA ORGANIZACIONAL")</f>
        <v>1</v>
      </c>
      <c r="C5" s="39" t="s">
        <v>90</v>
      </c>
      <c r="D5" s="36"/>
      <c r="E5" s="36"/>
      <c r="F5" s="36"/>
      <c r="G5" s="36"/>
      <c r="H5" s="36"/>
      <c r="I5" s="36"/>
      <c r="J5" s="36"/>
      <c r="K5" s="36"/>
      <c r="L5" s="36"/>
      <c r="M5" s="36"/>
      <c r="N5" s="36"/>
      <c r="O5" s="36"/>
      <c r="P5" s="36"/>
      <c r="Q5" s="36"/>
      <c r="R5" s="36"/>
      <c r="S5" s="36"/>
      <c r="T5" s="36"/>
      <c r="U5" s="36"/>
      <c r="V5" s="36"/>
      <c r="W5" s="36"/>
      <c r="X5" s="36"/>
      <c r="Y5" s="36"/>
      <c r="Z5" s="36"/>
    </row>
    <row r="6" ht="31.5" customHeight="1">
      <c r="A6" s="37" t="s">
        <v>41</v>
      </c>
      <c r="B6" s="38">
        <f>COUNTIF(UA01A!G3:G42,"DEPENDENCIAS EN RED")</f>
        <v>3</v>
      </c>
      <c r="C6" s="39" t="s">
        <v>91</v>
      </c>
      <c r="D6" s="36"/>
      <c r="E6" s="36"/>
      <c r="F6" s="36"/>
      <c r="G6" s="36"/>
      <c r="H6" s="36"/>
      <c r="I6" s="36"/>
      <c r="J6" s="36"/>
      <c r="K6" s="36"/>
      <c r="L6" s="36"/>
      <c r="M6" s="36"/>
      <c r="N6" s="36"/>
      <c r="O6" s="36"/>
      <c r="P6" s="36"/>
      <c r="Q6" s="36"/>
      <c r="R6" s="36"/>
      <c r="S6" s="36"/>
      <c r="T6" s="36"/>
      <c r="U6" s="36"/>
      <c r="V6" s="36"/>
      <c r="W6" s="36"/>
      <c r="X6" s="36"/>
      <c r="Y6" s="36"/>
      <c r="Z6" s="36"/>
    </row>
    <row r="7" ht="31.5" customHeight="1">
      <c r="A7" s="37" t="s">
        <v>47</v>
      </c>
      <c r="B7" s="38">
        <f>COUNTIF(UA01A!G3:G43,"DIÁLOGO DE SABERES")</f>
        <v>1</v>
      </c>
      <c r="C7" s="39" t="s">
        <v>92</v>
      </c>
      <c r="D7" s="36"/>
      <c r="E7" s="36"/>
      <c r="F7" s="36"/>
      <c r="G7" s="36"/>
      <c r="H7" s="36"/>
      <c r="I7" s="36"/>
      <c r="J7" s="36"/>
      <c r="K7" s="36"/>
      <c r="L7" s="36"/>
      <c r="M7" s="36"/>
      <c r="N7" s="36"/>
      <c r="O7" s="36"/>
      <c r="P7" s="36"/>
      <c r="Q7" s="36"/>
      <c r="R7" s="36"/>
      <c r="S7" s="36"/>
      <c r="T7" s="36"/>
      <c r="U7" s="36"/>
      <c r="V7" s="36"/>
      <c r="W7" s="36"/>
      <c r="X7" s="36"/>
      <c r="Y7" s="36"/>
      <c r="Z7" s="36"/>
    </row>
    <row r="8" ht="31.5" customHeight="1">
      <c r="A8" s="37" t="s">
        <v>39</v>
      </c>
      <c r="B8" s="38">
        <f>COUNTIF(UA01A!G3:G44,"EDUCACIÓN")</f>
        <v>2</v>
      </c>
      <c r="C8" s="39" t="s">
        <v>93</v>
      </c>
      <c r="D8" s="36"/>
      <c r="E8" s="36"/>
      <c r="F8" s="36"/>
      <c r="G8" s="36"/>
      <c r="H8" s="36"/>
      <c r="I8" s="36"/>
      <c r="J8" s="36"/>
      <c r="K8" s="36"/>
      <c r="L8" s="36"/>
      <c r="M8" s="36"/>
      <c r="N8" s="36"/>
      <c r="O8" s="36"/>
      <c r="P8" s="36"/>
      <c r="Q8" s="36"/>
      <c r="R8" s="36"/>
      <c r="S8" s="36"/>
      <c r="T8" s="36"/>
      <c r="U8" s="36"/>
      <c r="V8" s="36"/>
      <c r="W8" s="36"/>
      <c r="X8" s="36"/>
      <c r="Y8" s="36"/>
      <c r="Z8" s="36"/>
    </row>
    <row r="9" ht="31.5" customHeight="1">
      <c r="A9" s="37" t="s">
        <v>28</v>
      </c>
      <c r="B9" s="38">
        <f>COUNTIF(UA01A!G3:G45,"ESPÍRITU DE ÉPOCA")</f>
        <v>3</v>
      </c>
      <c r="C9" s="39" t="s">
        <v>94</v>
      </c>
      <c r="D9" s="36"/>
      <c r="E9" s="36"/>
      <c r="F9" s="36"/>
      <c r="G9" s="36"/>
      <c r="H9" s="36"/>
      <c r="I9" s="36"/>
      <c r="J9" s="36"/>
      <c r="K9" s="36"/>
      <c r="L9" s="36"/>
      <c r="M9" s="36"/>
      <c r="N9" s="36"/>
      <c r="O9" s="36"/>
      <c r="P9" s="36"/>
      <c r="Q9" s="36"/>
      <c r="R9" s="36"/>
      <c r="S9" s="36"/>
      <c r="T9" s="36"/>
      <c r="U9" s="36"/>
      <c r="V9" s="36"/>
      <c r="W9" s="36"/>
      <c r="X9" s="36"/>
      <c r="Y9" s="36"/>
      <c r="Z9" s="36"/>
    </row>
    <row r="10" ht="31.5" customHeight="1">
      <c r="A10" s="37" t="s">
        <v>61</v>
      </c>
      <c r="B10" s="38">
        <f>COUNTIF(UA01A!G3:G46,"HISTORIA POLÍTICA UNAL")</f>
        <v>2</v>
      </c>
      <c r="C10" s="39" t="s">
        <v>95</v>
      </c>
      <c r="D10" s="36"/>
      <c r="E10" s="36"/>
      <c r="F10" s="36"/>
      <c r="G10" s="36"/>
      <c r="H10" s="36"/>
      <c r="I10" s="36"/>
      <c r="J10" s="36"/>
      <c r="K10" s="36"/>
      <c r="L10" s="36"/>
      <c r="M10" s="36"/>
      <c r="N10" s="36"/>
      <c r="O10" s="36"/>
      <c r="P10" s="36"/>
      <c r="Q10" s="36"/>
      <c r="R10" s="36"/>
      <c r="S10" s="36"/>
      <c r="T10" s="36"/>
      <c r="U10" s="36"/>
      <c r="V10" s="36"/>
      <c r="W10" s="36"/>
      <c r="X10" s="36"/>
      <c r="Y10" s="36"/>
      <c r="Z10" s="36"/>
    </row>
    <row r="11" ht="31.5" customHeight="1">
      <c r="A11" s="37" t="s">
        <v>82</v>
      </c>
      <c r="B11" s="38">
        <f>COUNTIF(UA01A!G3:G47,"HUMANIZACIÓN ORGANIZACIONAL ")</f>
        <v>1</v>
      </c>
      <c r="C11" s="39" t="s">
        <v>96</v>
      </c>
      <c r="D11" s="36"/>
      <c r="E11" s="36"/>
      <c r="F11" s="36"/>
      <c r="G11" s="36"/>
      <c r="H11" s="36"/>
      <c r="I11" s="36"/>
      <c r="J11" s="36"/>
      <c r="K11" s="36"/>
      <c r="L11" s="36"/>
      <c r="M11" s="36"/>
      <c r="N11" s="36"/>
      <c r="O11" s="36"/>
      <c r="P11" s="36"/>
      <c r="Q11" s="36"/>
      <c r="R11" s="36"/>
      <c r="S11" s="36"/>
      <c r="T11" s="36"/>
      <c r="U11" s="36"/>
      <c r="V11" s="36"/>
      <c r="W11" s="36"/>
      <c r="X11" s="36"/>
      <c r="Y11" s="36"/>
      <c r="Z11" s="36"/>
    </row>
    <row r="12" ht="31.5" customHeight="1">
      <c r="A12" s="37" t="s">
        <v>30</v>
      </c>
      <c r="B12" s="38">
        <f>COUNTIF(UA01A!G3:G48,"INNOVACIÓN")</f>
        <v>1</v>
      </c>
      <c r="C12" s="39" t="s">
        <v>97</v>
      </c>
      <c r="D12" s="36"/>
      <c r="E12" s="36"/>
      <c r="F12" s="36"/>
      <c r="G12" s="36"/>
      <c r="H12" s="36"/>
      <c r="I12" s="36"/>
      <c r="J12" s="36"/>
      <c r="K12" s="36"/>
      <c r="L12" s="36"/>
      <c r="M12" s="36"/>
      <c r="N12" s="36"/>
      <c r="O12" s="36"/>
      <c r="P12" s="36"/>
      <c r="Q12" s="36"/>
      <c r="R12" s="36"/>
      <c r="S12" s="36"/>
      <c r="T12" s="36"/>
      <c r="U12" s="36"/>
      <c r="V12" s="36"/>
      <c r="W12" s="36"/>
      <c r="X12" s="36"/>
      <c r="Y12" s="36"/>
      <c r="Z12" s="36"/>
    </row>
    <row r="13" ht="31.5" customHeight="1">
      <c r="A13" s="37" t="s">
        <v>33</v>
      </c>
      <c r="B13" s="38">
        <f>COUNTIF(UA01A!G3:G49,"JUVENTUDES")</f>
        <v>1</v>
      </c>
      <c r="C13" s="39" t="s">
        <v>98</v>
      </c>
      <c r="D13" s="36"/>
      <c r="E13" s="36"/>
      <c r="F13" s="36"/>
      <c r="G13" s="36"/>
      <c r="H13" s="36"/>
      <c r="I13" s="36"/>
      <c r="J13" s="36"/>
      <c r="K13" s="36"/>
      <c r="L13" s="36"/>
      <c r="M13" s="36"/>
      <c r="N13" s="36"/>
      <c r="O13" s="36"/>
      <c r="P13" s="36"/>
      <c r="Q13" s="36"/>
      <c r="R13" s="36"/>
      <c r="S13" s="36"/>
      <c r="T13" s="36"/>
      <c r="U13" s="36"/>
      <c r="V13" s="36"/>
      <c r="W13" s="36"/>
      <c r="X13" s="36"/>
      <c r="Y13" s="36"/>
      <c r="Z13" s="36"/>
    </row>
    <row r="14" ht="31.5" customHeight="1">
      <c r="A14" s="37" t="s">
        <v>64</v>
      </c>
      <c r="B14" s="38">
        <f>COUNTIF(UA01A!G3:G50,"PARTICULARIDADES DE SEDE")</f>
        <v>2</v>
      </c>
      <c r="C14" s="39" t="s">
        <v>99</v>
      </c>
      <c r="D14" s="36"/>
      <c r="E14" s="36"/>
      <c r="F14" s="36"/>
      <c r="G14" s="36"/>
      <c r="H14" s="36"/>
      <c r="I14" s="36"/>
      <c r="J14" s="36"/>
      <c r="K14" s="36"/>
      <c r="L14" s="36"/>
      <c r="M14" s="36"/>
      <c r="N14" s="36"/>
      <c r="O14" s="36"/>
      <c r="P14" s="36"/>
      <c r="Q14" s="36"/>
      <c r="R14" s="36"/>
      <c r="S14" s="36"/>
      <c r="T14" s="36"/>
      <c r="U14" s="36"/>
      <c r="V14" s="36"/>
      <c r="W14" s="36"/>
      <c r="X14" s="36"/>
      <c r="Y14" s="36"/>
      <c r="Z14" s="36"/>
    </row>
    <row r="15" ht="31.5" customHeight="1">
      <c r="A15" s="37" t="s">
        <v>51</v>
      </c>
      <c r="B15" s="38">
        <f>COUNTIF(UA01A!G3:G51,"PROPÓSITO SUPERIOR")</f>
        <v>3</v>
      </c>
      <c r="C15" s="39" t="s">
        <v>100</v>
      </c>
      <c r="D15" s="36"/>
      <c r="E15" s="36"/>
      <c r="F15" s="36"/>
      <c r="G15" s="36"/>
      <c r="H15" s="36"/>
      <c r="I15" s="36"/>
      <c r="J15" s="36"/>
      <c r="K15" s="36"/>
      <c r="L15" s="36"/>
      <c r="M15" s="36"/>
      <c r="N15" s="36"/>
      <c r="O15" s="36"/>
      <c r="P15" s="36"/>
      <c r="Q15" s="36"/>
      <c r="R15" s="36"/>
      <c r="S15" s="36"/>
      <c r="T15" s="36"/>
      <c r="U15" s="36"/>
      <c r="V15" s="36"/>
      <c r="W15" s="36"/>
      <c r="X15" s="36"/>
      <c r="Y15" s="36"/>
      <c r="Z15" s="36"/>
    </row>
    <row r="16" ht="31.5" customHeight="1">
      <c r="A16" s="37" t="s">
        <v>23</v>
      </c>
      <c r="B16" s="38">
        <f>COUNTIF(UA01A!G3:G52,"PROPUESTA INSTITUTO NACIONAL")</f>
        <v>10</v>
      </c>
      <c r="C16" s="39" t="s">
        <v>101</v>
      </c>
      <c r="D16" s="36"/>
      <c r="E16" s="36"/>
      <c r="F16" s="36"/>
      <c r="G16" s="36"/>
      <c r="H16" s="36"/>
      <c r="I16" s="36"/>
      <c r="J16" s="36"/>
      <c r="K16" s="36"/>
      <c r="L16" s="36"/>
      <c r="M16" s="36"/>
      <c r="N16" s="36"/>
      <c r="O16" s="36"/>
      <c r="P16" s="36"/>
      <c r="Q16" s="36"/>
      <c r="R16" s="36"/>
      <c r="S16" s="36"/>
      <c r="T16" s="36"/>
      <c r="U16" s="36"/>
      <c r="V16" s="36"/>
      <c r="W16" s="36"/>
      <c r="X16" s="36"/>
      <c r="Y16" s="36"/>
      <c r="Z16" s="36"/>
    </row>
    <row r="17" ht="31.5" customHeight="1">
      <c r="A17" s="37" t="s">
        <v>72</v>
      </c>
      <c r="B17" s="38">
        <f>COUNTIF(UA01A!G3:G53,"TECNOLOGÍAS DIGITALES APLICADAS A LA EDUCACIÓN ")</f>
        <v>1</v>
      </c>
      <c r="C17" s="39" t="s">
        <v>102</v>
      </c>
      <c r="D17" s="36"/>
      <c r="E17" s="36"/>
      <c r="F17" s="36"/>
      <c r="G17" s="36"/>
      <c r="H17" s="36"/>
      <c r="I17" s="36"/>
      <c r="J17" s="36"/>
      <c r="K17" s="36"/>
      <c r="L17" s="36"/>
      <c r="M17" s="36"/>
      <c r="N17" s="36"/>
      <c r="O17" s="36"/>
      <c r="P17" s="36"/>
      <c r="Q17" s="36"/>
      <c r="R17" s="36"/>
      <c r="S17" s="36"/>
      <c r="T17" s="36"/>
      <c r="U17" s="36"/>
      <c r="V17" s="36"/>
      <c r="W17" s="36"/>
      <c r="X17" s="36"/>
      <c r="Y17" s="36"/>
      <c r="Z17" s="36"/>
    </row>
    <row r="18" ht="35.25" customHeight="1">
      <c r="A18" s="40" t="s">
        <v>103</v>
      </c>
      <c r="B18" s="41">
        <f>SUM(B2:B17)</f>
        <v>37</v>
      </c>
      <c r="C18" s="39"/>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autoFilter ref="$A$1:$C$18"/>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22.57"/>
    <col customWidth="1" min="5" max="6" width="10.71"/>
    <col customWidth="1" min="7" max="7" width="14.57"/>
    <col customWidth="1" min="8" max="8" width="16.57"/>
    <col customWidth="1" min="9" max="26" width="10.71"/>
  </cols>
  <sheetData>
    <row r="1" ht="15.0" customHeight="1">
      <c r="A1" s="19" t="s">
        <v>0</v>
      </c>
      <c r="B1" s="2"/>
      <c r="C1" s="2"/>
      <c r="D1" s="2"/>
      <c r="E1" s="2"/>
      <c r="F1" s="2"/>
      <c r="G1" s="2"/>
      <c r="H1" s="3"/>
    </row>
    <row r="2" ht="32.25" customHeight="1">
      <c r="A2" s="42" t="s">
        <v>104</v>
      </c>
      <c r="B2" s="43" t="s">
        <v>105</v>
      </c>
      <c r="C2" s="43" t="s">
        <v>3</v>
      </c>
      <c r="D2" s="42" t="s">
        <v>106</v>
      </c>
      <c r="E2" s="44" t="s">
        <v>107</v>
      </c>
      <c r="F2" s="43" t="s">
        <v>6</v>
      </c>
      <c r="G2" s="43" t="s">
        <v>7</v>
      </c>
      <c r="H2" s="43" t="s">
        <v>8</v>
      </c>
    </row>
    <row r="3" ht="34.5" customHeight="1">
      <c r="A3" s="45" t="s">
        <v>9</v>
      </c>
      <c r="B3" s="2"/>
      <c r="C3" s="3"/>
      <c r="D3" s="45" t="s">
        <v>108</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 customWidth="1" min="10" max="26" width="10.71"/>
  </cols>
  <sheetData>
    <row r="1" ht="15.0" customHeight="1">
      <c r="A1" s="19" t="s">
        <v>0</v>
      </c>
      <c r="B1" s="2"/>
      <c r="C1" s="2"/>
      <c r="D1" s="2"/>
      <c r="E1" s="2"/>
      <c r="F1" s="2"/>
      <c r="G1" s="2"/>
      <c r="H1" s="2"/>
      <c r="I1" s="3"/>
    </row>
    <row r="2">
      <c r="A2" s="46" t="s">
        <v>11</v>
      </c>
      <c r="B2" s="46" t="s">
        <v>12</v>
      </c>
      <c r="C2" s="46" t="s">
        <v>13</v>
      </c>
      <c r="D2" s="46" t="s">
        <v>14</v>
      </c>
      <c r="E2" s="46" t="s">
        <v>15</v>
      </c>
      <c r="F2" s="46" t="s">
        <v>16</v>
      </c>
      <c r="G2" s="46" t="s">
        <v>17</v>
      </c>
      <c r="H2" s="46" t="s">
        <v>18</v>
      </c>
      <c r="I2" s="46" t="s">
        <v>19</v>
      </c>
    </row>
    <row r="3">
      <c r="A3" s="47">
        <v>38.0</v>
      </c>
      <c r="B3" s="47">
        <v>8.0</v>
      </c>
      <c r="C3" s="47" t="s">
        <v>20</v>
      </c>
      <c r="D3" s="47">
        <v>1.0</v>
      </c>
      <c r="E3" s="47" t="s">
        <v>109</v>
      </c>
      <c r="F3" s="47" t="s">
        <v>110</v>
      </c>
      <c r="G3" s="47" t="s">
        <v>111</v>
      </c>
      <c r="H3" s="48" t="s">
        <v>112</v>
      </c>
      <c r="I3" s="49" t="s">
        <v>113</v>
      </c>
    </row>
    <row r="4">
      <c r="A4" s="47">
        <v>39.0</v>
      </c>
      <c r="B4" s="47">
        <v>8.0</v>
      </c>
      <c r="C4" s="47" t="s">
        <v>20</v>
      </c>
      <c r="D4" s="47">
        <v>1.0</v>
      </c>
      <c r="E4" s="47" t="s">
        <v>109</v>
      </c>
      <c r="F4" s="47" t="s">
        <v>110</v>
      </c>
      <c r="G4" s="47" t="s">
        <v>114</v>
      </c>
      <c r="H4" s="48" t="s">
        <v>115</v>
      </c>
      <c r="I4" s="49" t="s">
        <v>113</v>
      </c>
    </row>
    <row r="5">
      <c r="A5" s="47">
        <v>40.0</v>
      </c>
      <c r="B5" s="47">
        <v>8.0</v>
      </c>
      <c r="C5" s="47" t="s">
        <v>20</v>
      </c>
      <c r="D5" s="47">
        <v>1.0</v>
      </c>
      <c r="E5" s="47" t="s">
        <v>109</v>
      </c>
      <c r="F5" s="47" t="s">
        <v>110</v>
      </c>
      <c r="G5" s="47" t="s">
        <v>116</v>
      </c>
      <c r="H5" s="48" t="s">
        <v>117</v>
      </c>
      <c r="I5" s="49" t="s">
        <v>113</v>
      </c>
    </row>
    <row r="6">
      <c r="A6" s="47">
        <v>41.0</v>
      </c>
      <c r="B6" s="47">
        <v>8.0</v>
      </c>
      <c r="C6" s="47" t="s">
        <v>20</v>
      </c>
      <c r="D6" s="47">
        <v>1.0</v>
      </c>
      <c r="E6" s="47" t="s">
        <v>109</v>
      </c>
      <c r="F6" s="47" t="s">
        <v>110</v>
      </c>
      <c r="G6" s="47" t="s">
        <v>111</v>
      </c>
      <c r="H6" s="48" t="s">
        <v>118</v>
      </c>
      <c r="I6" s="49" t="s">
        <v>113</v>
      </c>
    </row>
    <row r="7">
      <c r="A7" s="47">
        <v>42.0</v>
      </c>
      <c r="B7" s="47">
        <v>8.0</v>
      </c>
      <c r="C7" s="47" t="s">
        <v>20</v>
      </c>
      <c r="D7" s="47">
        <v>1.0</v>
      </c>
      <c r="E7" s="47" t="s">
        <v>109</v>
      </c>
      <c r="F7" s="47" t="s">
        <v>110</v>
      </c>
      <c r="G7" s="47" t="s">
        <v>39</v>
      </c>
      <c r="H7" s="48" t="s">
        <v>119</v>
      </c>
      <c r="I7" s="49"/>
    </row>
    <row r="8">
      <c r="A8" s="47">
        <v>43.0</v>
      </c>
      <c r="B8" s="47">
        <v>8.0</v>
      </c>
      <c r="C8" s="47" t="s">
        <v>20</v>
      </c>
      <c r="D8" s="47">
        <v>1.0</v>
      </c>
      <c r="E8" s="47" t="s">
        <v>109</v>
      </c>
      <c r="F8" s="47" t="s">
        <v>110</v>
      </c>
      <c r="G8" s="47" t="s">
        <v>64</v>
      </c>
      <c r="H8" s="48" t="s">
        <v>120</v>
      </c>
      <c r="I8" s="49" t="s">
        <v>113</v>
      </c>
    </row>
    <row r="9">
      <c r="A9" s="47">
        <v>44.0</v>
      </c>
      <c r="B9" s="47">
        <v>8.0</v>
      </c>
      <c r="C9" s="47" t="s">
        <v>20</v>
      </c>
      <c r="D9" s="47">
        <v>1.0</v>
      </c>
      <c r="E9" s="47" t="s">
        <v>109</v>
      </c>
      <c r="F9" s="47" t="s">
        <v>110</v>
      </c>
      <c r="G9" s="47" t="s">
        <v>121</v>
      </c>
      <c r="H9" s="48" t="s">
        <v>122</v>
      </c>
      <c r="I9" s="49" t="s">
        <v>113</v>
      </c>
    </row>
    <row r="10">
      <c r="A10" s="47">
        <v>45.0</v>
      </c>
      <c r="B10" s="47">
        <v>8.0</v>
      </c>
      <c r="C10" s="47" t="s">
        <v>20</v>
      </c>
      <c r="D10" s="47">
        <v>1.0</v>
      </c>
      <c r="E10" s="47" t="s">
        <v>109</v>
      </c>
      <c r="F10" s="47" t="s">
        <v>110</v>
      </c>
      <c r="G10" s="47" t="s">
        <v>116</v>
      </c>
      <c r="H10" s="48" t="s">
        <v>123</v>
      </c>
      <c r="I10" s="49" t="s">
        <v>113</v>
      </c>
    </row>
    <row r="11">
      <c r="A11" s="47">
        <v>46.0</v>
      </c>
      <c r="B11" s="47">
        <v>8.0</v>
      </c>
      <c r="C11" s="47" t="s">
        <v>20</v>
      </c>
      <c r="D11" s="47">
        <v>1.0</v>
      </c>
      <c r="E11" s="47" t="s">
        <v>109</v>
      </c>
      <c r="F11" s="47" t="s">
        <v>110</v>
      </c>
      <c r="G11" s="47" t="s">
        <v>124</v>
      </c>
      <c r="H11" s="48" t="s">
        <v>125</v>
      </c>
      <c r="I11" s="49" t="s">
        <v>113</v>
      </c>
    </row>
    <row r="12">
      <c r="A12" s="47">
        <v>47.0</v>
      </c>
      <c r="B12" s="47">
        <v>8.0</v>
      </c>
      <c r="C12" s="47" t="s">
        <v>20</v>
      </c>
      <c r="D12" s="47">
        <v>1.0</v>
      </c>
      <c r="E12" s="47" t="s">
        <v>109</v>
      </c>
      <c r="F12" s="47" t="s">
        <v>110</v>
      </c>
      <c r="G12" s="47" t="s">
        <v>126</v>
      </c>
      <c r="H12" s="48" t="s">
        <v>127</v>
      </c>
      <c r="I12" s="49" t="s">
        <v>113</v>
      </c>
    </row>
    <row r="13">
      <c r="A13" s="47">
        <v>48.0</v>
      </c>
      <c r="B13" s="47">
        <v>8.0</v>
      </c>
      <c r="C13" s="47" t="s">
        <v>20</v>
      </c>
      <c r="D13" s="47">
        <v>1.0</v>
      </c>
      <c r="E13" s="47" t="s">
        <v>109</v>
      </c>
      <c r="F13" s="47" t="s">
        <v>110</v>
      </c>
      <c r="G13" s="47" t="s">
        <v>126</v>
      </c>
      <c r="H13" s="48" t="s">
        <v>128</v>
      </c>
      <c r="I13" s="49" t="s">
        <v>113</v>
      </c>
    </row>
    <row r="14">
      <c r="A14" s="47">
        <v>49.0</v>
      </c>
      <c r="B14" s="47">
        <v>8.0</v>
      </c>
      <c r="C14" s="47" t="s">
        <v>20</v>
      </c>
      <c r="D14" s="47">
        <v>1.0</v>
      </c>
      <c r="E14" s="47" t="s">
        <v>109</v>
      </c>
      <c r="F14" s="47" t="s">
        <v>110</v>
      </c>
      <c r="G14" s="47" t="s">
        <v>124</v>
      </c>
      <c r="H14" s="48" t="s">
        <v>129</v>
      </c>
      <c r="I14" s="49" t="s">
        <v>113</v>
      </c>
    </row>
    <row r="15">
      <c r="A15" s="47">
        <v>50.0</v>
      </c>
      <c r="B15" s="47">
        <v>8.0</v>
      </c>
      <c r="C15" s="47" t="s">
        <v>20</v>
      </c>
      <c r="D15" s="47">
        <v>1.0</v>
      </c>
      <c r="E15" s="47" t="s">
        <v>109</v>
      </c>
      <c r="F15" s="47" t="s">
        <v>110</v>
      </c>
      <c r="G15" s="47" t="s">
        <v>64</v>
      </c>
      <c r="H15" s="48" t="s">
        <v>130</v>
      </c>
      <c r="I15" s="49" t="s">
        <v>113</v>
      </c>
    </row>
    <row r="16">
      <c r="A16" s="47">
        <v>51.0</v>
      </c>
      <c r="B16" s="47">
        <v>8.0</v>
      </c>
      <c r="C16" s="47" t="s">
        <v>20</v>
      </c>
      <c r="D16" s="47">
        <v>1.0</v>
      </c>
      <c r="E16" s="47" t="s">
        <v>109</v>
      </c>
      <c r="F16" s="47" t="s">
        <v>110</v>
      </c>
      <c r="G16" s="47" t="s">
        <v>124</v>
      </c>
      <c r="H16" s="48" t="s">
        <v>131</v>
      </c>
      <c r="I16" s="49" t="s">
        <v>113</v>
      </c>
    </row>
    <row r="17">
      <c r="A17" s="47">
        <v>52.0</v>
      </c>
      <c r="B17" s="47">
        <v>8.0</v>
      </c>
      <c r="C17" s="47" t="s">
        <v>20</v>
      </c>
      <c r="D17" s="47">
        <v>1.0</v>
      </c>
      <c r="E17" s="47" t="s">
        <v>109</v>
      </c>
      <c r="F17" s="47" t="s">
        <v>110</v>
      </c>
      <c r="G17" s="47" t="s">
        <v>132</v>
      </c>
      <c r="H17" s="48" t="s">
        <v>133</v>
      </c>
      <c r="I17" s="49" t="s">
        <v>113</v>
      </c>
    </row>
    <row r="18">
      <c r="A18" s="47">
        <v>53.0</v>
      </c>
      <c r="B18" s="47">
        <v>8.0</v>
      </c>
      <c r="C18" s="47" t="s">
        <v>20</v>
      </c>
      <c r="D18" s="47">
        <v>1.0</v>
      </c>
      <c r="E18" s="47" t="s">
        <v>109</v>
      </c>
      <c r="F18" s="47" t="s">
        <v>110</v>
      </c>
      <c r="G18" s="47" t="s">
        <v>124</v>
      </c>
      <c r="H18" s="48" t="s">
        <v>134</v>
      </c>
      <c r="I18" s="49" t="s">
        <v>113</v>
      </c>
    </row>
    <row r="19">
      <c r="A19" s="47">
        <v>54.0</v>
      </c>
      <c r="B19" s="47">
        <v>8.0</v>
      </c>
      <c r="C19" s="47" t="s">
        <v>20</v>
      </c>
      <c r="D19" s="47">
        <v>1.0</v>
      </c>
      <c r="E19" s="47" t="s">
        <v>109</v>
      </c>
      <c r="F19" s="47" t="s">
        <v>110</v>
      </c>
      <c r="G19" s="47" t="s">
        <v>51</v>
      </c>
      <c r="H19" s="48" t="s">
        <v>135</v>
      </c>
      <c r="I19" s="49" t="s">
        <v>113</v>
      </c>
    </row>
    <row r="20">
      <c r="A20" s="47">
        <v>55.0</v>
      </c>
      <c r="B20" s="47">
        <v>8.0</v>
      </c>
      <c r="C20" s="47" t="s">
        <v>20</v>
      </c>
      <c r="D20" s="47">
        <v>1.0</v>
      </c>
      <c r="E20" s="47" t="s">
        <v>109</v>
      </c>
      <c r="F20" s="47" t="s">
        <v>110</v>
      </c>
      <c r="G20" s="47" t="s">
        <v>114</v>
      </c>
      <c r="H20" s="48" t="s">
        <v>136</v>
      </c>
      <c r="I20" s="49" t="s">
        <v>113</v>
      </c>
    </row>
    <row r="21">
      <c r="A21" s="47">
        <v>56.0</v>
      </c>
      <c r="B21" s="47">
        <v>8.0</v>
      </c>
      <c r="C21" s="47" t="s">
        <v>20</v>
      </c>
      <c r="D21" s="47">
        <v>1.0</v>
      </c>
      <c r="E21" s="47" t="s">
        <v>109</v>
      </c>
      <c r="F21" s="47" t="s">
        <v>110</v>
      </c>
      <c r="G21" s="47" t="s">
        <v>114</v>
      </c>
      <c r="H21" s="48" t="s">
        <v>137</v>
      </c>
      <c r="I21" s="49" t="s">
        <v>74</v>
      </c>
    </row>
    <row r="22">
      <c r="A22" s="47">
        <v>57.0</v>
      </c>
      <c r="B22" s="47">
        <v>8.0</v>
      </c>
      <c r="C22" s="47" t="s">
        <v>20</v>
      </c>
      <c r="D22" s="47">
        <v>1.0</v>
      </c>
      <c r="E22" s="47" t="s">
        <v>109</v>
      </c>
      <c r="F22" s="47" t="s">
        <v>110</v>
      </c>
      <c r="G22" s="47" t="s">
        <v>23</v>
      </c>
      <c r="H22" s="48" t="s">
        <v>138</v>
      </c>
      <c r="I22" s="49" t="s">
        <v>74</v>
      </c>
    </row>
    <row r="23">
      <c r="A23" s="47">
        <v>58.0</v>
      </c>
      <c r="B23" s="47">
        <v>8.0</v>
      </c>
      <c r="C23" s="47" t="s">
        <v>20</v>
      </c>
      <c r="D23" s="47">
        <v>1.0</v>
      </c>
      <c r="E23" s="47" t="s">
        <v>109</v>
      </c>
      <c r="F23" s="47" t="s">
        <v>110</v>
      </c>
      <c r="G23" s="47" t="s">
        <v>124</v>
      </c>
      <c r="H23" s="48" t="s">
        <v>139</v>
      </c>
      <c r="I23" s="49" t="s">
        <v>74</v>
      </c>
    </row>
    <row r="24">
      <c r="A24" s="47">
        <v>59.0</v>
      </c>
      <c r="B24" s="47">
        <v>8.0</v>
      </c>
      <c r="C24" s="47" t="s">
        <v>20</v>
      </c>
      <c r="D24" s="47">
        <v>1.0</v>
      </c>
      <c r="E24" s="47" t="s">
        <v>109</v>
      </c>
      <c r="F24" s="47" t="s">
        <v>110</v>
      </c>
      <c r="G24" s="47" t="s">
        <v>114</v>
      </c>
      <c r="H24" s="48" t="s">
        <v>140</v>
      </c>
      <c r="I24" s="49" t="s">
        <v>113</v>
      </c>
    </row>
    <row r="25">
      <c r="A25" s="47">
        <v>60.0</v>
      </c>
      <c r="B25" s="47">
        <v>8.0</v>
      </c>
      <c r="C25" s="47" t="s">
        <v>20</v>
      </c>
      <c r="D25" s="47">
        <v>1.0</v>
      </c>
      <c r="E25" s="47" t="s">
        <v>109</v>
      </c>
      <c r="F25" s="47" t="s">
        <v>110</v>
      </c>
      <c r="G25" s="47" t="s">
        <v>39</v>
      </c>
      <c r="H25" s="48" t="s">
        <v>141</v>
      </c>
      <c r="I25" s="49" t="s">
        <v>113</v>
      </c>
    </row>
    <row r="26">
      <c r="A26" s="47">
        <v>61.0</v>
      </c>
      <c r="B26" s="47">
        <v>8.0</v>
      </c>
      <c r="C26" s="47" t="s">
        <v>20</v>
      </c>
      <c r="D26" s="47">
        <v>1.0</v>
      </c>
      <c r="E26" s="47" t="s">
        <v>109</v>
      </c>
      <c r="F26" s="47" t="s">
        <v>110</v>
      </c>
      <c r="G26" s="47" t="s">
        <v>124</v>
      </c>
      <c r="H26" s="48" t="s">
        <v>142</v>
      </c>
      <c r="I26" s="49" t="s">
        <v>113</v>
      </c>
    </row>
    <row r="27">
      <c r="A27" s="47">
        <v>62.0</v>
      </c>
      <c r="B27" s="47">
        <v>8.0</v>
      </c>
      <c r="C27" s="47" t="s">
        <v>20</v>
      </c>
      <c r="D27" s="47">
        <v>1.0</v>
      </c>
      <c r="E27" s="47" t="s">
        <v>109</v>
      </c>
      <c r="F27" s="47" t="s">
        <v>110</v>
      </c>
      <c r="G27" s="47" t="s">
        <v>39</v>
      </c>
      <c r="H27" s="48" t="s">
        <v>143</v>
      </c>
      <c r="I27" s="49" t="s">
        <v>59</v>
      </c>
    </row>
    <row r="28">
      <c r="A28" s="47">
        <v>63.0</v>
      </c>
      <c r="B28" s="47">
        <v>8.0</v>
      </c>
      <c r="C28" s="47" t="s">
        <v>20</v>
      </c>
      <c r="D28" s="47">
        <v>1.0</v>
      </c>
      <c r="E28" s="47" t="s">
        <v>109</v>
      </c>
      <c r="F28" s="47" t="s">
        <v>110</v>
      </c>
      <c r="G28" s="47" t="s">
        <v>124</v>
      </c>
      <c r="H28" s="48" t="s">
        <v>144</v>
      </c>
      <c r="I28" s="49" t="s">
        <v>59</v>
      </c>
    </row>
    <row r="29">
      <c r="A29" s="47">
        <v>64.0</v>
      </c>
      <c r="B29" s="47">
        <v>8.0</v>
      </c>
      <c r="C29" s="47" t="s">
        <v>20</v>
      </c>
      <c r="D29" s="47">
        <v>1.0</v>
      </c>
      <c r="E29" s="47" t="s">
        <v>109</v>
      </c>
      <c r="F29" s="47" t="s">
        <v>110</v>
      </c>
      <c r="G29" s="47" t="s">
        <v>64</v>
      </c>
      <c r="H29" s="48" t="s">
        <v>145</v>
      </c>
      <c r="I29" s="49" t="s">
        <v>59</v>
      </c>
    </row>
    <row r="30">
      <c r="A30" s="47">
        <v>65.0</v>
      </c>
      <c r="B30" s="47">
        <v>8.0</v>
      </c>
      <c r="C30" s="47" t="s">
        <v>20</v>
      </c>
      <c r="D30" s="47">
        <v>1.0</v>
      </c>
      <c r="E30" s="47" t="s">
        <v>109</v>
      </c>
      <c r="F30" s="47" t="s">
        <v>110</v>
      </c>
      <c r="G30" s="47" t="s">
        <v>39</v>
      </c>
      <c r="H30" s="48" t="s">
        <v>146</v>
      </c>
      <c r="I30" s="49" t="s">
        <v>80</v>
      </c>
    </row>
    <row r="31">
      <c r="A31" s="47">
        <v>66.0</v>
      </c>
      <c r="B31" s="47">
        <v>8.0</v>
      </c>
      <c r="C31" s="47" t="s">
        <v>20</v>
      </c>
      <c r="D31" s="47">
        <v>1.0</v>
      </c>
      <c r="E31" s="47" t="s">
        <v>109</v>
      </c>
      <c r="F31" s="47" t="s">
        <v>110</v>
      </c>
      <c r="G31" s="47" t="s">
        <v>39</v>
      </c>
      <c r="H31" s="48" t="s">
        <v>147</v>
      </c>
      <c r="I31" s="49" t="s">
        <v>113</v>
      </c>
    </row>
    <row r="32">
      <c r="A32" s="47">
        <v>67.0</v>
      </c>
      <c r="B32" s="47">
        <v>8.0</v>
      </c>
      <c r="C32" s="47" t="s">
        <v>20</v>
      </c>
      <c r="D32" s="47">
        <v>1.0</v>
      </c>
      <c r="E32" s="47" t="s">
        <v>109</v>
      </c>
      <c r="F32" s="47" t="s">
        <v>110</v>
      </c>
      <c r="G32" s="47" t="s">
        <v>114</v>
      </c>
      <c r="H32" s="48" t="s">
        <v>148</v>
      </c>
      <c r="I32" s="49" t="s">
        <v>77</v>
      </c>
    </row>
    <row r="33">
      <c r="A33" s="47">
        <v>68.0</v>
      </c>
      <c r="B33" s="47">
        <v>8.0</v>
      </c>
      <c r="C33" s="47" t="s">
        <v>20</v>
      </c>
      <c r="D33" s="47">
        <v>1.0</v>
      </c>
      <c r="E33" s="47" t="s">
        <v>109</v>
      </c>
      <c r="F33" s="47" t="s">
        <v>110</v>
      </c>
      <c r="G33" s="47" t="s">
        <v>39</v>
      </c>
      <c r="H33" s="48" t="s">
        <v>149</v>
      </c>
      <c r="I33" s="49" t="s">
        <v>77</v>
      </c>
    </row>
    <row r="34">
      <c r="A34" s="47">
        <v>69.0</v>
      </c>
      <c r="B34" s="47">
        <v>8.0</v>
      </c>
      <c r="C34" s="47" t="s">
        <v>20</v>
      </c>
      <c r="D34" s="47">
        <v>1.0</v>
      </c>
      <c r="E34" s="47" t="s">
        <v>109</v>
      </c>
      <c r="F34" s="47" t="s">
        <v>110</v>
      </c>
      <c r="G34" s="47" t="s">
        <v>150</v>
      </c>
      <c r="H34" s="48" t="s">
        <v>151</v>
      </c>
      <c r="I34" s="49" t="s">
        <v>77</v>
      </c>
    </row>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
    <mergeCell ref="A1:I1"/>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152</v>
      </c>
      <c r="B1" s="35" t="s">
        <v>153</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114</v>
      </c>
      <c r="B2" s="38">
        <f>COUNTIF(UA02A!G3:G39,"ADMISIÓN")</f>
        <v>5</v>
      </c>
      <c r="C2" s="39" t="s">
        <v>154</v>
      </c>
      <c r="D2" s="36"/>
      <c r="E2" s="36"/>
      <c r="F2" s="36"/>
      <c r="G2" s="36"/>
      <c r="H2" s="36"/>
      <c r="I2" s="36"/>
      <c r="J2" s="36"/>
      <c r="K2" s="36"/>
      <c r="L2" s="36"/>
      <c r="M2" s="36"/>
      <c r="N2" s="36"/>
      <c r="O2" s="36"/>
      <c r="P2" s="36"/>
      <c r="Q2" s="36"/>
      <c r="R2" s="36"/>
      <c r="S2" s="36"/>
      <c r="T2" s="36"/>
      <c r="U2" s="36"/>
      <c r="V2" s="36"/>
      <c r="W2" s="36"/>
      <c r="X2" s="36"/>
      <c r="Y2" s="36"/>
      <c r="Z2" s="36"/>
    </row>
    <row r="3" ht="73.5" customHeight="1">
      <c r="A3" s="37" t="s">
        <v>121</v>
      </c>
      <c r="B3" s="38">
        <f>COUNTIF(UA02A!G3:G40,"CONCIENCIA")</f>
        <v>1</v>
      </c>
      <c r="C3" s="39" t="s">
        <v>155</v>
      </c>
      <c r="D3" s="36"/>
      <c r="E3" s="36"/>
      <c r="F3" s="36"/>
      <c r="G3" s="36"/>
      <c r="H3" s="36"/>
      <c r="I3" s="36"/>
      <c r="J3" s="36"/>
      <c r="K3" s="36"/>
      <c r="L3" s="36"/>
      <c r="M3" s="36"/>
      <c r="N3" s="36"/>
      <c r="O3" s="36"/>
      <c r="P3" s="36"/>
      <c r="Q3" s="36"/>
      <c r="R3" s="36"/>
      <c r="S3" s="36"/>
      <c r="T3" s="36"/>
      <c r="U3" s="36"/>
      <c r="V3" s="36"/>
      <c r="W3" s="36"/>
      <c r="X3" s="36"/>
      <c r="Y3" s="36"/>
      <c r="Z3" s="36"/>
    </row>
    <row r="4" ht="31.5" customHeight="1">
      <c r="A4" s="37" t="s">
        <v>132</v>
      </c>
      <c r="B4" s="38">
        <f>COUNTIF(UA02A!G3:G41,"CONTEXTO SOCIOCULTURAL")</f>
        <v>1</v>
      </c>
      <c r="C4" s="39" t="s">
        <v>156</v>
      </c>
      <c r="D4" s="36"/>
      <c r="E4" s="36"/>
      <c r="F4" s="36"/>
      <c r="G4" s="36"/>
      <c r="H4" s="36"/>
      <c r="I4" s="36"/>
      <c r="J4" s="36"/>
      <c r="K4" s="36"/>
      <c r="L4" s="36"/>
      <c r="M4" s="36"/>
      <c r="N4" s="36"/>
      <c r="O4" s="36"/>
      <c r="P4" s="36"/>
      <c r="Q4" s="36"/>
      <c r="R4" s="36"/>
      <c r="S4" s="36"/>
      <c r="T4" s="36"/>
      <c r="U4" s="36"/>
      <c r="V4" s="36"/>
      <c r="W4" s="36"/>
      <c r="X4" s="36"/>
      <c r="Y4" s="36"/>
      <c r="Z4" s="36"/>
    </row>
    <row r="5" ht="31.5" customHeight="1">
      <c r="A5" s="37" t="s">
        <v>39</v>
      </c>
      <c r="B5" s="38">
        <f>COUNTIF(UA02A!G3:G42,"EDUCACIÓN")</f>
        <v>6</v>
      </c>
      <c r="C5" s="39" t="s">
        <v>93</v>
      </c>
      <c r="D5" s="36"/>
      <c r="E5" s="36"/>
      <c r="F5" s="36"/>
      <c r="G5" s="36"/>
      <c r="H5" s="36"/>
      <c r="I5" s="36"/>
      <c r="J5" s="36"/>
      <c r="K5" s="36"/>
      <c r="L5" s="36"/>
      <c r="M5" s="36"/>
      <c r="N5" s="36"/>
      <c r="O5" s="36"/>
      <c r="P5" s="36"/>
      <c r="Q5" s="36"/>
      <c r="R5" s="36"/>
      <c r="S5" s="36"/>
      <c r="T5" s="36"/>
      <c r="U5" s="36"/>
      <c r="V5" s="36"/>
      <c r="W5" s="36"/>
      <c r="X5" s="36"/>
      <c r="Y5" s="36"/>
      <c r="Z5" s="36"/>
    </row>
    <row r="6" ht="31.5" customHeight="1">
      <c r="A6" s="37" t="s">
        <v>116</v>
      </c>
      <c r="B6" s="38">
        <f>COUNTIF(UA02A!G3:G43,"EGRESADOS")</f>
        <v>2</v>
      </c>
      <c r="C6" s="39" t="s">
        <v>157</v>
      </c>
      <c r="D6" s="36"/>
      <c r="E6" s="36"/>
      <c r="F6" s="36"/>
      <c r="G6" s="36"/>
      <c r="H6" s="36"/>
      <c r="I6" s="36"/>
      <c r="J6" s="36"/>
      <c r="K6" s="36"/>
      <c r="L6" s="36"/>
      <c r="M6" s="36"/>
      <c r="N6" s="36"/>
      <c r="O6" s="36"/>
      <c r="P6" s="36"/>
      <c r="Q6" s="36"/>
      <c r="R6" s="36"/>
      <c r="S6" s="36"/>
      <c r="T6" s="36"/>
      <c r="U6" s="36"/>
      <c r="V6" s="36"/>
      <c r="W6" s="36"/>
      <c r="X6" s="36"/>
      <c r="Y6" s="36"/>
      <c r="Z6" s="36"/>
    </row>
    <row r="7" ht="31.5" customHeight="1">
      <c r="A7" s="37" t="s">
        <v>111</v>
      </c>
      <c r="B7" s="38">
        <f>COUNTIF(UA02A!G3:G44,"ESTUDIANTE PEAMA")</f>
        <v>2</v>
      </c>
      <c r="C7" s="39" t="s">
        <v>158</v>
      </c>
      <c r="D7" s="36"/>
      <c r="E7" s="36"/>
      <c r="F7" s="36"/>
      <c r="G7" s="36"/>
      <c r="H7" s="36"/>
      <c r="I7" s="36"/>
      <c r="J7" s="36"/>
      <c r="K7" s="36"/>
      <c r="L7" s="36"/>
      <c r="M7" s="36"/>
      <c r="N7" s="36"/>
      <c r="O7" s="36"/>
      <c r="P7" s="36"/>
      <c r="Q7" s="36"/>
      <c r="R7" s="36"/>
      <c r="S7" s="36"/>
      <c r="T7" s="36"/>
      <c r="U7" s="36"/>
      <c r="V7" s="36"/>
      <c r="W7" s="36"/>
      <c r="X7" s="36"/>
      <c r="Y7" s="36"/>
      <c r="Z7" s="36"/>
    </row>
    <row r="8" ht="31.5" customHeight="1">
      <c r="A8" s="37" t="s">
        <v>64</v>
      </c>
      <c r="B8" s="38">
        <f>COUNTIF(UA02A!G3:G45,"PARTICULARIDADES DE SEDE")</f>
        <v>3</v>
      </c>
      <c r="C8" s="50" t="s">
        <v>99</v>
      </c>
      <c r="D8" s="36"/>
      <c r="E8" s="36"/>
      <c r="F8" s="36"/>
      <c r="G8" s="36"/>
      <c r="H8" s="36"/>
      <c r="I8" s="36"/>
      <c r="J8" s="36"/>
      <c r="K8" s="36"/>
      <c r="L8" s="36"/>
      <c r="M8" s="36"/>
      <c r="N8" s="36"/>
      <c r="O8" s="36"/>
      <c r="P8" s="36"/>
      <c r="Q8" s="36"/>
      <c r="R8" s="36"/>
      <c r="S8" s="36"/>
      <c r="T8" s="36"/>
      <c r="U8" s="36"/>
      <c r="V8" s="36"/>
      <c r="W8" s="36"/>
      <c r="X8" s="36"/>
      <c r="Y8" s="36"/>
      <c r="Z8" s="36"/>
    </row>
    <row r="9" ht="31.5" customHeight="1">
      <c r="A9" s="37" t="s">
        <v>150</v>
      </c>
      <c r="B9" s="38">
        <f>COUNTIF(UA02A!G3:G46,"PERMANENCIA ESTUDIANTIL")</f>
        <v>1</v>
      </c>
      <c r="C9" s="39" t="s">
        <v>159</v>
      </c>
      <c r="D9" s="36"/>
      <c r="E9" s="36"/>
      <c r="F9" s="36"/>
      <c r="G9" s="36"/>
      <c r="H9" s="36"/>
      <c r="I9" s="36"/>
      <c r="J9" s="36"/>
      <c r="K9" s="36"/>
      <c r="L9" s="36"/>
      <c r="M9" s="36"/>
      <c r="N9" s="36"/>
      <c r="O9" s="36"/>
      <c r="P9" s="36"/>
      <c r="Q9" s="36"/>
      <c r="R9" s="36"/>
      <c r="S9" s="36"/>
      <c r="T9" s="36"/>
      <c r="U9" s="36"/>
      <c r="V9" s="36"/>
      <c r="W9" s="36"/>
      <c r="X9" s="36"/>
      <c r="Y9" s="36"/>
      <c r="Z9" s="36"/>
    </row>
    <row r="10" ht="31.5" customHeight="1">
      <c r="A10" s="37" t="s">
        <v>51</v>
      </c>
      <c r="B10" s="38">
        <f>COUNTIF(UA02A!G3:G47,"PROPÓSITO SUPERIOR")</f>
        <v>1</v>
      </c>
      <c r="C10" s="39" t="s">
        <v>100</v>
      </c>
      <c r="D10" s="36"/>
      <c r="E10" s="36"/>
      <c r="F10" s="36"/>
      <c r="G10" s="36"/>
      <c r="H10" s="36"/>
      <c r="I10" s="36"/>
      <c r="J10" s="36"/>
      <c r="K10" s="36"/>
      <c r="L10" s="36"/>
      <c r="M10" s="36"/>
      <c r="N10" s="36"/>
      <c r="O10" s="36"/>
      <c r="P10" s="36"/>
      <c r="Q10" s="36"/>
      <c r="R10" s="36"/>
      <c r="S10" s="36"/>
      <c r="T10" s="36"/>
      <c r="U10" s="36"/>
      <c r="V10" s="36"/>
      <c r="W10" s="36"/>
      <c r="X10" s="36"/>
      <c r="Y10" s="36"/>
      <c r="Z10" s="36"/>
    </row>
    <row r="11" ht="31.5" customHeight="1">
      <c r="A11" s="37" t="s">
        <v>23</v>
      </c>
      <c r="B11" s="38">
        <f>COUNTIF(UA02A!G3:G48,"PROPUESTA INSTITUTO NACIONAL")</f>
        <v>1</v>
      </c>
      <c r="C11" s="39" t="s">
        <v>101</v>
      </c>
      <c r="D11" s="36"/>
      <c r="E11" s="36"/>
      <c r="F11" s="36"/>
      <c r="G11" s="36"/>
      <c r="H11" s="36"/>
      <c r="I11" s="36"/>
      <c r="J11" s="36"/>
      <c r="K11" s="36"/>
      <c r="L11" s="36"/>
      <c r="M11" s="36"/>
      <c r="N11" s="36"/>
      <c r="O11" s="36"/>
      <c r="P11" s="36"/>
      <c r="Q11" s="36"/>
      <c r="R11" s="36"/>
      <c r="S11" s="36"/>
      <c r="T11" s="36"/>
      <c r="U11" s="36"/>
      <c r="V11" s="36"/>
      <c r="W11" s="36"/>
      <c r="X11" s="36"/>
      <c r="Y11" s="36"/>
      <c r="Z11" s="36"/>
    </row>
    <row r="12" ht="31.5" customHeight="1">
      <c r="A12" s="37" t="s">
        <v>124</v>
      </c>
      <c r="B12" s="38">
        <f>COUNTIF(UA02A!G3:G49,"TRABAJO COLABORATIVO ")</f>
        <v>7</v>
      </c>
      <c r="C12" s="39" t="s">
        <v>160</v>
      </c>
      <c r="D12" s="36"/>
      <c r="E12" s="36"/>
      <c r="F12" s="36"/>
      <c r="G12" s="36"/>
      <c r="H12" s="36"/>
      <c r="I12" s="36"/>
      <c r="J12" s="36"/>
      <c r="K12" s="36"/>
      <c r="L12" s="36"/>
      <c r="M12" s="36"/>
      <c r="N12" s="36"/>
      <c r="O12" s="36"/>
      <c r="P12" s="36"/>
      <c r="Q12" s="36"/>
      <c r="R12" s="36"/>
      <c r="S12" s="36"/>
      <c r="T12" s="36"/>
      <c r="U12" s="36"/>
      <c r="V12" s="36"/>
      <c r="W12" s="36"/>
      <c r="X12" s="36"/>
      <c r="Y12" s="36"/>
      <c r="Z12" s="36"/>
    </row>
    <row r="13" ht="31.5" customHeight="1">
      <c r="A13" s="37" t="s">
        <v>126</v>
      </c>
      <c r="B13" s="38">
        <f>COUNTIF(UA02A!G3:G50,"TRABAJO DE CAMPO")</f>
        <v>2</v>
      </c>
      <c r="C13" s="39" t="s">
        <v>161</v>
      </c>
      <c r="D13" s="36"/>
      <c r="E13" s="36"/>
      <c r="F13" s="36"/>
      <c r="G13" s="36"/>
      <c r="H13" s="36"/>
      <c r="I13" s="36"/>
      <c r="J13" s="36"/>
      <c r="K13" s="36"/>
      <c r="L13" s="36"/>
      <c r="M13" s="36"/>
      <c r="N13" s="36"/>
      <c r="O13" s="36"/>
      <c r="P13" s="36"/>
      <c r="Q13" s="36"/>
      <c r="R13" s="36"/>
      <c r="S13" s="36"/>
      <c r="T13" s="36"/>
      <c r="U13" s="36"/>
      <c r="V13" s="36"/>
      <c r="W13" s="36"/>
      <c r="X13" s="36"/>
      <c r="Y13" s="36"/>
      <c r="Z13" s="36"/>
    </row>
    <row r="14" ht="35.25" customHeight="1">
      <c r="A14" s="40" t="s">
        <v>103</v>
      </c>
      <c r="B14" s="41">
        <f>SUM(B2:B13)</f>
        <v>32</v>
      </c>
      <c r="C14" s="39"/>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autoFilter ref="$A$1:$C$14"/>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20.86"/>
    <col customWidth="1" min="5" max="6" width="10.71"/>
    <col customWidth="1" min="7" max="7" width="14.57"/>
    <col customWidth="1" min="8" max="8" width="16.57"/>
  </cols>
  <sheetData>
    <row r="1" ht="15.0" customHeight="1">
      <c r="A1" s="51" t="s">
        <v>0</v>
      </c>
      <c r="B1" s="2"/>
      <c r="C1" s="2"/>
      <c r="D1" s="2"/>
      <c r="E1" s="2"/>
      <c r="F1" s="2"/>
      <c r="G1" s="2"/>
      <c r="H1" s="3"/>
    </row>
    <row r="2" ht="47.25" customHeight="1">
      <c r="A2" s="42" t="s">
        <v>104</v>
      </c>
      <c r="B2" s="43" t="s">
        <v>105</v>
      </c>
      <c r="C2" s="43" t="s">
        <v>3</v>
      </c>
      <c r="D2" s="42" t="s">
        <v>162</v>
      </c>
      <c r="E2" s="44" t="s">
        <v>163</v>
      </c>
      <c r="F2" s="43" t="s">
        <v>6</v>
      </c>
      <c r="G2" s="43" t="s">
        <v>7</v>
      </c>
      <c r="H2" s="43" t="s">
        <v>8</v>
      </c>
    </row>
    <row r="3" ht="22.5" customHeight="1">
      <c r="A3" s="45" t="s">
        <v>9</v>
      </c>
      <c r="B3" s="2"/>
      <c r="C3" s="3"/>
      <c r="D3" s="45" t="s">
        <v>164</v>
      </c>
      <c r="E3" s="2"/>
      <c r="F3" s="2"/>
      <c r="G3" s="2"/>
      <c r="H3" s="3"/>
    </row>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3">
    <mergeCell ref="A1:H1"/>
    <mergeCell ref="A3:C3"/>
    <mergeCell ref="D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70.0</v>
      </c>
      <c r="B3" s="21">
        <v>8.0</v>
      </c>
      <c r="C3" s="21" t="s">
        <v>20</v>
      </c>
      <c r="D3" s="21">
        <v>1.0</v>
      </c>
      <c r="E3" s="21" t="s">
        <v>165</v>
      </c>
      <c r="F3" s="21" t="s">
        <v>166</v>
      </c>
      <c r="G3" s="21" t="s">
        <v>167</v>
      </c>
      <c r="H3" s="23" t="s">
        <v>168</v>
      </c>
      <c r="I3" s="24" t="s">
        <v>169</v>
      </c>
      <c r="J3" s="17"/>
      <c r="K3" s="17"/>
      <c r="L3" s="17"/>
      <c r="M3" s="17"/>
      <c r="N3" s="17"/>
      <c r="O3" s="17"/>
      <c r="P3" s="17"/>
      <c r="Q3" s="17"/>
      <c r="R3" s="17"/>
      <c r="S3" s="17"/>
      <c r="T3" s="17"/>
      <c r="U3" s="17"/>
      <c r="V3" s="17"/>
      <c r="W3" s="17"/>
      <c r="X3" s="17"/>
      <c r="Y3" s="17"/>
      <c r="Z3" s="17"/>
    </row>
    <row r="4">
      <c r="A4" s="21">
        <v>71.0</v>
      </c>
      <c r="B4" s="21">
        <v>8.0</v>
      </c>
      <c r="C4" s="21" t="s">
        <v>20</v>
      </c>
      <c r="D4" s="21">
        <v>1.0</v>
      </c>
      <c r="E4" s="21" t="s">
        <v>165</v>
      </c>
      <c r="F4" s="21" t="s">
        <v>166</v>
      </c>
      <c r="G4" s="21" t="s">
        <v>167</v>
      </c>
      <c r="H4" s="23" t="s">
        <v>170</v>
      </c>
      <c r="I4" s="24" t="s">
        <v>171</v>
      </c>
      <c r="J4" s="17"/>
      <c r="K4" s="17"/>
      <c r="L4" s="17"/>
      <c r="M4" s="17"/>
      <c r="N4" s="17"/>
      <c r="O4" s="17"/>
      <c r="P4" s="17"/>
      <c r="Q4" s="17"/>
      <c r="R4" s="17"/>
      <c r="S4" s="17"/>
      <c r="T4" s="17"/>
      <c r="U4" s="17"/>
      <c r="V4" s="17"/>
      <c r="W4" s="17"/>
      <c r="X4" s="17"/>
      <c r="Y4" s="17"/>
      <c r="Z4" s="17"/>
    </row>
    <row r="5">
      <c r="A5" s="21">
        <v>72.0</v>
      </c>
      <c r="B5" s="21">
        <v>8.0</v>
      </c>
      <c r="C5" s="21" t="s">
        <v>20</v>
      </c>
      <c r="D5" s="21">
        <v>1.0</v>
      </c>
      <c r="E5" s="21" t="s">
        <v>165</v>
      </c>
      <c r="F5" s="21" t="s">
        <v>166</v>
      </c>
      <c r="G5" s="21" t="s">
        <v>167</v>
      </c>
      <c r="H5" s="23" t="s">
        <v>172</v>
      </c>
      <c r="I5" s="24" t="s">
        <v>169</v>
      </c>
      <c r="J5" s="17"/>
      <c r="K5" s="17"/>
      <c r="L5" s="17"/>
      <c r="M5" s="17"/>
      <c r="N5" s="17"/>
      <c r="O5" s="17"/>
      <c r="P5" s="17"/>
      <c r="Q5" s="17"/>
      <c r="R5" s="17"/>
      <c r="S5" s="17"/>
      <c r="T5" s="17"/>
      <c r="U5" s="17"/>
      <c r="V5" s="17"/>
      <c r="W5" s="17"/>
      <c r="X5" s="17"/>
      <c r="Y5" s="17"/>
      <c r="Z5" s="17"/>
    </row>
    <row r="6">
      <c r="A6" s="21">
        <v>73.0</v>
      </c>
      <c r="B6" s="21">
        <v>8.0</v>
      </c>
      <c r="C6" s="21" t="s">
        <v>20</v>
      </c>
      <c r="D6" s="21">
        <v>1.0</v>
      </c>
      <c r="E6" s="21" t="s">
        <v>165</v>
      </c>
      <c r="F6" s="21" t="s">
        <v>166</v>
      </c>
      <c r="G6" s="21" t="s">
        <v>132</v>
      </c>
      <c r="H6" s="23" t="s">
        <v>173</v>
      </c>
      <c r="I6" s="24" t="s">
        <v>171</v>
      </c>
      <c r="J6" s="17"/>
      <c r="K6" s="17"/>
      <c r="L6" s="17"/>
      <c r="M6" s="17"/>
      <c r="N6" s="17"/>
      <c r="O6" s="17"/>
      <c r="P6" s="17"/>
      <c r="Q6" s="17"/>
      <c r="R6" s="17"/>
      <c r="S6" s="17"/>
      <c r="T6" s="17"/>
      <c r="U6" s="17"/>
      <c r="V6" s="17"/>
      <c r="W6" s="17"/>
      <c r="X6" s="17"/>
      <c r="Y6" s="17"/>
      <c r="Z6" s="17"/>
    </row>
    <row r="7">
      <c r="A7" s="21">
        <v>74.0</v>
      </c>
      <c r="B7" s="21">
        <v>8.0</v>
      </c>
      <c r="C7" s="21" t="s">
        <v>20</v>
      </c>
      <c r="D7" s="21">
        <v>1.0</v>
      </c>
      <c r="E7" s="21" t="s">
        <v>165</v>
      </c>
      <c r="F7" s="21" t="s">
        <v>166</v>
      </c>
      <c r="G7" s="21" t="s">
        <v>132</v>
      </c>
      <c r="H7" s="23" t="s">
        <v>174</v>
      </c>
      <c r="I7" s="24" t="s">
        <v>169</v>
      </c>
      <c r="J7" s="17"/>
      <c r="K7" s="17"/>
      <c r="L7" s="17"/>
      <c r="M7" s="17"/>
      <c r="N7" s="17"/>
      <c r="O7" s="17"/>
      <c r="P7" s="17"/>
      <c r="Q7" s="17"/>
      <c r="R7" s="17"/>
      <c r="S7" s="17"/>
      <c r="T7" s="17"/>
      <c r="U7" s="17"/>
      <c r="V7" s="17"/>
      <c r="W7" s="17"/>
      <c r="X7" s="17"/>
      <c r="Y7" s="17"/>
      <c r="Z7" s="17"/>
    </row>
    <row r="8">
      <c r="A8" s="21">
        <v>75.0</v>
      </c>
      <c r="B8" s="25">
        <v>8.0</v>
      </c>
      <c r="C8" s="21" t="s">
        <v>20</v>
      </c>
      <c r="D8" s="25">
        <v>1.0</v>
      </c>
      <c r="E8" s="21" t="s">
        <v>165</v>
      </c>
      <c r="F8" s="21" t="s">
        <v>166</v>
      </c>
      <c r="G8" s="21" t="s">
        <v>132</v>
      </c>
      <c r="H8" s="53" t="s">
        <v>175</v>
      </c>
      <c r="I8" s="24" t="s">
        <v>169</v>
      </c>
      <c r="J8" s="17"/>
      <c r="K8" s="17"/>
      <c r="L8" s="17"/>
      <c r="M8" s="17"/>
      <c r="N8" s="17"/>
      <c r="O8" s="17"/>
      <c r="P8" s="17"/>
      <c r="Q8" s="17"/>
      <c r="R8" s="17"/>
      <c r="S8" s="17"/>
      <c r="T8" s="17"/>
      <c r="U8" s="17"/>
      <c r="V8" s="17"/>
      <c r="W8" s="17"/>
      <c r="X8" s="17"/>
      <c r="Y8" s="17"/>
      <c r="Z8" s="17"/>
    </row>
    <row r="9">
      <c r="A9" s="21">
        <v>76.0</v>
      </c>
      <c r="B9" s="25">
        <v>8.0</v>
      </c>
      <c r="C9" s="21" t="s">
        <v>20</v>
      </c>
      <c r="D9" s="25">
        <v>1.0</v>
      </c>
      <c r="E9" s="21" t="s">
        <v>165</v>
      </c>
      <c r="F9" s="21" t="s">
        <v>166</v>
      </c>
      <c r="G9" s="21" t="s">
        <v>132</v>
      </c>
      <c r="H9" s="23" t="s">
        <v>176</v>
      </c>
      <c r="I9" s="24" t="s">
        <v>169</v>
      </c>
      <c r="J9" s="17"/>
      <c r="K9" s="17"/>
      <c r="L9" s="17"/>
      <c r="M9" s="17"/>
      <c r="N9" s="17"/>
      <c r="O9" s="17"/>
      <c r="P9" s="17"/>
      <c r="Q9" s="17"/>
      <c r="R9" s="17"/>
      <c r="S9" s="17"/>
      <c r="T9" s="17"/>
      <c r="U9" s="17"/>
      <c r="V9" s="17"/>
      <c r="W9" s="17"/>
      <c r="X9" s="17"/>
      <c r="Y9" s="17"/>
      <c r="Z9" s="17"/>
    </row>
    <row r="10">
      <c r="A10" s="21">
        <v>77.0</v>
      </c>
      <c r="B10" s="25">
        <v>8.0</v>
      </c>
      <c r="C10" s="21" t="s">
        <v>20</v>
      </c>
      <c r="D10" s="25">
        <v>1.0</v>
      </c>
      <c r="E10" s="21" t="s">
        <v>165</v>
      </c>
      <c r="F10" s="21" t="s">
        <v>166</v>
      </c>
      <c r="G10" s="21" t="s">
        <v>167</v>
      </c>
      <c r="H10" s="28" t="s">
        <v>177</v>
      </c>
      <c r="I10" s="24" t="s">
        <v>171</v>
      </c>
      <c r="J10" s="17"/>
      <c r="K10" s="17"/>
      <c r="L10" s="17"/>
      <c r="M10" s="17"/>
      <c r="N10" s="17"/>
      <c r="O10" s="17"/>
      <c r="P10" s="17"/>
      <c r="Q10" s="17"/>
      <c r="R10" s="17"/>
      <c r="S10" s="17"/>
      <c r="T10" s="17"/>
      <c r="U10" s="17"/>
      <c r="V10" s="17"/>
      <c r="W10" s="17"/>
      <c r="X10" s="17"/>
      <c r="Y10" s="17"/>
      <c r="Z10" s="17"/>
    </row>
    <row r="11">
      <c r="A11" s="21">
        <v>78.0</v>
      </c>
      <c r="B11" s="25">
        <v>8.0</v>
      </c>
      <c r="C11" s="21" t="s">
        <v>20</v>
      </c>
      <c r="D11" s="25">
        <v>1.0</v>
      </c>
      <c r="E11" s="21" t="s">
        <v>165</v>
      </c>
      <c r="F11" s="21" t="s">
        <v>166</v>
      </c>
      <c r="G11" s="21" t="s">
        <v>132</v>
      </c>
      <c r="H11" s="23" t="s">
        <v>178</v>
      </c>
      <c r="I11" s="24" t="s">
        <v>171</v>
      </c>
      <c r="J11" s="17"/>
      <c r="K11" s="17"/>
      <c r="L11" s="17"/>
      <c r="M11" s="17"/>
      <c r="N11" s="17"/>
      <c r="O11" s="17"/>
      <c r="P11" s="17"/>
      <c r="Q11" s="17"/>
      <c r="R11" s="17"/>
      <c r="S11" s="17"/>
      <c r="T11" s="17"/>
      <c r="U11" s="17"/>
      <c r="V11" s="17"/>
      <c r="W11" s="17"/>
      <c r="X11" s="17"/>
      <c r="Y11" s="17"/>
      <c r="Z11" s="17"/>
    </row>
    <row r="12">
      <c r="A12" s="21">
        <v>79.0</v>
      </c>
      <c r="B12" s="25">
        <v>8.0</v>
      </c>
      <c r="C12" s="21" t="s">
        <v>20</v>
      </c>
      <c r="D12" s="25">
        <v>1.0</v>
      </c>
      <c r="E12" s="21" t="s">
        <v>165</v>
      </c>
      <c r="F12" s="21" t="s">
        <v>166</v>
      </c>
      <c r="G12" s="21" t="s">
        <v>167</v>
      </c>
      <c r="H12" s="23" t="s">
        <v>179</v>
      </c>
      <c r="I12" s="24" t="s">
        <v>169</v>
      </c>
      <c r="J12" s="17"/>
      <c r="K12" s="17"/>
      <c r="L12" s="17"/>
      <c r="M12" s="17"/>
      <c r="N12" s="17"/>
      <c r="O12" s="17"/>
      <c r="P12" s="17"/>
      <c r="Q12" s="17"/>
      <c r="R12" s="17"/>
      <c r="S12" s="17"/>
      <c r="T12" s="17"/>
      <c r="U12" s="17"/>
      <c r="V12" s="17"/>
      <c r="W12" s="17"/>
      <c r="X12" s="17"/>
      <c r="Y12" s="17"/>
      <c r="Z12" s="17"/>
    </row>
    <row r="13">
      <c r="A13" s="21">
        <v>80.0</v>
      </c>
      <c r="B13" s="25">
        <v>8.0</v>
      </c>
      <c r="C13" s="21" t="s">
        <v>20</v>
      </c>
      <c r="D13" s="25">
        <v>1.0</v>
      </c>
      <c r="E13" s="21" t="s">
        <v>165</v>
      </c>
      <c r="F13" s="21" t="s">
        <v>166</v>
      </c>
      <c r="G13" s="21" t="s">
        <v>167</v>
      </c>
      <c r="H13" s="23" t="s">
        <v>180</v>
      </c>
      <c r="I13" s="24" t="s">
        <v>171</v>
      </c>
      <c r="J13" s="17"/>
      <c r="K13" s="17"/>
      <c r="L13" s="17"/>
      <c r="M13" s="17"/>
      <c r="N13" s="17"/>
      <c r="O13" s="17"/>
      <c r="P13" s="17"/>
      <c r="Q13" s="17"/>
      <c r="R13" s="17"/>
      <c r="S13" s="17"/>
      <c r="T13" s="17"/>
      <c r="U13" s="17"/>
      <c r="V13" s="17"/>
      <c r="W13" s="17"/>
      <c r="X13" s="17"/>
      <c r="Y13" s="17"/>
      <c r="Z13" s="17"/>
    </row>
    <row r="14">
      <c r="A14" s="21">
        <v>81.0</v>
      </c>
      <c r="B14" s="25">
        <v>8.0</v>
      </c>
      <c r="C14" s="21" t="s">
        <v>20</v>
      </c>
      <c r="D14" s="25">
        <v>1.0</v>
      </c>
      <c r="E14" s="21" t="s">
        <v>165</v>
      </c>
      <c r="F14" s="21" t="s">
        <v>166</v>
      </c>
      <c r="G14" s="21" t="s">
        <v>167</v>
      </c>
      <c r="H14" s="23" t="s">
        <v>181</v>
      </c>
      <c r="I14" s="24" t="s">
        <v>182</v>
      </c>
      <c r="J14" s="17"/>
      <c r="K14" s="17"/>
      <c r="L14" s="17"/>
      <c r="M14" s="17"/>
      <c r="N14" s="17"/>
      <c r="O14" s="17"/>
      <c r="P14" s="17"/>
      <c r="Q14" s="17"/>
      <c r="R14" s="17"/>
      <c r="S14" s="17"/>
      <c r="T14" s="17"/>
      <c r="U14" s="17"/>
      <c r="V14" s="17"/>
      <c r="W14" s="17"/>
      <c r="X14" s="17"/>
      <c r="Y14" s="17"/>
      <c r="Z14" s="17"/>
    </row>
    <row r="15">
      <c r="A15" s="21">
        <v>82.0</v>
      </c>
      <c r="B15" s="25">
        <v>8.0</v>
      </c>
      <c r="C15" s="21" t="s">
        <v>20</v>
      </c>
      <c r="D15" s="25">
        <v>1.0</v>
      </c>
      <c r="E15" s="21" t="s">
        <v>165</v>
      </c>
      <c r="F15" s="21" t="s">
        <v>166</v>
      </c>
      <c r="G15" s="21" t="s">
        <v>183</v>
      </c>
      <c r="H15" s="23" t="s">
        <v>184</v>
      </c>
      <c r="I15" s="24" t="s">
        <v>171</v>
      </c>
      <c r="J15" s="17"/>
      <c r="K15" s="17"/>
      <c r="L15" s="17"/>
      <c r="M15" s="17"/>
      <c r="N15" s="17"/>
      <c r="O15" s="17"/>
      <c r="P15" s="17"/>
      <c r="Q15" s="17"/>
      <c r="R15" s="17"/>
      <c r="S15" s="17"/>
      <c r="T15" s="17"/>
      <c r="U15" s="17"/>
      <c r="V15" s="17"/>
      <c r="W15" s="17"/>
      <c r="X15" s="17"/>
      <c r="Y15" s="17"/>
      <c r="Z15" s="17"/>
    </row>
    <row r="16">
      <c r="A16" s="21">
        <v>83.0</v>
      </c>
      <c r="B16" s="25">
        <v>8.0</v>
      </c>
      <c r="C16" s="21" t="s">
        <v>20</v>
      </c>
      <c r="D16" s="25">
        <v>1.0</v>
      </c>
      <c r="E16" s="21" t="s">
        <v>165</v>
      </c>
      <c r="F16" s="21" t="s">
        <v>166</v>
      </c>
      <c r="G16" s="21" t="s">
        <v>64</v>
      </c>
      <c r="H16" s="23" t="s">
        <v>185</v>
      </c>
      <c r="I16" s="24" t="s">
        <v>77</v>
      </c>
      <c r="J16" s="17"/>
      <c r="K16" s="17"/>
      <c r="L16" s="17"/>
      <c r="M16" s="17"/>
      <c r="N16" s="17"/>
      <c r="O16" s="17"/>
      <c r="P16" s="17"/>
      <c r="Q16" s="17"/>
      <c r="R16" s="17"/>
      <c r="S16" s="17"/>
      <c r="T16" s="17"/>
      <c r="U16" s="17"/>
      <c r="V16" s="17"/>
      <c r="W16" s="17"/>
      <c r="X16" s="17"/>
      <c r="Y16" s="17"/>
      <c r="Z16" s="17"/>
    </row>
    <row r="17">
      <c r="A17" s="21">
        <v>84.0</v>
      </c>
      <c r="B17" s="25">
        <v>8.0</v>
      </c>
      <c r="C17" s="21" t="s">
        <v>20</v>
      </c>
      <c r="D17" s="25">
        <v>1.0</v>
      </c>
      <c r="E17" s="21" t="s">
        <v>165</v>
      </c>
      <c r="F17" s="21" t="s">
        <v>166</v>
      </c>
      <c r="G17" s="21" t="s">
        <v>167</v>
      </c>
      <c r="H17" s="28" t="s">
        <v>186</v>
      </c>
      <c r="I17" s="24" t="s">
        <v>77</v>
      </c>
      <c r="J17" s="17"/>
      <c r="K17" s="17"/>
      <c r="L17" s="17"/>
      <c r="M17" s="17"/>
      <c r="N17" s="17"/>
      <c r="O17" s="17"/>
      <c r="P17" s="17"/>
      <c r="Q17" s="17"/>
      <c r="R17" s="17"/>
      <c r="S17" s="17"/>
      <c r="T17" s="17"/>
      <c r="U17" s="17"/>
      <c r="V17" s="17"/>
      <c r="W17" s="17"/>
      <c r="X17" s="17"/>
      <c r="Y17" s="17"/>
      <c r="Z17" s="17"/>
    </row>
    <row r="18">
      <c r="A18" s="21">
        <v>85.0</v>
      </c>
      <c r="B18" s="25">
        <v>8.0</v>
      </c>
      <c r="C18" s="21" t="s">
        <v>20</v>
      </c>
      <c r="D18" s="25">
        <v>1.0</v>
      </c>
      <c r="E18" s="21" t="s">
        <v>165</v>
      </c>
      <c r="F18" s="21" t="s">
        <v>166</v>
      </c>
      <c r="G18" s="21" t="s">
        <v>132</v>
      </c>
      <c r="H18" s="23" t="s">
        <v>187</v>
      </c>
      <c r="I18" s="24" t="s">
        <v>169</v>
      </c>
      <c r="J18" s="17"/>
      <c r="K18" s="17"/>
      <c r="L18" s="17"/>
      <c r="M18" s="17"/>
      <c r="N18" s="17"/>
      <c r="O18" s="17"/>
      <c r="P18" s="17"/>
      <c r="Q18" s="17"/>
      <c r="R18" s="17"/>
      <c r="S18" s="17"/>
      <c r="T18" s="17"/>
      <c r="U18" s="17"/>
      <c r="V18" s="17"/>
      <c r="W18" s="17"/>
      <c r="X18" s="17"/>
      <c r="Y18" s="17"/>
      <c r="Z18" s="17"/>
    </row>
    <row r="19">
      <c r="A19" s="21">
        <v>86.0</v>
      </c>
      <c r="B19" s="25">
        <v>8.0</v>
      </c>
      <c r="C19" s="21" t="s">
        <v>20</v>
      </c>
      <c r="D19" s="25">
        <v>1.0</v>
      </c>
      <c r="E19" s="21" t="s">
        <v>165</v>
      </c>
      <c r="F19" s="21" t="s">
        <v>166</v>
      </c>
      <c r="G19" s="21" t="s">
        <v>188</v>
      </c>
      <c r="H19" s="23" t="s">
        <v>189</v>
      </c>
      <c r="I19" s="24" t="s">
        <v>169</v>
      </c>
      <c r="J19" s="17"/>
      <c r="K19" s="17"/>
      <c r="L19" s="17"/>
      <c r="M19" s="17"/>
      <c r="N19" s="17"/>
      <c r="O19" s="17"/>
      <c r="P19" s="17"/>
      <c r="Q19" s="17"/>
      <c r="R19" s="17"/>
      <c r="S19" s="17"/>
      <c r="T19" s="17"/>
      <c r="U19" s="17"/>
      <c r="V19" s="17"/>
      <c r="W19" s="17"/>
      <c r="X19" s="17"/>
      <c r="Y19" s="17"/>
      <c r="Z19" s="17"/>
    </row>
    <row r="20">
      <c r="A20" s="21">
        <v>87.0</v>
      </c>
      <c r="B20" s="25">
        <v>8.0</v>
      </c>
      <c r="C20" s="21" t="s">
        <v>20</v>
      </c>
      <c r="D20" s="25">
        <v>1.0</v>
      </c>
      <c r="E20" s="21" t="s">
        <v>165</v>
      </c>
      <c r="F20" s="21" t="s">
        <v>166</v>
      </c>
      <c r="G20" s="21" t="s">
        <v>132</v>
      </c>
      <c r="H20" s="23" t="s">
        <v>190</v>
      </c>
      <c r="I20" s="24" t="s">
        <v>171</v>
      </c>
      <c r="J20" s="17"/>
      <c r="K20" s="17"/>
      <c r="L20" s="17"/>
      <c r="M20" s="17"/>
      <c r="N20" s="17"/>
      <c r="O20" s="17"/>
      <c r="P20" s="17"/>
      <c r="Q20" s="17"/>
      <c r="R20" s="17"/>
      <c r="S20" s="17"/>
      <c r="T20" s="17"/>
      <c r="U20" s="17"/>
      <c r="V20" s="17"/>
      <c r="W20" s="17"/>
      <c r="X20" s="17"/>
      <c r="Y20" s="17"/>
      <c r="Z20" s="17"/>
    </row>
    <row r="21">
      <c r="A21" s="21">
        <v>88.0</v>
      </c>
      <c r="B21" s="25">
        <v>8.0</v>
      </c>
      <c r="C21" s="21" t="s">
        <v>20</v>
      </c>
      <c r="D21" s="25">
        <v>1.0</v>
      </c>
      <c r="E21" s="21" t="s">
        <v>165</v>
      </c>
      <c r="F21" s="21" t="s">
        <v>166</v>
      </c>
      <c r="G21" s="21" t="s">
        <v>183</v>
      </c>
      <c r="H21" s="23" t="s">
        <v>191</v>
      </c>
      <c r="I21" s="24" t="s">
        <v>169</v>
      </c>
      <c r="J21" s="17"/>
      <c r="K21" s="17"/>
      <c r="L21" s="17"/>
      <c r="M21" s="17"/>
      <c r="N21" s="17"/>
      <c r="O21" s="17"/>
      <c r="P21" s="17"/>
      <c r="Q21" s="17"/>
      <c r="R21" s="17"/>
      <c r="S21" s="17"/>
      <c r="T21" s="17"/>
      <c r="U21" s="17"/>
      <c r="V21" s="17"/>
      <c r="W21" s="17"/>
      <c r="X21" s="17"/>
      <c r="Y21" s="17"/>
      <c r="Z21" s="17"/>
    </row>
    <row r="22">
      <c r="A22" s="21">
        <v>89.0</v>
      </c>
      <c r="B22" s="25">
        <v>8.0</v>
      </c>
      <c r="C22" s="21" t="s">
        <v>20</v>
      </c>
      <c r="D22" s="25">
        <v>1.0</v>
      </c>
      <c r="E22" s="21" t="s">
        <v>165</v>
      </c>
      <c r="F22" s="21" t="s">
        <v>166</v>
      </c>
      <c r="G22" s="21" t="s">
        <v>188</v>
      </c>
      <c r="H22" s="23" t="s">
        <v>192</v>
      </c>
      <c r="I22" s="24" t="s">
        <v>169</v>
      </c>
      <c r="J22" s="17"/>
      <c r="K22" s="17"/>
      <c r="L22" s="17"/>
      <c r="M22" s="17"/>
      <c r="N22" s="17"/>
      <c r="O22" s="17"/>
      <c r="P22" s="17"/>
      <c r="Q22" s="17"/>
      <c r="R22" s="17"/>
      <c r="S22" s="17"/>
      <c r="T22" s="17"/>
      <c r="U22" s="17"/>
      <c r="V22" s="17"/>
      <c r="W22" s="17"/>
      <c r="X22" s="17"/>
      <c r="Y22" s="17"/>
      <c r="Z22" s="17"/>
    </row>
    <row r="23">
      <c r="A23" s="21">
        <v>90.0</v>
      </c>
      <c r="B23" s="25">
        <v>8.0</v>
      </c>
      <c r="C23" s="21" t="s">
        <v>20</v>
      </c>
      <c r="D23" s="25">
        <v>1.0</v>
      </c>
      <c r="E23" s="21" t="s">
        <v>165</v>
      </c>
      <c r="F23" s="21" t="s">
        <v>166</v>
      </c>
      <c r="G23" s="21" t="s">
        <v>193</v>
      </c>
      <c r="H23" s="23" t="s">
        <v>194</v>
      </c>
      <c r="I23" s="24" t="s">
        <v>171</v>
      </c>
      <c r="J23" s="17"/>
      <c r="K23" s="17"/>
      <c r="L23" s="17"/>
      <c r="M23" s="17"/>
      <c r="N23" s="17"/>
      <c r="O23" s="17"/>
      <c r="P23" s="17"/>
      <c r="Q23" s="17"/>
      <c r="R23" s="17"/>
      <c r="S23" s="17"/>
      <c r="T23" s="17"/>
      <c r="U23" s="17"/>
      <c r="V23" s="17"/>
      <c r="W23" s="17"/>
      <c r="X23" s="17"/>
      <c r="Y23" s="17"/>
      <c r="Z23" s="17"/>
    </row>
    <row r="24">
      <c r="A24" s="21">
        <v>91.0</v>
      </c>
      <c r="B24" s="25">
        <v>8.0</v>
      </c>
      <c r="C24" s="21" t="s">
        <v>20</v>
      </c>
      <c r="D24" s="25">
        <v>1.0</v>
      </c>
      <c r="E24" s="21" t="s">
        <v>165</v>
      </c>
      <c r="F24" s="21" t="s">
        <v>166</v>
      </c>
      <c r="G24" s="21" t="s">
        <v>167</v>
      </c>
      <c r="H24" s="23" t="s">
        <v>195</v>
      </c>
      <c r="I24" s="24" t="s">
        <v>169</v>
      </c>
      <c r="J24" s="17"/>
      <c r="K24" s="17"/>
      <c r="L24" s="17"/>
      <c r="M24" s="17"/>
      <c r="N24" s="17"/>
      <c r="O24" s="17"/>
      <c r="P24" s="17"/>
      <c r="Q24" s="17"/>
      <c r="R24" s="17"/>
      <c r="S24" s="17"/>
      <c r="T24" s="17"/>
      <c r="U24" s="17"/>
      <c r="V24" s="17"/>
      <c r="W24" s="17"/>
      <c r="X24" s="17"/>
      <c r="Y24" s="17"/>
      <c r="Z24" s="17"/>
    </row>
    <row r="25">
      <c r="A25" s="21">
        <v>92.0</v>
      </c>
      <c r="B25" s="25">
        <v>8.0</v>
      </c>
      <c r="C25" s="21" t="s">
        <v>20</v>
      </c>
      <c r="D25" s="25">
        <v>1.0</v>
      </c>
      <c r="E25" s="21" t="s">
        <v>165</v>
      </c>
      <c r="F25" s="21" t="s">
        <v>166</v>
      </c>
      <c r="G25" s="54" t="s">
        <v>121</v>
      </c>
      <c r="H25" s="28" t="s">
        <v>196</v>
      </c>
      <c r="I25" s="24" t="s">
        <v>80</v>
      </c>
      <c r="J25" s="17"/>
      <c r="K25" s="17"/>
      <c r="L25" s="17"/>
      <c r="M25" s="17"/>
      <c r="N25" s="17"/>
      <c r="O25" s="17"/>
      <c r="P25" s="17"/>
      <c r="Q25" s="17"/>
      <c r="R25" s="17"/>
      <c r="S25" s="17"/>
      <c r="T25" s="17"/>
      <c r="U25" s="17"/>
      <c r="V25" s="17"/>
      <c r="W25" s="17"/>
      <c r="X25" s="17"/>
      <c r="Y25" s="17"/>
      <c r="Z25" s="17"/>
    </row>
    <row r="26">
      <c r="A26" s="21">
        <v>93.0</v>
      </c>
      <c r="B26" s="25">
        <v>8.0</v>
      </c>
      <c r="C26" s="21" t="s">
        <v>20</v>
      </c>
      <c r="D26" s="25">
        <v>1.0</v>
      </c>
      <c r="E26" s="21" t="s">
        <v>165</v>
      </c>
      <c r="F26" s="21" t="s">
        <v>166</v>
      </c>
      <c r="G26" s="21" t="s">
        <v>183</v>
      </c>
      <c r="H26" s="23" t="s">
        <v>197</v>
      </c>
      <c r="I26" s="24" t="s">
        <v>80</v>
      </c>
      <c r="J26" s="17"/>
      <c r="K26" s="17"/>
      <c r="L26" s="17"/>
      <c r="M26" s="17"/>
      <c r="N26" s="17"/>
      <c r="O26" s="17"/>
      <c r="P26" s="17"/>
      <c r="Q26" s="17"/>
      <c r="R26" s="17"/>
      <c r="S26" s="17"/>
      <c r="T26" s="17"/>
      <c r="U26" s="17"/>
      <c r="V26" s="17"/>
      <c r="W26" s="17"/>
      <c r="X26" s="17"/>
      <c r="Y26" s="17"/>
      <c r="Z26" s="17"/>
    </row>
    <row r="27">
      <c r="A27" s="21">
        <v>94.0</v>
      </c>
      <c r="B27" s="25">
        <v>8.0</v>
      </c>
      <c r="C27" s="21" t="s">
        <v>20</v>
      </c>
      <c r="D27" s="25">
        <v>1.0</v>
      </c>
      <c r="E27" s="21" t="s">
        <v>165</v>
      </c>
      <c r="F27" s="21" t="s">
        <v>166</v>
      </c>
      <c r="G27" s="21" t="s">
        <v>64</v>
      </c>
      <c r="H27" s="23" t="s">
        <v>198</v>
      </c>
      <c r="I27" s="24" t="s">
        <v>80</v>
      </c>
      <c r="J27" s="17"/>
      <c r="K27" s="17"/>
      <c r="L27" s="17"/>
      <c r="M27" s="17"/>
      <c r="N27" s="17"/>
      <c r="O27" s="17"/>
      <c r="P27" s="17"/>
      <c r="Q27" s="17"/>
      <c r="R27" s="17"/>
      <c r="S27" s="17"/>
      <c r="T27" s="17"/>
      <c r="U27" s="17"/>
      <c r="V27" s="17"/>
      <c r="W27" s="17"/>
      <c r="X27" s="17"/>
      <c r="Y27" s="17"/>
      <c r="Z27" s="17"/>
    </row>
    <row r="28">
      <c r="A28" s="21">
        <v>95.0</v>
      </c>
      <c r="B28" s="25">
        <v>8.0</v>
      </c>
      <c r="C28" s="21" t="s">
        <v>20</v>
      </c>
      <c r="D28" s="25">
        <v>1.0</v>
      </c>
      <c r="E28" s="21" t="s">
        <v>165</v>
      </c>
      <c r="F28" s="21" t="s">
        <v>166</v>
      </c>
      <c r="G28" s="21" t="s">
        <v>193</v>
      </c>
      <c r="H28" s="23" t="s">
        <v>199</v>
      </c>
      <c r="I28" s="24" t="s">
        <v>169</v>
      </c>
      <c r="J28" s="17"/>
      <c r="K28" s="17"/>
      <c r="L28" s="17"/>
      <c r="M28" s="17"/>
      <c r="N28" s="17"/>
      <c r="O28" s="17"/>
      <c r="P28" s="17"/>
      <c r="Q28" s="17"/>
      <c r="R28" s="17"/>
      <c r="S28" s="17"/>
      <c r="T28" s="17"/>
      <c r="U28" s="17"/>
      <c r="V28" s="17"/>
      <c r="W28" s="17"/>
      <c r="X28" s="17"/>
      <c r="Y28" s="17"/>
      <c r="Z28" s="17"/>
    </row>
    <row r="29" ht="15.75" customHeight="1">
      <c r="A29" s="17"/>
      <c r="B29" s="32"/>
      <c r="C29" s="17"/>
      <c r="D29" s="32"/>
      <c r="E29" s="55"/>
      <c r="F29" s="55"/>
      <c r="G29" s="17"/>
      <c r="H29" s="17"/>
      <c r="I29" s="17"/>
      <c r="J29" s="17"/>
      <c r="K29" s="17"/>
      <c r="L29" s="17"/>
      <c r="M29" s="17"/>
      <c r="N29" s="17"/>
      <c r="O29" s="17"/>
      <c r="P29" s="17"/>
      <c r="Q29" s="17"/>
      <c r="R29" s="17"/>
      <c r="S29" s="17"/>
      <c r="T29" s="17"/>
      <c r="U29" s="17"/>
      <c r="V29" s="17"/>
      <c r="W29" s="17"/>
      <c r="X29" s="17"/>
      <c r="Y29" s="17"/>
      <c r="Z29" s="17"/>
    </row>
    <row r="30" ht="15.75" customHeight="1">
      <c r="A30" s="17"/>
      <c r="B30" s="32"/>
      <c r="C30" s="17"/>
      <c r="D30" s="32"/>
      <c r="E30" s="55"/>
      <c r="F30" s="55"/>
      <c r="G30" s="17"/>
      <c r="H30" s="17"/>
      <c r="I30" s="17"/>
      <c r="J30" s="17"/>
      <c r="K30" s="17"/>
      <c r="L30" s="17"/>
      <c r="M30" s="17"/>
      <c r="N30" s="17"/>
      <c r="O30" s="17"/>
      <c r="P30" s="17"/>
      <c r="Q30" s="17"/>
      <c r="R30" s="17"/>
      <c r="S30" s="17"/>
      <c r="T30" s="17"/>
      <c r="U30" s="17"/>
      <c r="V30" s="17"/>
      <c r="W30" s="17"/>
      <c r="X30" s="17"/>
      <c r="Y30" s="17"/>
      <c r="Z30" s="17"/>
    </row>
    <row r="31" ht="15.75" customHeight="1">
      <c r="A31" s="17"/>
      <c r="B31" s="32"/>
      <c r="C31" s="17"/>
      <c r="D31" s="32"/>
      <c r="E31" s="55"/>
      <c r="F31" s="55"/>
      <c r="G31" s="17"/>
      <c r="H31" s="17"/>
      <c r="I31" s="17"/>
      <c r="J31" s="17"/>
      <c r="K31" s="17"/>
      <c r="L31" s="17"/>
      <c r="M31" s="17"/>
      <c r="N31" s="17"/>
      <c r="O31" s="17"/>
      <c r="P31" s="17"/>
      <c r="Q31" s="17"/>
      <c r="R31" s="17"/>
      <c r="S31" s="17"/>
      <c r="T31" s="17"/>
      <c r="U31" s="17"/>
      <c r="V31" s="17"/>
      <c r="W31" s="17"/>
      <c r="X31" s="17"/>
      <c r="Y31" s="17"/>
      <c r="Z31" s="17"/>
    </row>
    <row r="32" ht="15.75" customHeight="1">
      <c r="A32" s="17"/>
      <c r="B32" s="32"/>
      <c r="C32" s="17"/>
      <c r="D32" s="32"/>
      <c r="E32" s="55"/>
      <c r="F32" s="55"/>
      <c r="G32" s="17"/>
      <c r="H32" s="17"/>
      <c r="I32" s="17"/>
      <c r="J32" s="17"/>
      <c r="K32" s="17"/>
      <c r="L32" s="17"/>
      <c r="M32" s="17"/>
      <c r="N32" s="17"/>
      <c r="O32" s="17"/>
      <c r="P32" s="17"/>
      <c r="Q32" s="17"/>
      <c r="R32" s="17"/>
      <c r="S32" s="17"/>
      <c r="T32" s="17"/>
      <c r="U32" s="17"/>
      <c r="V32" s="17"/>
      <c r="W32" s="17"/>
      <c r="X32" s="17"/>
      <c r="Y32" s="17"/>
      <c r="Z32" s="17"/>
    </row>
    <row r="33" ht="15.75" customHeight="1">
      <c r="A33" s="17"/>
      <c r="B33" s="32"/>
      <c r="C33" s="17"/>
      <c r="D33" s="32"/>
      <c r="E33" s="55"/>
      <c r="F33" s="55"/>
      <c r="G33" s="17"/>
      <c r="H33" s="17"/>
      <c r="I33" s="17"/>
      <c r="J33" s="17"/>
      <c r="K33" s="17"/>
      <c r="L33" s="17"/>
      <c r="M33" s="17"/>
      <c r="N33" s="17"/>
      <c r="O33" s="17"/>
      <c r="P33" s="17"/>
      <c r="Q33" s="17"/>
      <c r="R33" s="17"/>
      <c r="S33" s="17"/>
      <c r="T33" s="17"/>
      <c r="U33" s="17"/>
      <c r="V33" s="17"/>
      <c r="W33" s="17"/>
      <c r="X33" s="17"/>
      <c r="Y33" s="17"/>
      <c r="Z33" s="17"/>
    </row>
    <row r="34" ht="15.75" customHeight="1">
      <c r="A34" s="17"/>
      <c r="B34" s="32"/>
      <c r="C34" s="17"/>
      <c r="D34" s="32"/>
      <c r="E34" s="55"/>
      <c r="F34" s="55"/>
      <c r="G34" s="17"/>
      <c r="H34" s="17"/>
      <c r="I34" s="17"/>
      <c r="J34" s="17"/>
      <c r="K34" s="17"/>
      <c r="L34" s="17"/>
      <c r="M34" s="17"/>
      <c r="N34" s="17"/>
      <c r="O34" s="17"/>
      <c r="P34" s="17"/>
      <c r="Q34" s="17"/>
      <c r="R34" s="17"/>
      <c r="S34" s="17"/>
      <c r="T34" s="17"/>
      <c r="U34" s="17"/>
      <c r="V34" s="17"/>
      <c r="W34" s="17"/>
      <c r="X34" s="17"/>
      <c r="Y34" s="17"/>
      <c r="Z34" s="17"/>
    </row>
    <row r="35" ht="15.75" customHeight="1">
      <c r="A35" s="17"/>
      <c r="B35" s="32"/>
      <c r="C35" s="17"/>
      <c r="D35" s="32"/>
      <c r="E35" s="55"/>
      <c r="F35" s="55"/>
      <c r="G35" s="17"/>
      <c r="H35" s="17"/>
      <c r="I35" s="17"/>
      <c r="J35" s="17"/>
      <c r="K35" s="17"/>
      <c r="L35" s="17"/>
      <c r="M35" s="17"/>
      <c r="N35" s="17"/>
      <c r="O35" s="17"/>
      <c r="P35" s="17"/>
      <c r="Q35" s="17"/>
      <c r="R35" s="17"/>
      <c r="S35" s="17"/>
      <c r="T35" s="17"/>
      <c r="U35" s="17"/>
      <c r="V35" s="17"/>
      <c r="W35" s="17"/>
      <c r="X35" s="17"/>
      <c r="Y35" s="17"/>
      <c r="Z35" s="17"/>
    </row>
    <row r="36" ht="15.75" customHeight="1">
      <c r="A36" s="17"/>
      <c r="B36" s="32"/>
      <c r="C36" s="17"/>
      <c r="D36" s="32"/>
      <c r="E36" s="55"/>
      <c r="F36" s="55"/>
      <c r="G36" s="17"/>
      <c r="H36" s="17"/>
      <c r="I36" s="17"/>
      <c r="J36" s="17"/>
      <c r="K36" s="17"/>
      <c r="L36" s="17"/>
      <c r="M36" s="17"/>
      <c r="N36" s="17"/>
      <c r="O36" s="17"/>
      <c r="P36" s="17"/>
      <c r="Q36" s="17"/>
      <c r="R36" s="17"/>
      <c r="S36" s="17"/>
      <c r="T36" s="17"/>
      <c r="U36" s="17"/>
      <c r="V36" s="17"/>
      <c r="W36" s="17"/>
      <c r="X36" s="17"/>
      <c r="Y36" s="17"/>
      <c r="Z36" s="17"/>
    </row>
    <row r="37" ht="15.75" customHeight="1">
      <c r="A37" s="17"/>
      <c r="B37" s="32"/>
      <c r="C37" s="17"/>
      <c r="D37" s="32"/>
      <c r="E37" s="55"/>
      <c r="F37" s="55"/>
      <c r="G37" s="17"/>
      <c r="H37" s="17"/>
      <c r="I37" s="17"/>
      <c r="J37" s="17"/>
      <c r="K37" s="17"/>
      <c r="L37" s="17"/>
      <c r="M37" s="17"/>
      <c r="N37" s="17"/>
      <c r="O37" s="17"/>
      <c r="P37" s="17"/>
      <c r="Q37" s="17"/>
      <c r="R37" s="17"/>
      <c r="S37" s="17"/>
      <c r="T37" s="17"/>
      <c r="U37" s="17"/>
      <c r="V37" s="17"/>
      <c r="W37" s="17"/>
      <c r="X37" s="17"/>
      <c r="Y37" s="17"/>
      <c r="Z37" s="17"/>
    </row>
    <row r="38" ht="15.75" customHeight="1">
      <c r="A38" s="17"/>
      <c r="B38" s="32"/>
      <c r="C38" s="17"/>
      <c r="D38" s="32"/>
      <c r="E38" s="55"/>
      <c r="F38" s="55"/>
      <c r="G38" s="17"/>
      <c r="H38" s="17"/>
      <c r="I38" s="17"/>
      <c r="J38" s="17"/>
      <c r="K38" s="17"/>
      <c r="L38" s="17"/>
      <c r="M38" s="17"/>
      <c r="N38" s="17"/>
      <c r="O38" s="17"/>
      <c r="P38" s="17"/>
      <c r="Q38" s="17"/>
      <c r="R38" s="17"/>
      <c r="S38" s="17"/>
      <c r="T38" s="17"/>
      <c r="U38" s="17"/>
      <c r="V38" s="17"/>
      <c r="W38" s="17"/>
      <c r="X38" s="17"/>
      <c r="Y38" s="17"/>
      <c r="Z38" s="17"/>
    </row>
    <row r="39" ht="15.75" customHeight="1">
      <c r="A39" s="17"/>
      <c r="B39" s="32"/>
      <c r="C39" s="17"/>
      <c r="D39" s="32"/>
      <c r="E39" s="55"/>
      <c r="F39" s="55"/>
      <c r="G39" s="17"/>
      <c r="H39" s="17"/>
      <c r="I39" s="17"/>
      <c r="J39" s="17"/>
      <c r="K39" s="17"/>
      <c r="L39" s="17"/>
      <c r="M39" s="17"/>
      <c r="N39" s="17"/>
      <c r="O39" s="17"/>
      <c r="P39" s="17"/>
      <c r="Q39" s="17"/>
      <c r="R39" s="17"/>
      <c r="S39" s="17"/>
      <c r="T39" s="17"/>
      <c r="U39" s="17"/>
      <c r="V39" s="17"/>
      <c r="W39" s="17"/>
      <c r="X39" s="17"/>
      <c r="Y39" s="17"/>
      <c r="Z39" s="17"/>
    </row>
    <row r="40" ht="15.75" customHeight="1">
      <c r="A40" s="17"/>
      <c r="B40" s="32"/>
      <c r="C40" s="17"/>
      <c r="D40" s="32"/>
      <c r="E40" s="55"/>
      <c r="F40" s="55"/>
      <c r="G40" s="17"/>
      <c r="H40" s="17"/>
      <c r="I40" s="17"/>
      <c r="J40" s="17"/>
      <c r="K40" s="17"/>
      <c r="L40" s="17"/>
      <c r="M40" s="17"/>
      <c r="N40" s="17"/>
      <c r="O40" s="17"/>
      <c r="P40" s="17"/>
      <c r="Q40" s="17"/>
      <c r="R40" s="17"/>
      <c r="S40" s="17"/>
      <c r="T40" s="17"/>
      <c r="U40" s="17"/>
      <c r="V40" s="17"/>
      <c r="W40" s="17"/>
      <c r="X40" s="17"/>
      <c r="Y40" s="17"/>
      <c r="Z40" s="17"/>
    </row>
    <row r="41" ht="15.75" customHeight="1">
      <c r="A41" s="17"/>
      <c r="B41" s="32"/>
      <c r="C41" s="17"/>
      <c r="D41" s="32"/>
      <c r="E41" s="55"/>
      <c r="F41" s="55"/>
      <c r="G41" s="17"/>
      <c r="H41" s="17"/>
      <c r="I41" s="17"/>
      <c r="J41" s="17"/>
      <c r="K41" s="17"/>
      <c r="L41" s="17"/>
      <c r="M41" s="17"/>
      <c r="N41" s="17"/>
      <c r="O41" s="17"/>
      <c r="P41" s="17"/>
      <c r="Q41" s="17"/>
      <c r="R41" s="17"/>
      <c r="S41" s="17"/>
      <c r="T41" s="17"/>
      <c r="U41" s="17"/>
      <c r="V41" s="17"/>
      <c r="W41" s="17"/>
      <c r="X41" s="17"/>
      <c r="Y41" s="17"/>
      <c r="Z41" s="17"/>
    </row>
    <row r="42" ht="15.75" customHeight="1">
      <c r="A42" s="17"/>
      <c r="B42" s="32"/>
      <c r="C42" s="17"/>
      <c r="D42" s="32"/>
      <c r="E42" s="55"/>
      <c r="F42" s="55"/>
      <c r="G42" s="17"/>
      <c r="H42" s="17"/>
      <c r="I42" s="17"/>
      <c r="J42" s="17"/>
      <c r="K42" s="17"/>
      <c r="L42" s="17"/>
      <c r="M42" s="17"/>
      <c r="N42" s="17"/>
      <c r="O42" s="17"/>
      <c r="P42" s="17"/>
      <c r="Q42" s="17"/>
      <c r="R42" s="17"/>
      <c r="S42" s="17"/>
      <c r="T42" s="17"/>
      <c r="U42" s="17"/>
      <c r="V42" s="17"/>
      <c r="W42" s="17"/>
      <c r="X42" s="17"/>
      <c r="Y42" s="17"/>
      <c r="Z42" s="17"/>
    </row>
    <row r="43" ht="15.75" customHeight="1">
      <c r="A43" s="17"/>
      <c r="B43" s="32"/>
      <c r="C43" s="17"/>
      <c r="D43" s="32"/>
      <c r="E43" s="55"/>
      <c r="F43" s="55"/>
      <c r="G43" s="17"/>
      <c r="H43" s="17"/>
      <c r="I43" s="17"/>
      <c r="J43" s="17"/>
      <c r="K43" s="17"/>
      <c r="L43" s="17"/>
      <c r="M43" s="17"/>
      <c r="N43" s="17"/>
      <c r="O43" s="17"/>
      <c r="P43" s="17"/>
      <c r="Q43" s="17"/>
      <c r="R43" s="17"/>
      <c r="S43" s="17"/>
      <c r="T43" s="17"/>
      <c r="U43" s="17"/>
      <c r="V43" s="17"/>
      <c r="W43" s="17"/>
      <c r="X43" s="17"/>
      <c r="Y43" s="17"/>
      <c r="Z43" s="17"/>
    </row>
    <row r="44" ht="15.75" customHeight="1">
      <c r="A44" s="17"/>
      <c r="B44" s="32"/>
      <c r="C44" s="17"/>
      <c r="D44" s="32"/>
      <c r="E44" s="55"/>
      <c r="F44" s="55"/>
      <c r="G44" s="17"/>
      <c r="H44" s="17"/>
      <c r="I44" s="17"/>
      <c r="J44" s="17"/>
      <c r="K44" s="17"/>
      <c r="L44" s="17"/>
      <c r="M44" s="17"/>
      <c r="N44" s="17"/>
      <c r="O44" s="17"/>
      <c r="P44" s="17"/>
      <c r="Q44" s="17"/>
      <c r="R44" s="17"/>
      <c r="S44" s="17"/>
      <c r="T44" s="17"/>
      <c r="U44" s="17"/>
      <c r="V44" s="17"/>
      <c r="W44" s="17"/>
      <c r="X44" s="17"/>
      <c r="Y44" s="17"/>
      <c r="Z44" s="17"/>
    </row>
    <row r="45" ht="15.75" customHeight="1">
      <c r="A45" s="17"/>
      <c r="B45" s="32"/>
      <c r="C45" s="17"/>
      <c r="D45" s="32"/>
      <c r="E45" s="55"/>
      <c r="F45" s="55"/>
      <c r="G45" s="17"/>
      <c r="H45" s="17"/>
      <c r="I45" s="17"/>
      <c r="J45" s="17"/>
      <c r="K45" s="17"/>
      <c r="L45" s="17"/>
      <c r="M45" s="17"/>
      <c r="N45" s="17"/>
      <c r="O45" s="17"/>
      <c r="P45" s="17"/>
      <c r="Q45" s="17"/>
      <c r="R45" s="17"/>
      <c r="S45" s="17"/>
      <c r="T45" s="17"/>
      <c r="U45" s="17"/>
      <c r="V45" s="17"/>
      <c r="W45" s="17"/>
      <c r="X45" s="17"/>
      <c r="Y45" s="17"/>
      <c r="Z45" s="17"/>
    </row>
    <row r="46" ht="15.75" customHeight="1">
      <c r="A46" s="17"/>
      <c r="B46" s="32"/>
      <c r="C46" s="17"/>
      <c r="D46" s="32"/>
      <c r="E46" s="55"/>
      <c r="F46" s="55"/>
      <c r="G46" s="17"/>
      <c r="H46" s="17"/>
      <c r="I46" s="17"/>
      <c r="J46" s="17"/>
      <c r="K46" s="17"/>
      <c r="L46" s="17"/>
      <c r="M46" s="17"/>
      <c r="N46" s="17"/>
      <c r="O46" s="17"/>
      <c r="P46" s="17"/>
      <c r="Q46" s="17"/>
      <c r="R46" s="17"/>
      <c r="S46" s="17"/>
      <c r="T46" s="17"/>
      <c r="U46" s="17"/>
      <c r="V46" s="17"/>
      <c r="W46" s="17"/>
      <c r="X46" s="17"/>
      <c r="Y46" s="17"/>
      <c r="Z46" s="17"/>
    </row>
    <row r="47" ht="15.75" customHeight="1">
      <c r="A47" s="17"/>
      <c r="B47" s="32"/>
      <c r="C47" s="17"/>
      <c r="D47" s="32"/>
      <c r="E47" s="55"/>
      <c r="F47" s="55"/>
      <c r="G47" s="17"/>
      <c r="H47" s="17"/>
      <c r="I47" s="17"/>
      <c r="J47" s="17"/>
      <c r="K47" s="17"/>
      <c r="L47" s="17"/>
      <c r="M47" s="17"/>
      <c r="N47" s="17"/>
      <c r="O47" s="17"/>
      <c r="P47" s="17"/>
      <c r="Q47" s="17"/>
      <c r="R47" s="17"/>
      <c r="S47" s="17"/>
      <c r="T47" s="17"/>
      <c r="U47" s="17"/>
      <c r="V47" s="17"/>
      <c r="W47" s="17"/>
      <c r="X47" s="17"/>
      <c r="Y47" s="17"/>
      <c r="Z47" s="17"/>
    </row>
    <row r="48" ht="15.75" customHeight="1">
      <c r="A48" s="17"/>
      <c r="B48" s="32"/>
      <c r="C48" s="17"/>
      <c r="D48" s="32"/>
      <c r="E48" s="55"/>
      <c r="F48" s="55"/>
      <c r="G48" s="17"/>
      <c r="H48" s="17"/>
      <c r="I48" s="17"/>
      <c r="J48" s="17"/>
      <c r="K48" s="17"/>
      <c r="L48" s="17"/>
      <c r="M48" s="17"/>
      <c r="N48" s="17"/>
      <c r="O48" s="17"/>
      <c r="P48" s="17"/>
      <c r="Q48" s="17"/>
      <c r="R48" s="17"/>
      <c r="S48" s="17"/>
      <c r="T48" s="17"/>
      <c r="U48" s="17"/>
      <c r="V48" s="17"/>
      <c r="W48" s="17"/>
      <c r="X48" s="17"/>
      <c r="Y48" s="17"/>
      <c r="Z48" s="17"/>
    </row>
    <row r="49" ht="15.75" customHeight="1">
      <c r="A49" s="17"/>
      <c r="B49" s="32"/>
      <c r="C49" s="17"/>
      <c r="D49" s="32"/>
      <c r="E49" s="55"/>
      <c r="F49" s="55"/>
      <c r="G49" s="17"/>
      <c r="H49" s="17"/>
      <c r="I49" s="17"/>
      <c r="J49" s="17"/>
      <c r="K49" s="17"/>
      <c r="L49" s="17"/>
      <c r="M49" s="17"/>
      <c r="N49" s="17"/>
      <c r="O49" s="17"/>
      <c r="P49" s="17"/>
      <c r="Q49" s="17"/>
      <c r="R49" s="17"/>
      <c r="S49" s="17"/>
      <c r="T49" s="17"/>
      <c r="U49" s="17"/>
      <c r="V49" s="17"/>
      <c r="W49" s="17"/>
      <c r="X49" s="17"/>
      <c r="Y49" s="17"/>
      <c r="Z49" s="17"/>
    </row>
    <row r="50" ht="15.75" customHeight="1">
      <c r="A50" s="17"/>
      <c r="B50" s="32"/>
      <c r="C50" s="17"/>
      <c r="D50" s="32"/>
      <c r="E50" s="55"/>
      <c r="F50" s="55"/>
      <c r="G50" s="17"/>
      <c r="H50" s="17"/>
      <c r="I50" s="17"/>
      <c r="J50" s="17"/>
      <c r="K50" s="17"/>
      <c r="L50" s="17"/>
      <c r="M50" s="17"/>
      <c r="N50" s="17"/>
      <c r="O50" s="17"/>
      <c r="P50" s="17"/>
      <c r="Q50" s="17"/>
      <c r="R50" s="17"/>
      <c r="S50" s="17"/>
      <c r="T50" s="17"/>
      <c r="U50" s="17"/>
      <c r="V50" s="17"/>
      <c r="W50" s="17"/>
      <c r="X50" s="17"/>
      <c r="Y50" s="17"/>
      <c r="Z50" s="17"/>
    </row>
    <row r="51" ht="15.75" customHeight="1">
      <c r="A51" s="17"/>
      <c r="B51" s="32"/>
      <c r="C51" s="17"/>
      <c r="D51" s="32"/>
      <c r="E51" s="55"/>
      <c r="F51" s="55"/>
      <c r="G51" s="17"/>
      <c r="H51" s="17"/>
      <c r="I51" s="17"/>
      <c r="J51" s="17"/>
      <c r="K51" s="17"/>
      <c r="L51" s="17"/>
      <c r="M51" s="17"/>
      <c r="N51" s="17"/>
      <c r="O51" s="17"/>
      <c r="P51" s="17"/>
      <c r="Q51" s="17"/>
      <c r="R51" s="17"/>
      <c r="S51" s="17"/>
      <c r="T51" s="17"/>
      <c r="U51" s="17"/>
      <c r="V51" s="17"/>
      <c r="W51" s="17"/>
      <c r="X51" s="17"/>
      <c r="Y51" s="17"/>
      <c r="Z51" s="17"/>
    </row>
    <row r="52" ht="15.75" customHeight="1">
      <c r="A52" s="17"/>
      <c r="B52" s="32"/>
      <c r="C52" s="17"/>
      <c r="D52" s="32"/>
      <c r="E52" s="55"/>
      <c r="F52" s="55"/>
      <c r="G52" s="17"/>
      <c r="H52" s="17"/>
      <c r="I52" s="17"/>
      <c r="J52" s="17"/>
      <c r="K52" s="17"/>
      <c r="L52" s="17"/>
      <c r="M52" s="17"/>
      <c r="N52" s="17"/>
      <c r="O52" s="17"/>
      <c r="P52" s="17"/>
      <c r="Q52" s="17"/>
      <c r="R52" s="17"/>
      <c r="S52" s="17"/>
      <c r="T52" s="17"/>
      <c r="U52" s="17"/>
      <c r="V52" s="17"/>
      <c r="W52" s="17"/>
      <c r="X52" s="17"/>
      <c r="Y52" s="17"/>
      <c r="Z52" s="17"/>
    </row>
    <row r="53" ht="15.75" customHeight="1">
      <c r="A53" s="17"/>
      <c r="B53" s="32"/>
      <c r="C53" s="17"/>
      <c r="D53" s="32"/>
      <c r="E53" s="55"/>
      <c r="F53" s="55"/>
      <c r="G53" s="17"/>
      <c r="H53" s="17"/>
      <c r="I53" s="17"/>
      <c r="J53" s="17"/>
      <c r="K53" s="17"/>
      <c r="L53" s="17"/>
      <c r="M53" s="17"/>
      <c r="N53" s="17"/>
      <c r="O53" s="17"/>
      <c r="P53" s="17"/>
      <c r="Q53" s="17"/>
      <c r="R53" s="17"/>
      <c r="S53" s="17"/>
      <c r="T53" s="17"/>
      <c r="U53" s="17"/>
      <c r="V53" s="17"/>
      <c r="W53" s="17"/>
      <c r="X53" s="17"/>
      <c r="Y53" s="17"/>
      <c r="Z53" s="17"/>
    </row>
    <row r="54" ht="15.75" customHeight="1">
      <c r="A54" s="17"/>
      <c r="B54" s="32"/>
      <c r="C54" s="17"/>
      <c r="D54" s="32"/>
      <c r="E54" s="55"/>
      <c r="F54" s="55"/>
      <c r="G54" s="17"/>
      <c r="H54" s="17"/>
      <c r="I54" s="17"/>
      <c r="J54" s="17"/>
      <c r="K54" s="17"/>
      <c r="L54" s="17"/>
      <c r="M54" s="17"/>
      <c r="N54" s="17"/>
      <c r="O54" s="17"/>
      <c r="P54" s="17"/>
      <c r="Q54" s="17"/>
      <c r="R54" s="17"/>
      <c r="S54" s="17"/>
      <c r="T54" s="17"/>
      <c r="U54" s="17"/>
      <c r="V54" s="17"/>
      <c r="W54" s="17"/>
      <c r="X54" s="17"/>
      <c r="Y54" s="17"/>
      <c r="Z54" s="17"/>
    </row>
    <row r="55" ht="15.75" customHeight="1">
      <c r="A55" s="17"/>
      <c r="B55" s="32"/>
      <c r="C55" s="17"/>
      <c r="D55" s="32"/>
      <c r="E55" s="55"/>
      <c r="F55" s="55"/>
      <c r="G55" s="17"/>
      <c r="H55" s="17"/>
      <c r="I55" s="17"/>
      <c r="J55" s="17"/>
      <c r="K55" s="17"/>
      <c r="L55" s="17"/>
      <c r="M55" s="17"/>
      <c r="N55" s="17"/>
      <c r="O55" s="17"/>
      <c r="P55" s="17"/>
      <c r="Q55" s="17"/>
      <c r="R55" s="17"/>
      <c r="S55" s="17"/>
      <c r="T55" s="17"/>
      <c r="U55" s="17"/>
      <c r="V55" s="17"/>
      <c r="W55" s="17"/>
      <c r="X55" s="17"/>
      <c r="Y55" s="17"/>
      <c r="Z55" s="17"/>
    </row>
    <row r="56" ht="15.75" customHeight="1">
      <c r="A56" s="17"/>
      <c r="B56" s="32"/>
      <c r="C56" s="17"/>
      <c r="D56" s="32"/>
      <c r="E56" s="55"/>
      <c r="F56" s="55"/>
      <c r="G56" s="17"/>
      <c r="H56" s="17"/>
      <c r="I56" s="17"/>
      <c r="J56" s="17"/>
      <c r="K56" s="17"/>
      <c r="L56" s="17"/>
      <c r="M56" s="17"/>
      <c r="N56" s="17"/>
      <c r="O56" s="17"/>
      <c r="P56" s="17"/>
      <c r="Q56" s="17"/>
      <c r="R56" s="17"/>
      <c r="S56" s="17"/>
      <c r="T56" s="17"/>
      <c r="U56" s="17"/>
      <c r="V56" s="17"/>
      <c r="W56" s="17"/>
      <c r="X56" s="17"/>
      <c r="Y56" s="17"/>
      <c r="Z56" s="17"/>
    </row>
    <row r="57" ht="15.75" customHeight="1">
      <c r="A57" s="17"/>
      <c r="B57" s="32"/>
      <c r="C57" s="17"/>
      <c r="D57" s="32"/>
      <c r="E57" s="55"/>
      <c r="F57" s="55"/>
      <c r="G57" s="17"/>
      <c r="H57" s="17"/>
      <c r="I57" s="17"/>
      <c r="J57" s="17"/>
      <c r="K57" s="17"/>
      <c r="L57" s="17"/>
      <c r="M57" s="17"/>
      <c r="N57" s="17"/>
      <c r="O57" s="17"/>
      <c r="P57" s="17"/>
      <c r="Q57" s="17"/>
      <c r="R57" s="17"/>
      <c r="S57" s="17"/>
      <c r="T57" s="17"/>
      <c r="U57" s="17"/>
      <c r="V57" s="17"/>
      <c r="W57" s="17"/>
      <c r="X57" s="17"/>
      <c r="Y57" s="17"/>
      <c r="Z57" s="17"/>
    </row>
    <row r="58" ht="15.75" customHeight="1">
      <c r="A58" s="17"/>
      <c r="B58" s="32"/>
      <c r="C58" s="17"/>
      <c r="D58" s="32"/>
      <c r="E58" s="55"/>
      <c r="F58" s="55"/>
      <c r="G58" s="17"/>
      <c r="H58" s="17"/>
      <c r="I58" s="17"/>
      <c r="J58" s="17"/>
      <c r="K58" s="17"/>
      <c r="L58" s="17"/>
      <c r="M58" s="17"/>
      <c r="N58" s="17"/>
      <c r="O58" s="17"/>
      <c r="P58" s="17"/>
      <c r="Q58" s="17"/>
      <c r="R58" s="17"/>
      <c r="S58" s="17"/>
      <c r="T58" s="17"/>
      <c r="U58" s="17"/>
      <c r="V58" s="17"/>
      <c r="W58" s="17"/>
      <c r="X58" s="17"/>
      <c r="Y58" s="17"/>
      <c r="Z58" s="17"/>
    </row>
    <row r="59" ht="15.75" customHeight="1">
      <c r="A59" s="17"/>
      <c r="B59" s="32"/>
      <c r="C59" s="17"/>
      <c r="D59" s="32"/>
      <c r="E59" s="55"/>
      <c r="F59" s="55"/>
      <c r="G59" s="17"/>
      <c r="H59" s="17"/>
      <c r="I59" s="17"/>
      <c r="J59" s="17"/>
      <c r="K59" s="17"/>
      <c r="L59" s="17"/>
      <c r="M59" s="17"/>
      <c r="N59" s="17"/>
      <c r="O59" s="17"/>
      <c r="P59" s="17"/>
      <c r="Q59" s="17"/>
      <c r="R59" s="17"/>
      <c r="S59" s="17"/>
      <c r="T59" s="17"/>
      <c r="U59" s="17"/>
      <c r="V59" s="17"/>
      <c r="W59" s="17"/>
      <c r="X59" s="17"/>
      <c r="Y59" s="17"/>
      <c r="Z59" s="17"/>
    </row>
    <row r="60" ht="15.75" customHeight="1">
      <c r="A60" s="17"/>
      <c r="B60" s="32"/>
      <c r="C60" s="17"/>
      <c r="D60" s="32"/>
      <c r="E60" s="55"/>
      <c r="F60" s="55"/>
      <c r="G60" s="17"/>
      <c r="H60" s="17"/>
      <c r="I60" s="17"/>
      <c r="J60" s="17"/>
      <c r="K60" s="17"/>
      <c r="L60" s="17"/>
      <c r="M60" s="17"/>
      <c r="N60" s="17"/>
      <c r="O60" s="17"/>
      <c r="P60" s="17"/>
      <c r="Q60" s="17"/>
      <c r="R60" s="17"/>
      <c r="S60" s="17"/>
      <c r="T60" s="17"/>
      <c r="U60" s="17"/>
      <c r="V60" s="17"/>
      <c r="W60" s="17"/>
      <c r="X60" s="17"/>
      <c r="Y60" s="17"/>
      <c r="Z60" s="17"/>
    </row>
    <row r="61" ht="15.75" customHeight="1">
      <c r="A61" s="17"/>
      <c r="B61" s="32"/>
      <c r="C61" s="17"/>
      <c r="D61" s="32"/>
      <c r="E61" s="55"/>
      <c r="F61" s="55"/>
      <c r="G61" s="17"/>
      <c r="H61" s="17"/>
      <c r="I61" s="17"/>
      <c r="J61" s="17"/>
      <c r="K61" s="17"/>
      <c r="L61" s="17"/>
      <c r="M61" s="17"/>
      <c r="N61" s="17"/>
      <c r="O61" s="17"/>
      <c r="P61" s="17"/>
      <c r="Q61" s="17"/>
      <c r="R61" s="17"/>
      <c r="S61" s="17"/>
      <c r="T61" s="17"/>
      <c r="U61" s="17"/>
      <c r="V61" s="17"/>
      <c r="W61" s="17"/>
      <c r="X61" s="17"/>
      <c r="Y61" s="17"/>
      <c r="Z61" s="17"/>
    </row>
    <row r="62" ht="15.75" customHeight="1">
      <c r="A62" s="17"/>
      <c r="B62" s="32"/>
      <c r="C62" s="17"/>
      <c r="D62" s="32"/>
      <c r="E62" s="55"/>
      <c r="F62" s="55"/>
      <c r="G62" s="17"/>
      <c r="H62" s="17"/>
      <c r="I62" s="17"/>
      <c r="J62" s="17"/>
      <c r="K62" s="17"/>
      <c r="L62" s="17"/>
      <c r="M62" s="17"/>
      <c r="N62" s="17"/>
      <c r="O62" s="17"/>
      <c r="P62" s="17"/>
      <c r="Q62" s="17"/>
      <c r="R62" s="17"/>
      <c r="S62" s="17"/>
      <c r="T62" s="17"/>
      <c r="U62" s="17"/>
      <c r="V62" s="17"/>
      <c r="W62" s="17"/>
      <c r="X62" s="17"/>
      <c r="Y62" s="17"/>
      <c r="Z62" s="17"/>
    </row>
    <row r="63" ht="15.75" customHeight="1">
      <c r="A63" s="17"/>
      <c r="B63" s="32"/>
      <c r="C63" s="17"/>
      <c r="D63" s="32"/>
      <c r="E63" s="55"/>
      <c r="F63" s="55"/>
      <c r="G63" s="17"/>
      <c r="H63" s="17"/>
      <c r="I63" s="17"/>
      <c r="J63" s="17"/>
      <c r="K63" s="17"/>
      <c r="L63" s="17"/>
      <c r="M63" s="17"/>
      <c r="N63" s="17"/>
      <c r="O63" s="17"/>
      <c r="P63" s="17"/>
      <c r="Q63" s="17"/>
      <c r="R63" s="17"/>
      <c r="S63" s="17"/>
      <c r="T63" s="17"/>
      <c r="U63" s="17"/>
      <c r="V63" s="17"/>
      <c r="W63" s="17"/>
      <c r="X63" s="17"/>
      <c r="Y63" s="17"/>
      <c r="Z63" s="17"/>
    </row>
    <row r="64" ht="15.75" customHeight="1">
      <c r="A64" s="17"/>
      <c r="B64" s="32"/>
      <c r="C64" s="17"/>
      <c r="D64" s="32"/>
      <c r="E64" s="55"/>
      <c r="F64" s="55"/>
      <c r="G64" s="17"/>
      <c r="H64" s="17"/>
      <c r="I64" s="17"/>
      <c r="J64" s="17"/>
      <c r="K64" s="17"/>
      <c r="L64" s="17"/>
      <c r="M64" s="17"/>
      <c r="N64" s="17"/>
      <c r="O64" s="17"/>
      <c r="P64" s="17"/>
      <c r="Q64" s="17"/>
      <c r="R64" s="17"/>
      <c r="S64" s="17"/>
      <c r="T64" s="17"/>
      <c r="U64" s="17"/>
      <c r="V64" s="17"/>
      <c r="W64" s="17"/>
      <c r="X64" s="17"/>
      <c r="Y64" s="17"/>
      <c r="Z64" s="17"/>
    </row>
    <row r="65" ht="15.75" customHeight="1">
      <c r="A65" s="17"/>
      <c r="B65" s="32"/>
      <c r="C65" s="17"/>
      <c r="D65" s="32"/>
      <c r="E65" s="55"/>
      <c r="F65" s="55"/>
      <c r="G65" s="17"/>
      <c r="H65" s="17"/>
      <c r="I65" s="17"/>
      <c r="J65" s="17"/>
      <c r="K65" s="17"/>
      <c r="L65" s="17"/>
      <c r="M65" s="17"/>
      <c r="N65" s="17"/>
      <c r="O65" s="17"/>
      <c r="P65" s="17"/>
      <c r="Q65" s="17"/>
      <c r="R65" s="17"/>
      <c r="S65" s="17"/>
      <c r="T65" s="17"/>
      <c r="U65" s="17"/>
      <c r="V65" s="17"/>
      <c r="W65" s="17"/>
      <c r="X65" s="17"/>
      <c r="Y65" s="17"/>
      <c r="Z65" s="17"/>
    </row>
    <row r="66" ht="15.75" customHeight="1">
      <c r="A66" s="17"/>
      <c r="B66" s="32"/>
      <c r="C66" s="17"/>
      <c r="D66" s="32"/>
      <c r="E66" s="55"/>
      <c r="F66" s="55"/>
      <c r="G66" s="17"/>
      <c r="H66" s="17"/>
      <c r="I66" s="17"/>
      <c r="J66" s="17"/>
      <c r="K66" s="17"/>
      <c r="L66" s="17"/>
      <c r="M66" s="17"/>
      <c r="N66" s="17"/>
      <c r="O66" s="17"/>
      <c r="P66" s="17"/>
      <c r="Q66" s="17"/>
      <c r="R66" s="17"/>
      <c r="S66" s="17"/>
      <c r="T66" s="17"/>
      <c r="U66" s="17"/>
      <c r="V66" s="17"/>
      <c r="W66" s="17"/>
      <c r="X66" s="17"/>
      <c r="Y66" s="17"/>
      <c r="Z66" s="17"/>
    </row>
    <row r="67" ht="15.75" customHeight="1">
      <c r="A67" s="17"/>
      <c r="B67" s="32"/>
      <c r="C67" s="17"/>
      <c r="D67" s="32"/>
      <c r="E67" s="55"/>
      <c r="F67" s="55"/>
      <c r="G67" s="17"/>
      <c r="H67" s="17"/>
      <c r="I67" s="17"/>
      <c r="J67" s="17"/>
      <c r="K67" s="17"/>
      <c r="L67" s="17"/>
      <c r="M67" s="17"/>
      <c r="N67" s="17"/>
      <c r="O67" s="17"/>
      <c r="P67" s="17"/>
      <c r="Q67" s="17"/>
      <c r="R67" s="17"/>
      <c r="S67" s="17"/>
      <c r="T67" s="17"/>
      <c r="U67" s="17"/>
      <c r="V67" s="17"/>
      <c r="W67" s="17"/>
      <c r="X67" s="17"/>
      <c r="Y67" s="17"/>
      <c r="Z67" s="17"/>
    </row>
    <row r="68" ht="15.75" customHeight="1">
      <c r="A68" s="17"/>
      <c r="B68" s="32"/>
      <c r="C68" s="17"/>
      <c r="D68" s="32"/>
      <c r="E68" s="55"/>
      <c r="F68" s="55"/>
      <c r="G68" s="17"/>
      <c r="H68" s="17"/>
      <c r="I68" s="17"/>
      <c r="J68" s="17"/>
      <c r="K68" s="17"/>
      <c r="L68" s="17"/>
      <c r="M68" s="17"/>
      <c r="N68" s="17"/>
      <c r="O68" s="17"/>
      <c r="P68" s="17"/>
      <c r="Q68" s="17"/>
      <c r="R68" s="17"/>
      <c r="S68" s="17"/>
      <c r="T68" s="17"/>
      <c r="U68" s="17"/>
      <c r="V68" s="17"/>
      <c r="W68" s="17"/>
      <c r="X68" s="17"/>
      <c r="Y68" s="17"/>
      <c r="Z68" s="17"/>
    </row>
    <row r="69" ht="15.75" customHeight="1">
      <c r="A69" s="17"/>
      <c r="B69" s="32"/>
      <c r="C69" s="17"/>
      <c r="D69" s="32"/>
      <c r="E69" s="55"/>
      <c r="F69" s="55"/>
      <c r="G69" s="17"/>
      <c r="H69" s="17"/>
      <c r="I69" s="17"/>
      <c r="J69" s="17"/>
      <c r="K69" s="17"/>
      <c r="L69" s="17"/>
      <c r="M69" s="17"/>
      <c r="N69" s="17"/>
      <c r="O69" s="17"/>
      <c r="P69" s="17"/>
      <c r="Q69" s="17"/>
      <c r="R69" s="17"/>
      <c r="S69" s="17"/>
      <c r="T69" s="17"/>
      <c r="U69" s="17"/>
      <c r="V69" s="17"/>
      <c r="W69" s="17"/>
      <c r="X69" s="17"/>
      <c r="Y69" s="17"/>
      <c r="Z69" s="17"/>
    </row>
    <row r="70" ht="15.75" customHeight="1">
      <c r="A70" s="17"/>
      <c r="B70" s="32"/>
      <c r="C70" s="17"/>
      <c r="D70" s="32"/>
      <c r="E70" s="55"/>
      <c r="F70" s="55"/>
      <c r="G70" s="17"/>
      <c r="H70" s="17"/>
      <c r="I70" s="17"/>
      <c r="J70" s="17"/>
      <c r="K70" s="17"/>
      <c r="L70" s="17"/>
      <c r="M70" s="17"/>
      <c r="N70" s="17"/>
      <c r="O70" s="17"/>
      <c r="P70" s="17"/>
      <c r="Q70" s="17"/>
      <c r="R70" s="17"/>
      <c r="S70" s="17"/>
      <c r="T70" s="17"/>
      <c r="U70" s="17"/>
      <c r="V70" s="17"/>
      <c r="W70" s="17"/>
      <c r="X70" s="17"/>
      <c r="Y70" s="17"/>
      <c r="Z70" s="17"/>
    </row>
    <row r="71" ht="15.75" customHeight="1">
      <c r="A71" s="17"/>
      <c r="B71" s="32"/>
      <c r="C71" s="17"/>
      <c r="D71" s="32"/>
      <c r="E71" s="55"/>
      <c r="F71" s="55"/>
      <c r="G71" s="17"/>
      <c r="H71" s="17"/>
      <c r="I71" s="17"/>
      <c r="J71" s="17"/>
      <c r="K71" s="17"/>
      <c r="L71" s="17"/>
      <c r="M71" s="17"/>
      <c r="N71" s="17"/>
      <c r="O71" s="17"/>
      <c r="P71" s="17"/>
      <c r="Q71" s="17"/>
      <c r="R71" s="17"/>
      <c r="S71" s="17"/>
      <c r="T71" s="17"/>
      <c r="U71" s="17"/>
      <c r="V71" s="17"/>
      <c r="W71" s="17"/>
      <c r="X71" s="17"/>
      <c r="Y71" s="17"/>
      <c r="Z71" s="17"/>
    </row>
    <row r="72" ht="15.75" customHeight="1">
      <c r="A72" s="17"/>
      <c r="B72" s="32"/>
      <c r="C72" s="17"/>
      <c r="D72" s="32"/>
      <c r="E72" s="55"/>
      <c r="F72" s="55"/>
      <c r="G72" s="17"/>
      <c r="H72" s="17"/>
      <c r="I72" s="17"/>
      <c r="J72" s="17"/>
      <c r="K72" s="17"/>
      <c r="L72" s="17"/>
      <c r="M72" s="17"/>
      <c r="N72" s="17"/>
      <c r="O72" s="17"/>
      <c r="P72" s="17"/>
      <c r="Q72" s="17"/>
      <c r="R72" s="17"/>
      <c r="S72" s="17"/>
      <c r="T72" s="17"/>
      <c r="U72" s="17"/>
      <c r="V72" s="17"/>
      <c r="W72" s="17"/>
      <c r="X72" s="17"/>
      <c r="Y72" s="17"/>
      <c r="Z72" s="17"/>
    </row>
    <row r="73" ht="15.75" customHeight="1">
      <c r="A73" s="17"/>
      <c r="B73" s="32"/>
      <c r="C73" s="17"/>
      <c r="D73" s="32"/>
      <c r="E73" s="55"/>
      <c r="F73" s="55"/>
      <c r="G73" s="17"/>
      <c r="H73" s="17"/>
      <c r="I73" s="17"/>
      <c r="J73" s="17"/>
      <c r="K73" s="17"/>
      <c r="L73" s="17"/>
      <c r="M73" s="17"/>
      <c r="N73" s="17"/>
      <c r="O73" s="17"/>
      <c r="P73" s="17"/>
      <c r="Q73" s="17"/>
      <c r="R73" s="17"/>
      <c r="S73" s="17"/>
      <c r="T73" s="17"/>
      <c r="U73" s="17"/>
      <c r="V73" s="17"/>
      <c r="W73" s="17"/>
      <c r="X73" s="17"/>
      <c r="Y73" s="17"/>
      <c r="Z73" s="17"/>
    </row>
    <row r="74" ht="15.75" customHeight="1">
      <c r="A74" s="17"/>
      <c r="B74" s="32"/>
      <c r="C74" s="17"/>
      <c r="D74" s="32"/>
      <c r="E74" s="55"/>
      <c r="F74" s="55"/>
      <c r="G74" s="17"/>
      <c r="H74" s="17"/>
      <c r="I74" s="17"/>
      <c r="J74" s="17"/>
      <c r="K74" s="17"/>
      <c r="L74" s="17"/>
      <c r="M74" s="17"/>
      <c r="N74" s="17"/>
      <c r="O74" s="17"/>
      <c r="P74" s="17"/>
      <c r="Q74" s="17"/>
      <c r="R74" s="17"/>
      <c r="S74" s="17"/>
      <c r="T74" s="17"/>
      <c r="U74" s="17"/>
      <c r="V74" s="17"/>
      <c r="W74" s="17"/>
      <c r="X74" s="17"/>
      <c r="Y74" s="17"/>
      <c r="Z74" s="17"/>
    </row>
    <row r="75" ht="15.75" customHeight="1">
      <c r="A75" s="17"/>
      <c r="B75" s="32"/>
      <c r="C75" s="17"/>
      <c r="D75" s="32"/>
      <c r="E75" s="55"/>
      <c r="F75" s="55"/>
      <c r="G75" s="17"/>
      <c r="H75" s="17"/>
      <c r="I75" s="17"/>
      <c r="J75" s="17"/>
      <c r="K75" s="17"/>
      <c r="L75" s="17"/>
      <c r="M75" s="17"/>
      <c r="N75" s="17"/>
      <c r="O75" s="17"/>
      <c r="P75" s="17"/>
      <c r="Q75" s="17"/>
      <c r="R75" s="17"/>
      <c r="S75" s="17"/>
      <c r="T75" s="17"/>
      <c r="U75" s="17"/>
      <c r="V75" s="17"/>
      <c r="W75" s="17"/>
      <c r="X75" s="17"/>
      <c r="Y75" s="17"/>
      <c r="Z75" s="17"/>
    </row>
    <row r="76" ht="15.75" customHeight="1">
      <c r="A76" s="17"/>
      <c r="B76" s="32"/>
      <c r="C76" s="17"/>
      <c r="D76" s="32"/>
      <c r="E76" s="55"/>
      <c r="F76" s="55"/>
      <c r="G76" s="17"/>
      <c r="H76" s="17"/>
      <c r="I76" s="17"/>
      <c r="J76" s="17"/>
      <c r="K76" s="17"/>
      <c r="L76" s="17"/>
      <c r="M76" s="17"/>
      <c r="N76" s="17"/>
      <c r="O76" s="17"/>
      <c r="P76" s="17"/>
      <c r="Q76" s="17"/>
      <c r="R76" s="17"/>
      <c r="S76" s="17"/>
      <c r="T76" s="17"/>
      <c r="U76" s="17"/>
      <c r="V76" s="17"/>
      <c r="W76" s="17"/>
      <c r="X76" s="17"/>
      <c r="Y76" s="17"/>
      <c r="Z76" s="17"/>
    </row>
    <row r="77" ht="15.75" customHeight="1">
      <c r="A77" s="17"/>
      <c r="B77" s="32"/>
      <c r="C77" s="17"/>
      <c r="D77" s="32"/>
      <c r="E77" s="55"/>
      <c r="F77" s="55"/>
      <c r="G77" s="17"/>
      <c r="H77" s="17"/>
      <c r="I77" s="17"/>
      <c r="J77" s="17"/>
      <c r="K77" s="17"/>
      <c r="L77" s="17"/>
      <c r="M77" s="17"/>
      <c r="N77" s="17"/>
      <c r="O77" s="17"/>
      <c r="P77" s="17"/>
      <c r="Q77" s="17"/>
      <c r="R77" s="17"/>
      <c r="S77" s="17"/>
      <c r="T77" s="17"/>
      <c r="U77" s="17"/>
      <c r="V77" s="17"/>
      <c r="W77" s="17"/>
      <c r="X77" s="17"/>
      <c r="Y77" s="17"/>
      <c r="Z77" s="17"/>
    </row>
    <row r="78" ht="15.75" customHeight="1">
      <c r="A78" s="17"/>
      <c r="B78" s="32"/>
      <c r="C78" s="17"/>
      <c r="D78" s="32"/>
      <c r="E78" s="55"/>
      <c r="F78" s="55"/>
      <c r="G78" s="17"/>
      <c r="H78" s="17"/>
      <c r="I78" s="17"/>
      <c r="J78" s="17"/>
      <c r="K78" s="17"/>
      <c r="L78" s="17"/>
      <c r="M78" s="17"/>
      <c r="N78" s="17"/>
      <c r="O78" s="17"/>
      <c r="P78" s="17"/>
      <c r="Q78" s="17"/>
      <c r="R78" s="17"/>
      <c r="S78" s="17"/>
      <c r="T78" s="17"/>
      <c r="U78" s="17"/>
      <c r="V78" s="17"/>
      <c r="W78" s="17"/>
      <c r="X78" s="17"/>
      <c r="Y78" s="17"/>
      <c r="Z78" s="17"/>
    </row>
    <row r="79" ht="15.75" customHeight="1">
      <c r="A79" s="17"/>
      <c r="B79" s="32"/>
      <c r="C79" s="17"/>
      <c r="D79" s="32"/>
      <c r="E79" s="55"/>
      <c r="F79" s="55"/>
      <c r="G79" s="17"/>
      <c r="H79" s="17"/>
      <c r="I79" s="17"/>
      <c r="J79" s="17"/>
      <c r="K79" s="17"/>
      <c r="L79" s="17"/>
      <c r="M79" s="17"/>
      <c r="N79" s="17"/>
      <c r="O79" s="17"/>
      <c r="P79" s="17"/>
      <c r="Q79" s="17"/>
      <c r="R79" s="17"/>
      <c r="S79" s="17"/>
      <c r="T79" s="17"/>
      <c r="U79" s="17"/>
      <c r="V79" s="17"/>
      <c r="W79" s="17"/>
      <c r="X79" s="17"/>
      <c r="Y79" s="17"/>
      <c r="Z79" s="17"/>
    </row>
    <row r="80" ht="15.75" customHeight="1">
      <c r="A80" s="17"/>
      <c r="B80" s="32"/>
      <c r="C80" s="17"/>
      <c r="D80" s="32"/>
      <c r="E80" s="55"/>
      <c r="F80" s="55"/>
      <c r="G80" s="17"/>
      <c r="H80" s="17"/>
      <c r="I80" s="17"/>
      <c r="J80" s="17"/>
      <c r="K80" s="17"/>
      <c r="L80" s="17"/>
      <c r="M80" s="17"/>
      <c r="N80" s="17"/>
      <c r="O80" s="17"/>
      <c r="P80" s="17"/>
      <c r="Q80" s="17"/>
      <c r="R80" s="17"/>
      <c r="S80" s="17"/>
      <c r="T80" s="17"/>
      <c r="U80" s="17"/>
      <c r="V80" s="17"/>
      <c r="W80" s="17"/>
      <c r="X80" s="17"/>
      <c r="Y80" s="17"/>
      <c r="Z80" s="17"/>
    </row>
    <row r="81" ht="15.75" customHeight="1">
      <c r="A81" s="17"/>
      <c r="B81" s="32"/>
      <c r="C81" s="17"/>
      <c r="D81" s="32"/>
      <c r="E81" s="55"/>
      <c r="F81" s="55"/>
      <c r="G81" s="17"/>
      <c r="H81" s="17"/>
      <c r="I81" s="17"/>
      <c r="J81" s="17"/>
      <c r="K81" s="17"/>
      <c r="L81" s="17"/>
      <c r="M81" s="17"/>
      <c r="N81" s="17"/>
      <c r="O81" s="17"/>
      <c r="P81" s="17"/>
      <c r="Q81" s="17"/>
      <c r="R81" s="17"/>
      <c r="S81" s="17"/>
      <c r="T81" s="17"/>
      <c r="U81" s="17"/>
      <c r="V81" s="17"/>
      <c r="W81" s="17"/>
      <c r="X81" s="17"/>
      <c r="Y81" s="17"/>
      <c r="Z81" s="17"/>
    </row>
    <row r="82" ht="15.75" customHeight="1">
      <c r="A82" s="17"/>
      <c r="B82" s="32"/>
      <c r="C82" s="17"/>
      <c r="D82" s="32"/>
      <c r="E82" s="55"/>
      <c r="F82" s="55"/>
      <c r="G82" s="17"/>
      <c r="H82" s="17"/>
      <c r="I82" s="17"/>
      <c r="J82" s="17"/>
      <c r="K82" s="17"/>
      <c r="L82" s="17"/>
      <c r="M82" s="17"/>
      <c r="N82" s="17"/>
      <c r="O82" s="17"/>
      <c r="P82" s="17"/>
      <c r="Q82" s="17"/>
      <c r="R82" s="17"/>
      <c r="S82" s="17"/>
      <c r="T82" s="17"/>
      <c r="U82" s="17"/>
      <c r="V82" s="17"/>
      <c r="W82" s="17"/>
      <c r="X82" s="17"/>
      <c r="Y82" s="17"/>
      <c r="Z82" s="17"/>
    </row>
    <row r="83" ht="15.75" customHeight="1">
      <c r="A83" s="17"/>
      <c r="B83" s="32"/>
      <c r="C83" s="17"/>
      <c r="D83" s="32"/>
      <c r="E83" s="55"/>
      <c r="F83" s="55"/>
      <c r="G83" s="17"/>
      <c r="H83" s="17"/>
      <c r="I83" s="17"/>
      <c r="J83" s="17"/>
      <c r="K83" s="17"/>
      <c r="L83" s="17"/>
      <c r="M83" s="17"/>
      <c r="N83" s="17"/>
      <c r="O83" s="17"/>
      <c r="P83" s="17"/>
      <c r="Q83" s="17"/>
      <c r="R83" s="17"/>
      <c r="S83" s="17"/>
      <c r="T83" s="17"/>
      <c r="U83" s="17"/>
      <c r="V83" s="17"/>
      <c r="W83" s="17"/>
      <c r="X83" s="17"/>
      <c r="Y83" s="17"/>
      <c r="Z83" s="17"/>
    </row>
    <row r="84" ht="15.75" customHeight="1">
      <c r="A84" s="17"/>
      <c r="B84" s="32"/>
      <c r="C84" s="17"/>
      <c r="D84" s="32"/>
      <c r="E84" s="55"/>
      <c r="F84" s="55"/>
      <c r="G84" s="17"/>
      <c r="H84" s="17"/>
      <c r="I84" s="17"/>
      <c r="J84" s="17"/>
      <c r="K84" s="17"/>
      <c r="L84" s="17"/>
      <c r="M84" s="17"/>
      <c r="N84" s="17"/>
      <c r="O84" s="17"/>
      <c r="P84" s="17"/>
      <c r="Q84" s="17"/>
      <c r="R84" s="17"/>
      <c r="S84" s="17"/>
      <c r="T84" s="17"/>
      <c r="U84" s="17"/>
      <c r="V84" s="17"/>
      <c r="W84" s="17"/>
      <c r="X84" s="17"/>
      <c r="Y84" s="17"/>
      <c r="Z84" s="17"/>
    </row>
    <row r="85" ht="15.75" customHeight="1">
      <c r="A85" s="17"/>
      <c r="B85" s="32"/>
      <c r="C85" s="17"/>
      <c r="D85" s="32"/>
      <c r="E85" s="55"/>
      <c r="F85" s="55"/>
      <c r="G85" s="17"/>
      <c r="H85" s="17"/>
      <c r="I85" s="17"/>
      <c r="J85" s="17"/>
      <c r="K85" s="17"/>
      <c r="L85" s="17"/>
      <c r="M85" s="17"/>
      <c r="N85" s="17"/>
      <c r="O85" s="17"/>
      <c r="P85" s="17"/>
      <c r="Q85" s="17"/>
      <c r="R85" s="17"/>
      <c r="S85" s="17"/>
      <c r="T85" s="17"/>
      <c r="U85" s="17"/>
      <c r="V85" s="17"/>
      <c r="W85" s="17"/>
      <c r="X85" s="17"/>
      <c r="Y85" s="17"/>
      <c r="Z85" s="17"/>
    </row>
    <row r="86" ht="15.75" customHeight="1">
      <c r="A86" s="17"/>
      <c r="B86" s="32"/>
      <c r="C86" s="17"/>
      <c r="D86" s="32"/>
      <c r="E86" s="55"/>
      <c r="F86" s="55"/>
      <c r="G86" s="17"/>
      <c r="H86" s="17"/>
      <c r="I86" s="17"/>
      <c r="J86" s="17"/>
      <c r="K86" s="17"/>
      <c r="L86" s="17"/>
      <c r="M86" s="17"/>
      <c r="N86" s="17"/>
      <c r="O86" s="17"/>
      <c r="P86" s="17"/>
      <c r="Q86" s="17"/>
      <c r="R86" s="17"/>
      <c r="S86" s="17"/>
      <c r="T86" s="17"/>
      <c r="U86" s="17"/>
      <c r="V86" s="17"/>
      <c r="W86" s="17"/>
      <c r="X86" s="17"/>
      <c r="Y86" s="17"/>
      <c r="Z86" s="17"/>
    </row>
    <row r="87" ht="15.75" customHeight="1">
      <c r="A87" s="17"/>
      <c r="B87" s="32"/>
      <c r="C87" s="17"/>
      <c r="D87" s="32"/>
      <c r="E87" s="55"/>
      <c r="F87" s="55"/>
      <c r="G87" s="17"/>
      <c r="H87" s="17"/>
      <c r="I87" s="17"/>
      <c r="J87" s="17"/>
      <c r="K87" s="17"/>
      <c r="L87" s="17"/>
      <c r="M87" s="17"/>
      <c r="N87" s="17"/>
      <c r="O87" s="17"/>
      <c r="P87" s="17"/>
      <c r="Q87" s="17"/>
      <c r="R87" s="17"/>
      <c r="S87" s="17"/>
      <c r="T87" s="17"/>
      <c r="U87" s="17"/>
      <c r="V87" s="17"/>
      <c r="W87" s="17"/>
      <c r="X87" s="17"/>
      <c r="Y87" s="17"/>
      <c r="Z87" s="17"/>
    </row>
    <row r="88" ht="15.75" customHeight="1">
      <c r="A88" s="17"/>
      <c r="B88" s="32"/>
      <c r="C88" s="17"/>
      <c r="D88" s="32"/>
      <c r="E88" s="55"/>
      <c r="F88" s="55"/>
      <c r="G88" s="17"/>
      <c r="H88" s="17"/>
      <c r="I88" s="17"/>
      <c r="J88" s="17"/>
      <c r="K88" s="17"/>
      <c r="L88" s="17"/>
      <c r="M88" s="17"/>
      <c r="N88" s="17"/>
      <c r="O88" s="17"/>
      <c r="P88" s="17"/>
      <c r="Q88" s="17"/>
      <c r="R88" s="17"/>
      <c r="S88" s="17"/>
      <c r="T88" s="17"/>
      <c r="U88" s="17"/>
      <c r="V88" s="17"/>
      <c r="W88" s="17"/>
      <c r="X88" s="17"/>
      <c r="Y88" s="17"/>
      <c r="Z88" s="17"/>
    </row>
    <row r="89" ht="15.75" customHeight="1">
      <c r="A89" s="17"/>
      <c r="B89" s="32"/>
      <c r="C89" s="17"/>
      <c r="D89" s="32"/>
      <c r="E89" s="55"/>
      <c r="F89" s="55"/>
      <c r="G89" s="17"/>
      <c r="H89" s="17"/>
      <c r="I89" s="17"/>
      <c r="J89" s="17"/>
      <c r="K89" s="17"/>
      <c r="L89" s="17"/>
      <c r="M89" s="17"/>
      <c r="N89" s="17"/>
      <c r="O89" s="17"/>
      <c r="P89" s="17"/>
      <c r="Q89" s="17"/>
      <c r="R89" s="17"/>
      <c r="S89" s="17"/>
      <c r="T89" s="17"/>
      <c r="U89" s="17"/>
      <c r="V89" s="17"/>
      <c r="W89" s="17"/>
      <c r="X89" s="17"/>
      <c r="Y89" s="17"/>
      <c r="Z89" s="17"/>
    </row>
    <row r="90" ht="15.75" customHeight="1">
      <c r="A90" s="17"/>
      <c r="B90" s="32"/>
      <c r="C90" s="17"/>
      <c r="D90" s="32"/>
      <c r="E90" s="55"/>
      <c r="F90" s="55"/>
      <c r="G90" s="17"/>
      <c r="H90" s="17"/>
      <c r="I90" s="17"/>
      <c r="J90" s="17"/>
      <c r="K90" s="17"/>
      <c r="L90" s="17"/>
      <c r="M90" s="17"/>
      <c r="N90" s="17"/>
      <c r="O90" s="17"/>
      <c r="P90" s="17"/>
      <c r="Q90" s="17"/>
      <c r="R90" s="17"/>
      <c r="S90" s="17"/>
      <c r="T90" s="17"/>
      <c r="U90" s="17"/>
      <c r="V90" s="17"/>
      <c r="W90" s="17"/>
      <c r="X90" s="17"/>
      <c r="Y90" s="17"/>
      <c r="Z90" s="17"/>
    </row>
    <row r="91" ht="15.75" customHeight="1">
      <c r="A91" s="17"/>
      <c r="B91" s="32"/>
      <c r="C91" s="17"/>
      <c r="D91" s="32"/>
      <c r="E91" s="55"/>
      <c r="F91" s="55"/>
      <c r="G91" s="17"/>
      <c r="H91" s="17"/>
      <c r="I91" s="17"/>
      <c r="J91" s="17"/>
      <c r="K91" s="17"/>
      <c r="L91" s="17"/>
      <c r="M91" s="17"/>
      <c r="N91" s="17"/>
      <c r="O91" s="17"/>
      <c r="P91" s="17"/>
      <c r="Q91" s="17"/>
      <c r="R91" s="17"/>
      <c r="S91" s="17"/>
      <c r="T91" s="17"/>
      <c r="U91" s="17"/>
      <c r="V91" s="17"/>
      <c r="W91" s="17"/>
      <c r="X91" s="17"/>
      <c r="Y91" s="17"/>
      <c r="Z91" s="17"/>
    </row>
    <row r="92" ht="15.75" customHeight="1">
      <c r="A92" s="17"/>
      <c r="B92" s="32"/>
      <c r="C92" s="17"/>
      <c r="D92" s="32"/>
      <c r="E92" s="55"/>
      <c r="F92" s="55"/>
      <c r="G92" s="17"/>
      <c r="H92" s="17"/>
      <c r="I92" s="17"/>
      <c r="J92" s="17"/>
      <c r="K92" s="17"/>
      <c r="L92" s="17"/>
      <c r="M92" s="17"/>
      <c r="N92" s="17"/>
      <c r="O92" s="17"/>
      <c r="P92" s="17"/>
      <c r="Q92" s="17"/>
      <c r="R92" s="17"/>
      <c r="S92" s="17"/>
      <c r="T92" s="17"/>
      <c r="U92" s="17"/>
      <c r="V92" s="17"/>
      <c r="W92" s="17"/>
      <c r="X92" s="17"/>
      <c r="Y92" s="17"/>
      <c r="Z92" s="17"/>
    </row>
    <row r="93" ht="15.75" customHeight="1">
      <c r="A93" s="17"/>
      <c r="B93" s="32"/>
      <c r="C93" s="17"/>
      <c r="D93" s="32"/>
      <c r="E93" s="55"/>
      <c r="F93" s="55"/>
      <c r="G93" s="17"/>
      <c r="H93" s="17"/>
      <c r="I93" s="17"/>
      <c r="J93" s="17"/>
      <c r="K93" s="17"/>
      <c r="L93" s="17"/>
      <c r="M93" s="17"/>
      <c r="N93" s="17"/>
      <c r="O93" s="17"/>
      <c r="P93" s="17"/>
      <c r="Q93" s="17"/>
      <c r="R93" s="17"/>
      <c r="S93" s="17"/>
      <c r="T93" s="17"/>
      <c r="U93" s="17"/>
      <c r="V93" s="17"/>
      <c r="W93" s="17"/>
      <c r="X93" s="17"/>
      <c r="Y93" s="17"/>
      <c r="Z93" s="17"/>
    </row>
    <row r="94" ht="15.75" customHeight="1">
      <c r="A94" s="17"/>
      <c r="B94" s="32"/>
      <c r="C94" s="17"/>
      <c r="D94" s="32"/>
      <c r="E94" s="55"/>
      <c r="F94" s="55"/>
      <c r="G94" s="17"/>
      <c r="H94" s="17"/>
      <c r="I94" s="17"/>
      <c r="J94" s="17"/>
      <c r="K94" s="17"/>
      <c r="L94" s="17"/>
      <c r="M94" s="17"/>
      <c r="N94" s="17"/>
      <c r="O94" s="17"/>
      <c r="P94" s="17"/>
      <c r="Q94" s="17"/>
      <c r="R94" s="17"/>
      <c r="S94" s="17"/>
      <c r="T94" s="17"/>
      <c r="U94" s="17"/>
      <c r="V94" s="17"/>
      <c r="W94" s="17"/>
      <c r="X94" s="17"/>
      <c r="Y94" s="17"/>
      <c r="Z94" s="17"/>
    </row>
    <row r="95" ht="15.75" customHeight="1">
      <c r="A95" s="17"/>
      <c r="B95" s="32"/>
      <c r="C95" s="17"/>
      <c r="D95" s="32"/>
      <c r="E95" s="55"/>
      <c r="F95" s="55"/>
      <c r="G95" s="17"/>
      <c r="H95" s="17"/>
      <c r="I95" s="17"/>
      <c r="J95" s="17"/>
      <c r="K95" s="17"/>
      <c r="L95" s="17"/>
      <c r="M95" s="17"/>
      <c r="N95" s="17"/>
      <c r="O95" s="17"/>
      <c r="P95" s="17"/>
      <c r="Q95" s="17"/>
      <c r="R95" s="17"/>
      <c r="S95" s="17"/>
      <c r="T95" s="17"/>
      <c r="U95" s="17"/>
      <c r="V95" s="17"/>
      <c r="W95" s="17"/>
      <c r="X95" s="17"/>
      <c r="Y95" s="17"/>
      <c r="Z95" s="17"/>
    </row>
    <row r="96" ht="15.75" customHeight="1">
      <c r="A96" s="17"/>
      <c r="B96" s="32"/>
      <c r="C96" s="17"/>
      <c r="D96" s="32"/>
      <c r="E96" s="55"/>
      <c r="F96" s="55"/>
      <c r="G96" s="17"/>
      <c r="H96" s="17"/>
      <c r="I96" s="17"/>
      <c r="J96" s="17"/>
      <c r="K96" s="17"/>
      <c r="L96" s="17"/>
      <c r="M96" s="17"/>
      <c r="N96" s="17"/>
      <c r="O96" s="17"/>
      <c r="P96" s="17"/>
      <c r="Q96" s="17"/>
      <c r="R96" s="17"/>
      <c r="S96" s="17"/>
      <c r="T96" s="17"/>
      <c r="U96" s="17"/>
      <c r="V96" s="17"/>
      <c r="W96" s="17"/>
      <c r="X96" s="17"/>
      <c r="Y96" s="17"/>
      <c r="Z96" s="17"/>
    </row>
    <row r="97" ht="15.75" customHeight="1">
      <c r="A97" s="17"/>
      <c r="B97" s="32"/>
      <c r="C97" s="17"/>
      <c r="D97" s="32"/>
      <c r="E97" s="55"/>
      <c r="F97" s="55"/>
      <c r="G97" s="17"/>
      <c r="H97" s="17"/>
      <c r="I97" s="17"/>
      <c r="J97" s="17"/>
      <c r="K97" s="17"/>
      <c r="L97" s="17"/>
      <c r="M97" s="17"/>
      <c r="N97" s="17"/>
      <c r="O97" s="17"/>
      <c r="P97" s="17"/>
      <c r="Q97" s="17"/>
      <c r="R97" s="17"/>
      <c r="S97" s="17"/>
      <c r="T97" s="17"/>
      <c r="U97" s="17"/>
      <c r="V97" s="17"/>
      <c r="W97" s="17"/>
      <c r="X97" s="17"/>
      <c r="Y97" s="17"/>
      <c r="Z97" s="17"/>
    </row>
    <row r="98" ht="15.75" customHeight="1">
      <c r="A98" s="17"/>
      <c r="B98" s="32"/>
      <c r="C98" s="17"/>
      <c r="D98" s="32"/>
      <c r="E98" s="55"/>
      <c r="F98" s="55"/>
      <c r="G98" s="17"/>
      <c r="H98" s="17"/>
      <c r="I98" s="17"/>
      <c r="J98" s="17"/>
      <c r="K98" s="17"/>
      <c r="L98" s="17"/>
      <c r="M98" s="17"/>
      <c r="N98" s="17"/>
      <c r="O98" s="17"/>
      <c r="P98" s="17"/>
      <c r="Q98" s="17"/>
      <c r="R98" s="17"/>
      <c r="S98" s="17"/>
      <c r="T98" s="17"/>
      <c r="U98" s="17"/>
      <c r="V98" s="17"/>
      <c r="W98" s="17"/>
      <c r="X98" s="17"/>
      <c r="Y98" s="17"/>
      <c r="Z98" s="17"/>
    </row>
    <row r="99" ht="15.75" customHeight="1">
      <c r="A99" s="17"/>
      <c r="B99" s="32"/>
      <c r="C99" s="17"/>
      <c r="D99" s="32"/>
      <c r="E99" s="55"/>
      <c r="F99" s="55"/>
      <c r="G99" s="17"/>
      <c r="H99" s="17"/>
      <c r="I99" s="17"/>
      <c r="J99" s="17"/>
      <c r="K99" s="17"/>
      <c r="L99" s="17"/>
      <c r="M99" s="17"/>
      <c r="N99" s="17"/>
      <c r="O99" s="17"/>
      <c r="P99" s="17"/>
      <c r="Q99" s="17"/>
      <c r="R99" s="17"/>
      <c r="S99" s="17"/>
      <c r="T99" s="17"/>
      <c r="U99" s="17"/>
      <c r="V99" s="17"/>
      <c r="W99" s="17"/>
      <c r="X99" s="17"/>
      <c r="Y99" s="17"/>
      <c r="Z99" s="17"/>
    </row>
    <row r="100" ht="15.75" customHeight="1">
      <c r="A100" s="17"/>
      <c r="B100" s="32"/>
      <c r="C100" s="17"/>
      <c r="D100" s="32"/>
      <c r="E100" s="55"/>
      <c r="F100" s="55"/>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32"/>
      <c r="C101" s="17"/>
      <c r="D101" s="32"/>
      <c r="E101" s="55"/>
      <c r="F101" s="55"/>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32"/>
      <c r="C102" s="17"/>
      <c r="D102" s="32"/>
      <c r="E102" s="55"/>
      <c r="F102" s="55"/>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32"/>
      <c r="C103" s="17"/>
      <c r="D103" s="32"/>
      <c r="E103" s="55"/>
      <c r="F103" s="55"/>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32"/>
      <c r="C104" s="17"/>
      <c r="D104" s="32"/>
      <c r="E104" s="55"/>
      <c r="F104" s="55"/>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32"/>
      <c r="C105" s="17"/>
      <c r="D105" s="32"/>
      <c r="E105" s="55"/>
      <c r="F105" s="55"/>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32"/>
      <c r="C106" s="17"/>
      <c r="D106" s="32"/>
      <c r="E106" s="55"/>
      <c r="F106" s="55"/>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32"/>
      <c r="C107" s="17"/>
      <c r="D107" s="32"/>
      <c r="E107" s="55"/>
      <c r="F107" s="55"/>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32"/>
      <c r="C108" s="17"/>
      <c r="D108" s="32"/>
      <c r="E108" s="55"/>
      <c r="F108" s="55"/>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32"/>
      <c r="C109" s="17"/>
      <c r="D109" s="32"/>
      <c r="E109" s="55"/>
      <c r="F109" s="55"/>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32"/>
      <c r="C110" s="17"/>
      <c r="D110" s="32"/>
      <c r="E110" s="55"/>
      <c r="F110" s="55"/>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32"/>
      <c r="C111" s="17"/>
      <c r="D111" s="32"/>
      <c r="E111" s="55"/>
      <c r="F111" s="55"/>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32"/>
      <c r="C112" s="17"/>
      <c r="D112" s="32"/>
      <c r="E112" s="55"/>
      <c r="F112" s="55"/>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32"/>
      <c r="C113" s="17"/>
      <c r="D113" s="32"/>
      <c r="E113" s="55"/>
      <c r="F113" s="55"/>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32"/>
      <c r="C114" s="17"/>
      <c r="D114" s="32"/>
      <c r="E114" s="55"/>
      <c r="F114" s="55"/>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32"/>
      <c r="C115" s="17"/>
      <c r="D115" s="32"/>
      <c r="E115" s="55"/>
      <c r="F115" s="55"/>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32"/>
      <c r="C116" s="17"/>
      <c r="D116" s="32"/>
      <c r="E116" s="55"/>
      <c r="F116" s="55"/>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32"/>
      <c r="C117" s="17"/>
      <c r="D117" s="32"/>
      <c r="E117" s="55"/>
      <c r="F117" s="55"/>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32"/>
      <c r="C118" s="17"/>
      <c r="D118" s="32"/>
      <c r="E118" s="55"/>
      <c r="F118" s="55"/>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32"/>
      <c r="C119" s="17"/>
      <c r="D119" s="32"/>
      <c r="E119" s="55"/>
      <c r="F119" s="55"/>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32"/>
      <c r="C120" s="17"/>
      <c r="D120" s="32"/>
      <c r="E120" s="55"/>
      <c r="F120" s="55"/>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32"/>
      <c r="C121" s="17"/>
      <c r="D121" s="32"/>
      <c r="E121" s="55"/>
      <c r="F121" s="55"/>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32"/>
      <c r="C122" s="17"/>
      <c r="D122" s="32"/>
      <c r="E122" s="55"/>
      <c r="F122" s="55"/>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32"/>
      <c r="C123" s="17"/>
      <c r="D123" s="32"/>
      <c r="E123" s="55"/>
      <c r="F123" s="55"/>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32"/>
      <c r="C124" s="17"/>
      <c r="D124" s="32"/>
      <c r="E124" s="55"/>
      <c r="F124" s="55"/>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32"/>
      <c r="C125" s="17"/>
      <c r="D125" s="32"/>
      <c r="E125" s="55"/>
      <c r="F125" s="55"/>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32"/>
      <c r="C126" s="17"/>
      <c r="D126" s="32"/>
      <c r="E126" s="55"/>
      <c r="F126" s="55"/>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32"/>
      <c r="C127" s="17"/>
      <c r="D127" s="32"/>
      <c r="E127" s="55"/>
      <c r="F127" s="55"/>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32"/>
      <c r="C128" s="17"/>
      <c r="D128" s="32"/>
      <c r="E128" s="55"/>
      <c r="F128" s="55"/>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32"/>
      <c r="C129" s="17"/>
      <c r="D129" s="32"/>
      <c r="E129" s="55"/>
      <c r="F129" s="55"/>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32"/>
      <c r="C130" s="17"/>
      <c r="D130" s="32"/>
      <c r="E130" s="55"/>
      <c r="F130" s="55"/>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32"/>
      <c r="C131" s="17"/>
      <c r="D131" s="32"/>
      <c r="E131" s="55"/>
      <c r="F131" s="55"/>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32"/>
      <c r="C132" s="17"/>
      <c r="D132" s="32"/>
      <c r="E132" s="55"/>
      <c r="F132" s="55"/>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32"/>
      <c r="C133" s="17"/>
      <c r="D133" s="32"/>
      <c r="E133" s="55"/>
      <c r="F133" s="55"/>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32"/>
      <c r="C134" s="17"/>
      <c r="D134" s="32"/>
      <c r="E134" s="55"/>
      <c r="F134" s="55"/>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32"/>
      <c r="C135" s="17"/>
      <c r="D135" s="32"/>
      <c r="E135" s="55"/>
      <c r="F135" s="55"/>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32"/>
      <c r="C136" s="17"/>
      <c r="D136" s="32"/>
      <c r="E136" s="55"/>
      <c r="F136" s="55"/>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32"/>
      <c r="C137" s="17"/>
      <c r="D137" s="32"/>
      <c r="E137" s="55"/>
      <c r="F137" s="55"/>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32"/>
      <c r="C138" s="17"/>
      <c r="D138" s="32"/>
      <c r="E138" s="55"/>
      <c r="F138" s="55"/>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32"/>
      <c r="C139" s="17"/>
      <c r="D139" s="32"/>
      <c r="E139" s="55"/>
      <c r="F139" s="55"/>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32"/>
      <c r="C140" s="17"/>
      <c r="D140" s="32"/>
      <c r="E140" s="55"/>
      <c r="F140" s="55"/>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32"/>
      <c r="C141" s="17"/>
      <c r="D141" s="32"/>
      <c r="E141" s="55"/>
      <c r="F141" s="55"/>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32"/>
      <c r="C142" s="17"/>
      <c r="D142" s="32"/>
      <c r="E142" s="55"/>
      <c r="F142" s="55"/>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32"/>
      <c r="C143" s="17"/>
      <c r="D143" s="32"/>
      <c r="E143" s="55"/>
      <c r="F143" s="55"/>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32"/>
      <c r="C144" s="17"/>
      <c r="D144" s="32"/>
      <c r="E144" s="55"/>
      <c r="F144" s="55"/>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32"/>
      <c r="C145" s="17"/>
      <c r="D145" s="32"/>
      <c r="E145" s="55"/>
      <c r="F145" s="55"/>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32"/>
      <c r="C146" s="17"/>
      <c r="D146" s="32"/>
      <c r="E146" s="55"/>
      <c r="F146" s="55"/>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32"/>
      <c r="C147" s="17"/>
      <c r="D147" s="32"/>
      <c r="E147" s="55"/>
      <c r="F147" s="55"/>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32"/>
      <c r="C148" s="17"/>
      <c r="D148" s="32"/>
      <c r="E148" s="55"/>
      <c r="F148" s="55"/>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32"/>
      <c r="C149" s="17"/>
      <c r="D149" s="32"/>
      <c r="E149" s="55"/>
      <c r="F149" s="55"/>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32"/>
      <c r="C150" s="17"/>
      <c r="D150" s="32"/>
      <c r="E150" s="55"/>
      <c r="F150" s="55"/>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32"/>
      <c r="C151" s="17"/>
      <c r="D151" s="32"/>
      <c r="E151" s="55"/>
      <c r="F151" s="55"/>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32"/>
      <c r="C152" s="17"/>
      <c r="D152" s="32"/>
      <c r="E152" s="55"/>
      <c r="F152" s="55"/>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32"/>
      <c r="C153" s="17"/>
      <c r="D153" s="32"/>
      <c r="E153" s="55"/>
      <c r="F153" s="55"/>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32"/>
      <c r="C154" s="17"/>
      <c r="D154" s="32"/>
      <c r="E154" s="55"/>
      <c r="F154" s="55"/>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32"/>
      <c r="C155" s="17"/>
      <c r="D155" s="32"/>
      <c r="E155" s="55"/>
      <c r="F155" s="55"/>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32"/>
      <c r="C156" s="17"/>
      <c r="D156" s="32"/>
      <c r="E156" s="55"/>
      <c r="F156" s="55"/>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32"/>
      <c r="C157" s="17"/>
      <c r="D157" s="32"/>
      <c r="E157" s="55"/>
      <c r="F157" s="55"/>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32"/>
      <c r="C158" s="17"/>
      <c r="D158" s="32"/>
      <c r="E158" s="55"/>
      <c r="F158" s="55"/>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32"/>
      <c r="C159" s="17"/>
      <c r="D159" s="32"/>
      <c r="E159" s="55"/>
      <c r="F159" s="55"/>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32"/>
      <c r="C160" s="17"/>
      <c r="D160" s="32"/>
      <c r="E160" s="55"/>
      <c r="F160" s="55"/>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32"/>
      <c r="C161" s="17"/>
      <c r="D161" s="32"/>
      <c r="E161" s="55"/>
      <c r="F161" s="55"/>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32"/>
      <c r="C162" s="17"/>
      <c r="D162" s="32"/>
      <c r="E162" s="55"/>
      <c r="F162" s="55"/>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32"/>
      <c r="C163" s="17"/>
      <c r="D163" s="32"/>
      <c r="E163" s="55"/>
      <c r="F163" s="55"/>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32"/>
      <c r="C164" s="17"/>
      <c r="D164" s="32"/>
      <c r="E164" s="55"/>
      <c r="F164" s="55"/>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32"/>
      <c r="C165" s="17"/>
      <c r="D165" s="32"/>
      <c r="E165" s="55"/>
      <c r="F165" s="55"/>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32"/>
      <c r="C166" s="17"/>
      <c r="D166" s="32"/>
      <c r="E166" s="55"/>
      <c r="F166" s="55"/>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32"/>
      <c r="C167" s="17"/>
      <c r="D167" s="32"/>
      <c r="E167" s="55"/>
      <c r="F167" s="55"/>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32"/>
      <c r="C168" s="17"/>
      <c r="D168" s="32"/>
      <c r="E168" s="55"/>
      <c r="F168" s="55"/>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32"/>
      <c r="C169" s="17"/>
      <c r="D169" s="32"/>
      <c r="E169" s="55"/>
      <c r="F169" s="55"/>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32"/>
      <c r="C170" s="17"/>
      <c r="D170" s="32"/>
      <c r="E170" s="55"/>
      <c r="F170" s="55"/>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32"/>
      <c r="C171" s="17"/>
      <c r="D171" s="32"/>
      <c r="E171" s="55"/>
      <c r="F171" s="55"/>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32"/>
      <c r="C172" s="17"/>
      <c r="D172" s="32"/>
      <c r="E172" s="55"/>
      <c r="F172" s="55"/>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32"/>
      <c r="C173" s="17"/>
      <c r="D173" s="32"/>
      <c r="E173" s="55"/>
      <c r="F173" s="55"/>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32"/>
      <c r="C174" s="17"/>
      <c r="D174" s="32"/>
      <c r="E174" s="55"/>
      <c r="F174" s="55"/>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32"/>
      <c r="C175" s="17"/>
      <c r="D175" s="32"/>
      <c r="E175" s="55"/>
      <c r="F175" s="55"/>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32"/>
      <c r="C176" s="17"/>
      <c r="D176" s="32"/>
      <c r="E176" s="55"/>
      <c r="F176" s="55"/>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32"/>
      <c r="C177" s="17"/>
      <c r="D177" s="32"/>
      <c r="E177" s="55"/>
      <c r="F177" s="55"/>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32"/>
      <c r="C178" s="17"/>
      <c r="D178" s="32"/>
      <c r="E178" s="55"/>
      <c r="F178" s="55"/>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32"/>
      <c r="C179" s="17"/>
      <c r="D179" s="32"/>
      <c r="E179" s="55"/>
      <c r="F179" s="55"/>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32"/>
      <c r="C180" s="17"/>
      <c r="D180" s="32"/>
      <c r="E180" s="55"/>
      <c r="F180" s="55"/>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32"/>
      <c r="C181" s="17"/>
      <c r="D181" s="32"/>
      <c r="E181" s="55"/>
      <c r="F181" s="55"/>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32"/>
      <c r="C182" s="17"/>
      <c r="D182" s="32"/>
      <c r="E182" s="55"/>
      <c r="F182" s="55"/>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32"/>
      <c r="C183" s="17"/>
      <c r="D183" s="32"/>
      <c r="E183" s="55"/>
      <c r="F183" s="55"/>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32"/>
      <c r="C184" s="17"/>
      <c r="D184" s="32"/>
      <c r="E184" s="55"/>
      <c r="F184" s="55"/>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32"/>
      <c r="C185" s="17"/>
      <c r="D185" s="32"/>
      <c r="E185" s="55"/>
      <c r="F185" s="55"/>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32"/>
      <c r="C186" s="17"/>
      <c r="D186" s="32"/>
      <c r="E186" s="55"/>
      <c r="F186" s="55"/>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32"/>
      <c r="C187" s="17"/>
      <c r="D187" s="32"/>
      <c r="E187" s="55"/>
      <c r="F187" s="55"/>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32"/>
      <c r="C188" s="17"/>
      <c r="D188" s="32"/>
      <c r="E188" s="55"/>
      <c r="F188" s="55"/>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32"/>
      <c r="C189" s="17"/>
      <c r="D189" s="32"/>
      <c r="E189" s="55"/>
      <c r="F189" s="55"/>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32"/>
      <c r="C190" s="17"/>
      <c r="D190" s="32"/>
      <c r="E190" s="55"/>
      <c r="F190" s="55"/>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32"/>
      <c r="C191" s="17"/>
      <c r="D191" s="32"/>
      <c r="E191" s="55"/>
      <c r="F191" s="55"/>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32"/>
      <c r="C192" s="17"/>
      <c r="D192" s="32"/>
      <c r="E192" s="55"/>
      <c r="F192" s="55"/>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32"/>
      <c r="C193" s="17"/>
      <c r="D193" s="32"/>
      <c r="E193" s="55"/>
      <c r="F193" s="55"/>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32"/>
      <c r="C194" s="17"/>
      <c r="D194" s="32"/>
      <c r="E194" s="55"/>
      <c r="F194" s="55"/>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32"/>
      <c r="C195" s="17"/>
      <c r="D195" s="32"/>
      <c r="E195" s="55"/>
      <c r="F195" s="55"/>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32"/>
      <c r="C196" s="17"/>
      <c r="D196" s="32"/>
      <c r="E196" s="55"/>
      <c r="F196" s="55"/>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32"/>
      <c r="C197" s="17"/>
      <c r="D197" s="32"/>
      <c r="E197" s="55"/>
      <c r="F197" s="55"/>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32"/>
      <c r="C198" s="17"/>
      <c r="D198" s="32"/>
      <c r="E198" s="55"/>
      <c r="F198" s="55"/>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32"/>
      <c r="C199" s="17"/>
      <c r="D199" s="32"/>
      <c r="E199" s="55"/>
      <c r="F199" s="55"/>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32"/>
      <c r="C200" s="17"/>
      <c r="D200" s="32"/>
      <c r="E200" s="55"/>
      <c r="F200" s="55"/>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32"/>
      <c r="C201" s="17"/>
      <c r="D201" s="32"/>
      <c r="E201" s="55"/>
      <c r="F201" s="55"/>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32"/>
      <c r="C202" s="17"/>
      <c r="D202" s="32"/>
      <c r="E202" s="55"/>
      <c r="F202" s="55"/>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32"/>
      <c r="C203" s="17"/>
      <c r="D203" s="32"/>
      <c r="E203" s="55"/>
      <c r="F203" s="55"/>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32"/>
      <c r="C204" s="17"/>
      <c r="D204" s="32"/>
      <c r="E204" s="55"/>
      <c r="F204" s="55"/>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32"/>
      <c r="C205" s="17"/>
      <c r="D205" s="32"/>
      <c r="E205" s="55"/>
      <c r="F205" s="55"/>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32"/>
      <c r="C206" s="17"/>
      <c r="D206" s="32"/>
      <c r="E206" s="55"/>
      <c r="F206" s="55"/>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32"/>
      <c r="C207" s="17"/>
      <c r="D207" s="32"/>
      <c r="E207" s="55"/>
      <c r="F207" s="55"/>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32"/>
      <c r="C208" s="17"/>
      <c r="D208" s="32"/>
      <c r="E208" s="55"/>
      <c r="F208" s="55"/>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32"/>
      <c r="C209" s="17"/>
      <c r="D209" s="32"/>
      <c r="E209" s="55"/>
      <c r="F209" s="55"/>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32"/>
      <c r="C210" s="17"/>
      <c r="D210" s="32"/>
      <c r="E210" s="55"/>
      <c r="F210" s="55"/>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32"/>
      <c r="C211" s="17"/>
      <c r="D211" s="32"/>
      <c r="E211" s="55"/>
      <c r="F211" s="55"/>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32"/>
      <c r="C212" s="17"/>
      <c r="D212" s="32"/>
      <c r="E212" s="55"/>
      <c r="F212" s="55"/>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32"/>
      <c r="C213" s="17"/>
      <c r="D213" s="32"/>
      <c r="E213" s="55"/>
      <c r="F213" s="55"/>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32"/>
      <c r="C214" s="17"/>
      <c r="D214" s="32"/>
      <c r="E214" s="55"/>
      <c r="F214" s="55"/>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32"/>
      <c r="C215" s="17"/>
      <c r="D215" s="32"/>
      <c r="E215" s="55"/>
      <c r="F215" s="55"/>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32"/>
      <c r="C216" s="17"/>
      <c r="D216" s="32"/>
      <c r="E216" s="55"/>
      <c r="F216" s="55"/>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32"/>
      <c r="C217" s="17"/>
      <c r="D217" s="32"/>
      <c r="E217" s="55"/>
      <c r="F217" s="55"/>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32"/>
      <c r="C218" s="17"/>
      <c r="D218" s="32"/>
      <c r="E218" s="55"/>
      <c r="F218" s="55"/>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32"/>
      <c r="C219" s="17"/>
      <c r="D219" s="32"/>
      <c r="E219" s="55"/>
      <c r="F219" s="55"/>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32"/>
      <c r="C220" s="17"/>
      <c r="D220" s="32"/>
      <c r="E220" s="55"/>
      <c r="F220" s="55"/>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32"/>
      <c r="C221" s="17"/>
      <c r="D221" s="32"/>
      <c r="E221" s="55"/>
      <c r="F221" s="55"/>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32"/>
      <c r="C222" s="17"/>
      <c r="D222" s="32"/>
      <c r="E222" s="55"/>
      <c r="F222" s="55"/>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32"/>
      <c r="C223" s="17"/>
      <c r="D223" s="32"/>
      <c r="E223" s="55"/>
      <c r="F223" s="55"/>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32"/>
      <c r="C224" s="17"/>
      <c r="D224" s="32"/>
      <c r="E224" s="55"/>
      <c r="F224" s="55"/>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32"/>
      <c r="C225" s="17"/>
      <c r="D225" s="32"/>
      <c r="E225" s="55"/>
      <c r="F225" s="55"/>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32"/>
      <c r="C226" s="17"/>
      <c r="D226" s="32"/>
      <c r="E226" s="55"/>
      <c r="F226" s="55"/>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32"/>
      <c r="C227" s="17"/>
      <c r="D227" s="32"/>
      <c r="E227" s="55"/>
      <c r="F227" s="55"/>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32"/>
      <c r="C228" s="17"/>
      <c r="D228" s="32"/>
      <c r="E228" s="55"/>
      <c r="F228" s="55"/>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32"/>
      <c r="C229" s="17"/>
      <c r="D229" s="32"/>
      <c r="E229" s="55"/>
      <c r="F229" s="55"/>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32"/>
      <c r="C230" s="17"/>
      <c r="D230" s="32"/>
      <c r="E230" s="55"/>
      <c r="F230" s="55"/>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32"/>
      <c r="C231" s="17"/>
      <c r="D231" s="32"/>
      <c r="E231" s="55"/>
      <c r="F231" s="55"/>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32"/>
      <c r="C232" s="17"/>
      <c r="D232" s="32"/>
      <c r="E232" s="55"/>
      <c r="F232" s="55"/>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32"/>
      <c r="C233" s="17"/>
      <c r="D233" s="32"/>
      <c r="E233" s="55"/>
      <c r="F233" s="55"/>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32"/>
      <c r="C234" s="17"/>
      <c r="D234" s="32"/>
      <c r="E234" s="55"/>
      <c r="F234" s="55"/>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32"/>
      <c r="C235" s="17"/>
      <c r="D235" s="32"/>
      <c r="E235" s="55"/>
      <c r="F235" s="55"/>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32"/>
      <c r="C236" s="17"/>
      <c r="D236" s="32"/>
      <c r="E236" s="55"/>
      <c r="F236" s="55"/>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32"/>
      <c r="C237" s="17"/>
      <c r="D237" s="32"/>
      <c r="E237" s="55"/>
      <c r="F237" s="55"/>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32"/>
      <c r="C238" s="17"/>
      <c r="D238" s="32"/>
      <c r="E238" s="55"/>
      <c r="F238" s="55"/>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32"/>
      <c r="C239" s="17"/>
      <c r="D239" s="32"/>
      <c r="E239" s="55"/>
      <c r="F239" s="55"/>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32"/>
      <c r="C240" s="17"/>
      <c r="D240" s="32"/>
      <c r="E240" s="55"/>
      <c r="F240" s="55"/>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32"/>
      <c r="C241" s="17"/>
      <c r="D241" s="32"/>
      <c r="E241" s="55"/>
      <c r="F241" s="55"/>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32"/>
      <c r="C242" s="17"/>
      <c r="D242" s="32"/>
      <c r="E242" s="55"/>
      <c r="F242" s="55"/>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32"/>
      <c r="C243" s="17"/>
      <c r="D243" s="32"/>
      <c r="E243" s="55"/>
      <c r="F243" s="55"/>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32"/>
      <c r="C244" s="17"/>
      <c r="D244" s="32"/>
      <c r="E244" s="55"/>
      <c r="F244" s="55"/>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32"/>
      <c r="C245" s="17"/>
      <c r="D245" s="32"/>
      <c r="E245" s="55"/>
      <c r="F245" s="55"/>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32"/>
      <c r="C246" s="17"/>
      <c r="D246" s="32"/>
      <c r="E246" s="55"/>
      <c r="F246" s="55"/>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32"/>
      <c r="C247" s="17"/>
      <c r="D247" s="32"/>
      <c r="E247" s="55"/>
      <c r="F247" s="55"/>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32"/>
      <c r="C248" s="17"/>
      <c r="D248" s="32"/>
      <c r="E248" s="55"/>
      <c r="F248" s="55"/>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32"/>
      <c r="C249" s="17"/>
      <c r="D249" s="32"/>
      <c r="E249" s="55"/>
      <c r="F249" s="55"/>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32"/>
      <c r="C250" s="17"/>
      <c r="D250" s="32"/>
      <c r="E250" s="55"/>
      <c r="F250" s="55"/>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32"/>
      <c r="C251" s="17"/>
      <c r="D251" s="32"/>
      <c r="E251" s="55"/>
      <c r="F251" s="55"/>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32"/>
      <c r="C252" s="17"/>
      <c r="D252" s="32"/>
      <c r="E252" s="55"/>
      <c r="F252" s="55"/>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32"/>
      <c r="C253" s="17"/>
      <c r="D253" s="32"/>
      <c r="E253" s="55"/>
      <c r="F253" s="55"/>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32"/>
      <c r="C254" s="17"/>
      <c r="D254" s="32"/>
      <c r="E254" s="55"/>
      <c r="F254" s="55"/>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32"/>
      <c r="C255" s="17"/>
      <c r="D255" s="32"/>
      <c r="E255" s="55"/>
      <c r="F255" s="55"/>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32"/>
      <c r="C256" s="17"/>
      <c r="D256" s="32"/>
      <c r="E256" s="55"/>
      <c r="F256" s="55"/>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32"/>
      <c r="C257" s="17"/>
      <c r="D257" s="32"/>
      <c r="E257" s="55"/>
      <c r="F257" s="55"/>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32"/>
      <c r="C258" s="17"/>
      <c r="D258" s="32"/>
      <c r="E258" s="55"/>
      <c r="F258" s="55"/>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32"/>
      <c r="C259" s="17"/>
      <c r="D259" s="32"/>
      <c r="E259" s="55"/>
      <c r="F259" s="55"/>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32"/>
      <c r="C260" s="17"/>
      <c r="D260" s="32"/>
      <c r="E260" s="55"/>
      <c r="F260" s="55"/>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32"/>
      <c r="C261" s="17"/>
      <c r="D261" s="32"/>
      <c r="E261" s="55"/>
      <c r="F261" s="55"/>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32"/>
      <c r="C262" s="17"/>
      <c r="D262" s="32"/>
      <c r="E262" s="55"/>
      <c r="F262" s="55"/>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32"/>
      <c r="C263" s="17"/>
      <c r="D263" s="32"/>
      <c r="E263" s="55"/>
      <c r="F263" s="55"/>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32"/>
      <c r="C264" s="17"/>
      <c r="D264" s="32"/>
      <c r="E264" s="55"/>
      <c r="F264" s="55"/>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32"/>
      <c r="C265" s="17"/>
      <c r="D265" s="32"/>
      <c r="E265" s="55"/>
      <c r="F265" s="55"/>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32"/>
      <c r="C266" s="17"/>
      <c r="D266" s="32"/>
      <c r="E266" s="55"/>
      <c r="F266" s="55"/>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32"/>
      <c r="C267" s="17"/>
      <c r="D267" s="32"/>
      <c r="E267" s="55"/>
      <c r="F267" s="55"/>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32"/>
      <c r="C268" s="17"/>
      <c r="D268" s="32"/>
      <c r="E268" s="55"/>
      <c r="F268" s="55"/>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32"/>
      <c r="C269" s="17"/>
      <c r="D269" s="32"/>
      <c r="E269" s="55"/>
      <c r="F269" s="55"/>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32"/>
      <c r="C270" s="17"/>
      <c r="D270" s="32"/>
      <c r="E270" s="55"/>
      <c r="F270" s="55"/>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32"/>
      <c r="C271" s="17"/>
      <c r="D271" s="32"/>
      <c r="E271" s="55"/>
      <c r="F271" s="55"/>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32"/>
      <c r="C272" s="17"/>
      <c r="D272" s="32"/>
      <c r="E272" s="55"/>
      <c r="F272" s="55"/>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32"/>
      <c r="C273" s="17"/>
      <c r="D273" s="32"/>
      <c r="E273" s="55"/>
      <c r="F273" s="55"/>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32"/>
      <c r="C274" s="17"/>
      <c r="D274" s="32"/>
      <c r="E274" s="55"/>
      <c r="F274" s="55"/>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32"/>
      <c r="C275" s="17"/>
      <c r="D275" s="32"/>
      <c r="E275" s="55"/>
      <c r="F275" s="55"/>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32"/>
      <c r="C276" s="17"/>
      <c r="D276" s="32"/>
      <c r="E276" s="55"/>
      <c r="F276" s="55"/>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32"/>
      <c r="C277" s="17"/>
      <c r="D277" s="32"/>
      <c r="E277" s="55"/>
      <c r="F277" s="55"/>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32"/>
      <c r="C278" s="17"/>
      <c r="D278" s="32"/>
      <c r="E278" s="55"/>
      <c r="F278" s="55"/>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32"/>
      <c r="C279" s="17"/>
      <c r="D279" s="32"/>
      <c r="E279" s="55"/>
      <c r="F279" s="55"/>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32"/>
      <c r="C280" s="17"/>
      <c r="D280" s="32"/>
      <c r="E280" s="55"/>
      <c r="F280" s="55"/>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32"/>
      <c r="C281" s="17"/>
      <c r="D281" s="32"/>
      <c r="E281" s="55"/>
      <c r="F281" s="55"/>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32"/>
      <c r="C282" s="17"/>
      <c r="D282" s="32"/>
      <c r="E282" s="55"/>
      <c r="F282" s="55"/>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32"/>
      <c r="C283" s="17"/>
      <c r="D283" s="32"/>
      <c r="E283" s="55"/>
      <c r="F283" s="55"/>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32"/>
      <c r="C284" s="17"/>
      <c r="D284" s="32"/>
      <c r="E284" s="55"/>
      <c r="F284" s="55"/>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32"/>
      <c r="C285" s="17"/>
      <c r="D285" s="32"/>
      <c r="E285" s="55"/>
      <c r="F285" s="55"/>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32"/>
      <c r="C286" s="17"/>
      <c r="D286" s="32"/>
      <c r="E286" s="55"/>
      <c r="F286" s="55"/>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32"/>
      <c r="C287" s="17"/>
      <c r="D287" s="32"/>
      <c r="E287" s="55"/>
      <c r="F287" s="55"/>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32"/>
      <c r="C288" s="17"/>
      <c r="D288" s="32"/>
      <c r="E288" s="55"/>
      <c r="F288" s="55"/>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32"/>
      <c r="C289" s="17"/>
      <c r="D289" s="32"/>
      <c r="E289" s="55"/>
      <c r="F289" s="55"/>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32"/>
      <c r="C290" s="17"/>
      <c r="D290" s="32"/>
      <c r="E290" s="55"/>
      <c r="F290" s="55"/>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32"/>
      <c r="C291" s="17"/>
      <c r="D291" s="32"/>
      <c r="E291" s="55"/>
      <c r="F291" s="55"/>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32"/>
      <c r="C292" s="17"/>
      <c r="D292" s="32"/>
      <c r="E292" s="55"/>
      <c r="F292" s="55"/>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32"/>
      <c r="C293" s="17"/>
      <c r="D293" s="32"/>
      <c r="E293" s="55"/>
      <c r="F293" s="55"/>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32"/>
      <c r="C294" s="17"/>
      <c r="D294" s="32"/>
      <c r="E294" s="55"/>
      <c r="F294" s="55"/>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32"/>
      <c r="C295" s="17"/>
      <c r="D295" s="32"/>
      <c r="E295" s="55"/>
      <c r="F295" s="55"/>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32"/>
      <c r="C296" s="17"/>
      <c r="D296" s="32"/>
      <c r="E296" s="55"/>
      <c r="F296" s="55"/>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32"/>
      <c r="C297" s="17"/>
      <c r="D297" s="32"/>
      <c r="E297" s="55"/>
      <c r="F297" s="55"/>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32"/>
      <c r="C298" s="17"/>
      <c r="D298" s="32"/>
      <c r="E298" s="55"/>
      <c r="F298" s="55"/>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32"/>
      <c r="C299" s="17"/>
      <c r="D299" s="32"/>
      <c r="E299" s="55"/>
      <c r="F299" s="55"/>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32"/>
      <c r="C300" s="17"/>
      <c r="D300" s="32"/>
      <c r="E300" s="55"/>
      <c r="F300" s="55"/>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32"/>
      <c r="C301" s="17"/>
      <c r="D301" s="32"/>
      <c r="E301" s="55"/>
      <c r="F301" s="55"/>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32"/>
      <c r="C302" s="17"/>
      <c r="D302" s="32"/>
      <c r="E302" s="55"/>
      <c r="F302" s="55"/>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32"/>
      <c r="C303" s="17"/>
      <c r="D303" s="32"/>
      <c r="E303" s="55"/>
      <c r="F303" s="55"/>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32"/>
      <c r="C304" s="17"/>
      <c r="D304" s="32"/>
      <c r="E304" s="55"/>
      <c r="F304" s="55"/>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32"/>
      <c r="C305" s="17"/>
      <c r="D305" s="32"/>
      <c r="E305" s="55"/>
      <c r="F305" s="55"/>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32"/>
      <c r="C306" s="17"/>
      <c r="D306" s="32"/>
      <c r="E306" s="55"/>
      <c r="F306" s="55"/>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32"/>
      <c r="C307" s="17"/>
      <c r="D307" s="32"/>
      <c r="E307" s="55"/>
      <c r="F307" s="55"/>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32"/>
      <c r="C308" s="17"/>
      <c r="D308" s="32"/>
      <c r="E308" s="55"/>
      <c r="F308" s="55"/>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32"/>
      <c r="C309" s="17"/>
      <c r="D309" s="32"/>
      <c r="E309" s="55"/>
      <c r="F309" s="55"/>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32"/>
      <c r="C310" s="17"/>
      <c r="D310" s="32"/>
      <c r="E310" s="55"/>
      <c r="F310" s="55"/>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32"/>
      <c r="C311" s="17"/>
      <c r="D311" s="32"/>
      <c r="E311" s="55"/>
      <c r="F311" s="55"/>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32"/>
      <c r="C312" s="17"/>
      <c r="D312" s="32"/>
      <c r="E312" s="55"/>
      <c r="F312" s="55"/>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32"/>
      <c r="C313" s="17"/>
      <c r="D313" s="32"/>
      <c r="E313" s="55"/>
      <c r="F313" s="55"/>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32"/>
      <c r="C314" s="17"/>
      <c r="D314" s="32"/>
      <c r="E314" s="55"/>
      <c r="F314" s="55"/>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32"/>
      <c r="C315" s="17"/>
      <c r="D315" s="32"/>
      <c r="E315" s="55"/>
      <c r="F315" s="55"/>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32"/>
      <c r="C316" s="17"/>
      <c r="D316" s="32"/>
      <c r="E316" s="55"/>
      <c r="F316" s="55"/>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32"/>
      <c r="C317" s="17"/>
      <c r="D317" s="32"/>
      <c r="E317" s="55"/>
      <c r="F317" s="55"/>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32"/>
      <c r="C318" s="17"/>
      <c r="D318" s="32"/>
      <c r="E318" s="55"/>
      <c r="F318" s="55"/>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32"/>
      <c r="C319" s="17"/>
      <c r="D319" s="32"/>
      <c r="E319" s="55"/>
      <c r="F319" s="55"/>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32"/>
      <c r="C320" s="17"/>
      <c r="D320" s="32"/>
      <c r="E320" s="55"/>
      <c r="F320" s="55"/>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32"/>
      <c r="C321" s="17"/>
      <c r="D321" s="32"/>
      <c r="E321" s="55"/>
      <c r="F321" s="55"/>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32"/>
      <c r="C322" s="17"/>
      <c r="D322" s="32"/>
      <c r="E322" s="55"/>
      <c r="F322" s="55"/>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32"/>
      <c r="C323" s="17"/>
      <c r="D323" s="32"/>
      <c r="E323" s="55"/>
      <c r="F323" s="55"/>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32"/>
      <c r="C324" s="17"/>
      <c r="D324" s="32"/>
      <c r="E324" s="55"/>
      <c r="F324" s="55"/>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32"/>
      <c r="C325" s="17"/>
      <c r="D325" s="32"/>
      <c r="E325" s="55"/>
      <c r="F325" s="55"/>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32"/>
      <c r="C326" s="17"/>
      <c r="D326" s="32"/>
      <c r="E326" s="55"/>
      <c r="F326" s="55"/>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32"/>
      <c r="C327" s="17"/>
      <c r="D327" s="32"/>
      <c r="E327" s="55"/>
      <c r="F327" s="55"/>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32"/>
      <c r="C328" s="17"/>
      <c r="D328" s="32"/>
      <c r="E328" s="55"/>
      <c r="F328" s="55"/>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32"/>
      <c r="C329" s="17"/>
      <c r="D329" s="32"/>
      <c r="E329" s="55"/>
      <c r="F329" s="55"/>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32"/>
      <c r="C330" s="17"/>
      <c r="D330" s="32"/>
      <c r="E330" s="55"/>
      <c r="F330" s="55"/>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32"/>
      <c r="C331" s="17"/>
      <c r="D331" s="32"/>
      <c r="E331" s="55"/>
      <c r="F331" s="55"/>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32"/>
      <c r="C332" s="17"/>
      <c r="D332" s="32"/>
      <c r="E332" s="55"/>
      <c r="F332" s="55"/>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32"/>
      <c r="C333" s="17"/>
      <c r="D333" s="32"/>
      <c r="E333" s="55"/>
      <c r="F333" s="55"/>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32"/>
      <c r="C334" s="17"/>
      <c r="D334" s="32"/>
      <c r="E334" s="55"/>
      <c r="F334" s="55"/>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32"/>
      <c r="C335" s="17"/>
      <c r="D335" s="32"/>
      <c r="E335" s="55"/>
      <c r="F335" s="55"/>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32"/>
      <c r="C336" s="17"/>
      <c r="D336" s="32"/>
      <c r="E336" s="55"/>
      <c r="F336" s="55"/>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32"/>
      <c r="C337" s="17"/>
      <c r="D337" s="32"/>
      <c r="E337" s="55"/>
      <c r="F337" s="55"/>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32"/>
      <c r="C338" s="17"/>
      <c r="D338" s="32"/>
      <c r="E338" s="55"/>
      <c r="F338" s="55"/>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32"/>
      <c r="C339" s="17"/>
      <c r="D339" s="32"/>
      <c r="E339" s="55"/>
      <c r="F339" s="55"/>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32"/>
      <c r="C340" s="17"/>
      <c r="D340" s="32"/>
      <c r="E340" s="55"/>
      <c r="F340" s="55"/>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32"/>
      <c r="C341" s="17"/>
      <c r="D341" s="32"/>
      <c r="E341" s="55"/>
      <c r="F341" s="55"/>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32"/>
      <c r="C342" s="17"/>
      <c r="D342" s="32"/>
      <c r="E342" s="55"/>
      <c r="F342" s="55"/>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32"/>
      <c r="C343" s="17"/>
      <c r="D343" s="32"/>
      <c r="E343" s="55"/>
      <c r="F343" s="55"/>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32"/>
      <c r="C344" s="17"/>
      <c r="D344" s="32"/>
      <c r="E344" s="55"/>
      <c r="F344" s="55"/>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32"/>
      <c r="C345" s="17"/>
      <c r="D345" s="32"/>
      <c r="E345" s="55"/>
      <c r="F345" s="55"/>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32"/>
      <c r="C346" s="17"/>
      <c r="D346" s="32"/>
      <c r="E346" s="55"/>
      <c r="F346" s="55"/>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32"/>
      <c r="C347" s="17"/>
      <c r="D347" s="32"/>
      <c r="E347" s="55"/>
      <c r="F347" s="55"/>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32"/>
      <c r="C348" s="17"/>
      <c r="D348" s="32"/>
      <c r="E348" s="55"/>
      <c r="F348" s="55"/>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32"/>
      <c r="C349" s="17"/>
      <c r="D349" s="32"/>
      <c r="E349" s="55"/>
      <c r="F349" s="55"/>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32"/>
      <c r="C350" s="17"/>
      <c r="D350" s="32"/>
      <c r="E350" s="55"/>
      <c r="F350" s="55"/>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32"/>
      <c r="C351" s="17"/>
      <c r="D351" s="32"/>
      <c r="E351" s="55"/>
      <c r="F351" s="55"/>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32"/>
      <c r="C352" s="17"/>
      <c r="D352" s="32"/>
      <c r="E352" s="55"/>
      <c r="F352" s="55"/>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32"/>
      <c r="C353" s="17"/>
      <c r="D353" s="32"/>
      <c r="E353" s="55"/>
      <c r="F353" s="55"/>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32"/>
      <c r="C354" s="17"/>
      <c r="D354" s="32"/>
      <c r="E354" s="55"/>
      <c r="F354" s="55"/>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32"/>
      <c r="C355" s="17"/>
      <c r="D355" s="32"/>
      <c r="E355" s="55"/>
      <c r="F355" s="55"/>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32"/>
      <c r="C356" s="17"/>
      <c r="D356" s="32"/>
      <c r="E356" s="55"/>
      <c r="F356" s="55"/>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32"/>
      <c r="C357" s="17"/>
      <c r="D357" s="32"/>
      <c r="E357" s="55"/>
      <c r="F357" s="55"/>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32"/>
      <c r="C358" s="17"/>
      <c r="D358" s="32"/>
      <c r="E358" s="55"/>
      <c r="F358" s="55"/>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32"/>
      <c r="C359" s="17"/>
      <c r="D359" s="32"/>
      <c r="E359" s="55"/>
      <c r="F359" s="55"/>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32"/>
      <c r="C360" s="17"/>
      <c r="D360" s="32"/>
      <c r="E360" s="55"/>
      <c r="F360" s="55"/>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32"/>
      <c r="C361" s="17"/>
      <c r="D361" s="32"/>
      <c r="E361" s="55"/>
      <c r="F361" s="55"/>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32"/>
      <c r="C362" s="17"/>
      <c r="D362" s="32"/>
      <c r="E362" s="55"/>
      <c r="F362" s="55"/>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32"/>
      <c r="C363" s="17"/>
      <c r="D363" s="32"/>
      <c r="E363" s="55"/>
      <c r="F363" s="55"/>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32"/>
      <c r="C364" s="17"/>
      <c r="D364" s="32"/>
      <c r="E364" s="55"/>
      <c r="F364" s="55"/>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32"/>
      <c r="C365" s="17"/>
      <c r="D365" s="32"/>
      <c r="E365" s="55"/>
      <c r="F365" s="55"/>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32"/>
      <c r="C366" s="17"/>
      <c r="D366" s="32"/>
      <c r="E366" s="55"/>
      <c r="F366" s="55"/>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32"/>
      <c r="C367" s="17"/>
      <c r="D367" s="32"/>
      <c r="E367" s="55"/>
      <c r="F367" s="55"/>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32"/>
      <c r="C368" s="17"/>
      <c r="D368" s="32"/>
      <c r="E368" s="55"/>
      <c r="F368" s="55"/>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32"/>
      <c r="C369" s="17"/>
      <c r="D369" s="32"/>
      <c r="E369" s="55"/>
      <c r="F369" s="55"/>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32"/>
      <c r="C370" s="17"/>
      <c r="D370" s="32"/>
      <c r="E370" s="55"/>
      <c r="F370" s="55"/>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32"/>
      <c r="C371" s="17"/>
      <c r="D371" s="32"/>
      <c r="E371" s="55"/>
      <c r="F371" s="55"/>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32"/>
      <c r="C372" s="17"/>
      <c r="D372" s="32"/>
      <c r="E372" s="55"/>
      <c r="F372" s="55"/>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32"/>
      <c r="C373" s="17"/>
      <c r="D373" s="32"/>
      <c r="E373" s="55"/>
      <c r="F373" s="55"/>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32"/>
      <c r="C374" s="17"/>
      <c r="D374" s="32"/>
      <c r="E374" s="55"/>
      <c r="F374" s="55"/>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32"/>
      <c r="C375" s="17"/>
      <c r="D375" s="32"/>
      <c r="E375" s="55"/>
      <c r="F375" s="55"/>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32"/>
      <c r="C376" s="17"/>
      <c r="D376" s="32"/>
      <c r="E376" s="55"/>
      <c r="F376" s="55"/>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32"/>
      <c r="C377" s="17"/>
      <c r="D377" s="32"/>
      <c r="E377" s="55"/>
      <c r="F377" s="55"/>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32"/>
      <c r="C378" s="17"/>
      <c r="D378" s="32"/>
      <c r="E378" s="55"/>
      <c r="F378" s="55"/>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32"/>
      <c r="C379" s="17"/>
      <c r="D379" s="32"/>
      <c r="E379" s="55"/>
      <c r="F379" s="55"/>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32"/>
      <c r="C380" s="17"/>
      <c r="D380" s="32"/>
      <c r="E380" s="55"/>
      <c r="F380" s="55"/>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32"/>
      <c r="C381" s="17"/>
      <c r="D381" s="32"/>
      <c r="E381" s="55"/>
      <c r="F381" s="55"/>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32"/>
      <c r="C382" s="17"/>
      <c r="D382" s="32"/>
      <c r="E382" s="55"/>
      <c r="F382" s="55"/>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32"/>
      <c r="C383" s="17"/>
      <c r="D383" s="32"/>
      <c r="E383" s="55"/>
      <c r="F383" s="55"/>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32"/>
      <c r="C384" s="17"/>
      <c r="D384" s="32"/>
      <c r="E384" s="55"/>
      <c r="F384" s="55"/>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32"/>
      <c r="C385" s="17"/>
      <c r="D385" s="32"/>
      <c r="E385" s="55"/>
      <c r="F385" s="55"/>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32"/>
      <c r="C386" s="17"/>
      <c r="D386" s="32"/>
      <c r="E386" s="55"/>
      <c r="F386" s="55"/>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32"/>
      <c r="C387" s="17"/>
      <c r="D387" s="32"/>
      <c r="E387" s="55"/>
      <c r="F387" s="55"/>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32"/>
      <c r="C388" s="17"/>
      <c r="D388" s="32"/>
      <c r="E388" s="55"/>
      <c r="F388" s="55"/>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32"/>
      <c r="C389" s="17"/>
      <c r="D389" s="32"/>
      <c r="E389" s="55"/>
      <c r="F389" s="55"/>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32"/>
      <c r="C390" s="17"/>
      <c r="D390" s="32"/>
      <c r="E390" s="55"/>
      <c r="F390" s="55"/>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32"/>
      <c r="C391" s="17"/>
      <c r="D391" s="32"/>
      <c r="E391" s="55"/>
      <c r="F391" s="55"/>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32"/>
      <c r="C392" s="17"/>
      <c r="D392" s="32"/>
      <c r="E392" s="55"/>
      <c r="F392" s="55"/>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32"/>
      <c r="C393" s="17"/>
      <c r="D393" s="32"/>
      <c r="E393" s="55"/>
      <c r="F393" s="55"/>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32"/>
      <c r="C394" s="17"/>
      <c r="D394" s="32"/>
      <c r="E394" s="55"/>
      <c r="F394" s="55"/>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32"/>
      <c r="C395" s="17"/>
      <c r="D395" s="32"/>
      <c r="E395" s="55"/>
      <c r="F395" s="55"/>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32"/>
      <c r="C396" s="17"/>
      <c r="D396" s="32"/>
      <c r="E396" s="55"/>
      <c r="F396" s="55"/>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32"/>
      <c r="C397" s="17"/>
      <c r="D397" s="32"/>
      <c r="E397" s="55"/>
      <c r="F397" s="55"/>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32"/>
      <c r="C398" s="17"/>
      <c r="D398" s="32"/>
      <c r="E398" s="55"/>
      <c r="F398" s="55"/>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32"/>
      <c r="C399" s="17"/>
      <c r="D399" s="32"/>
      <c r="E399" s="55"/>
      <c r="F399" s="55"/>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32"/>
      <c r="C400" s="17"/>
      <c r="D400" s="32"/>
      <c r="E400" s="55"/>
      <c r="F400" s="55"/>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32"/>
      <c r="C401" s="17"/>
      <c r="D401" s="32"/>
      <c r="E401" s="55"/>
      <c r="F401" s="55"/>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32"/>
      <c r="C402" s="17"/>
      <c r="D402" s="32"/>
      <c r="E402" s="55"/>
      <c r="F402" s="55"/>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32"/>
      <c r="C403" s="17"/>
      <c r="D403" s="32"/>
      <c r="E403" s="55"/>
      <c r="F403" s="55"/>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32"/>
      <c r="C404" s="17"/>
      <c r="D404" s="32"/>
      <c r="E404" s="55"/>
      <c r="F404" s="55"/>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32"/>
      <c r="C405" s="17"/>
      <c r="D405" s="32"/>
      <c r="E405" s="55"/>
      <c r="F405" s="55"/>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32"/>
      <c r="C406" s="17"/>
      <c r="D406" s="32"/>
      <c r="E406" s="55"/>
      <c r="F406" s="55"/>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32"/>
      <c r="C407" s="17"/>
      <c r="D407" s="32"/>
      <c r="E407" s="55"/>
      <c r="F407" s="55"/>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32"/>
      <c r="C408" s="17"/>
      <c r="D408" s="32"/>
      <c r="E408" s="55"/>
      <c r="F408" s="55"/>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32"/>
      <c r="C409" s="17"/>
      <c r="D409" s="32"/>
      <c r="E409" s="55"/>
      <c r="F409" s="55"/>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32"/>
      <c r="C410" s="17"/>
      <c r="D410" s="32"/>
      <c r="E410" s="55"/>
      <c r="F410" s="55"/>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32"/>
      <c r="C411" s="17"/>
      <c r="D411" s="32"/>
      <c r="E411" s="55"/>
      <c r="F411" s="55"/>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32"/>
      <c r="C412" s="17"/>
      <c r="D412" s="32"/>
      <c r="E412" s="55"/>
      <c r="F412" s="55"/>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32"/>
      <c r="C413" s="17"/>
      <c r="D413" s="32"/>
      <c r="E413" s="55"/>
      <c r="F413" s="55"/>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32"/>
      <c r="C414" s="17"/>
      <c r="D414" s="32"/>
      <c r="E414" s="55"/>
      <c r="F414" s="55"/>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32"/>
      <c r="C415" s="17"/>
      <c r="D415" s="32"/>
      <c r="E415" s="55"/>
      <c r="F415" s="55"/>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32"/>
      <c r="C416" s="17"/>
      <c r="D416" s="32"/>
      <c r="E416" s="55"/>
      <c r="F416" s="55"/>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32"/>
      <c r="C417" s="17"/>
      <c r="D417" s="32"/>
      <c r="E417" s="55"/>
      <c r="F417" s="55"/>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32"/>
      <c r="C418" s="17"/>
      <c r="D418" s="32"/>
      <c r="E418" s="55"/>
      <c r="F418" s="55"/>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32"/>
      <c r="C419" s="17"/>
      <c r="D419" s="32"/>
      <c r="E419" s="55"/>
      <c r="F419" s="55"/>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32"/>
      <c r="C420" s="17"/>
      <c r="D420" s="32"/>
      <c r="E420" s="55"/>
      <c r="F420" s="55"/>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32"/>
      <c r="C421" s="17"/>
      <c r="D421" s="32"/>
      <c r="E421" s="55"/>
      <c r="F421" s="55"/>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32"/>
      <c r="C422" s="17"/>
      <c r="D422" s="32"/>
      <c r="E422" s="55"/>
      <c r="F422" s="55"/>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32"/>
      <c r="C423" s="17"/>
      <c r="D423" s="32"/>
      <c r="E423" s="55"/>
      <c r="F423" s="55"/>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32"/>
      <c r="C424" s="17"/>
      <c r="D424" s="32"/>
      <c r="E424" s="55"/>
      <c r="F424" s="55"/>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32"/>
      <c r="C425" s="17"/>
      <c r="D425" s="32"/>
      <c r="E425" s="55"/>
      <c r="F425" s="55"/>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32"/>
      <c r="C426" s="17"/>
      <c r="D426" s="32"/>
      <c r="E426" s="55"/>
      <c r="F426" s="55"/>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32"/>
      <c r="C427" s="17"/>
      <c r="D427" s="32"/>
      <c r="E427" s="55"/>
      <c r="F427" s="55"/>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32"/>
      <c r="C428" s="17"/>
      <c r="D428" s="32"/>
      <c r="E428" s="55"/>
      <c r="F428" s="55"/>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32"/>
      <c r="C429" s="17"/>
      <c r="D429" s="32"/>
      <c r="E429" s="55"/>
      <c r="F429" s="55"/>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32"/>
      <c r="C430" s="17"/>
      <c r="D430" s="32"/>
      <c r="E430" s="55"/>
      <c r="F430" s="55"/>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32"/>
      <c r="C431" s="17"/>
      <c r="D431" s="32"/>
      <c r="E431" s="55"/>
      <c r="F431" s="55"/>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32"/>
      <c r="C432" s="17"/>
      <c r="D432" s="32"/>
      <c r="E432" s="55"/>
      <c r="F432" s="55"/>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32"/>
      <c r="C433" s="17"/>
      <c r="D433" s="32"/>
      <c r="E433" s="55"/>
      <c r="F433" s="55"/>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32"/>
      <c r="C434" s="17"/>
      <c r="D434" s="32"/>
      <c r="E434" s="55"/>
      <c r="F434" s="55"/>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32"/>
      <c r="C435" s="17"/>
      <c r="D435" s="32"/>
      <c r="E435" s="55"/>
      <c r="F435" s="55"/>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32"/>
      <c r="C436" s="17"/>
      <c r="D436" s="32"/>
      <c r="E436" s="55"/>
      <c r="F436" s="55"/>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32"/>
      <c r="C437" s="17"/>
      <c r="D437" s="32"/>
      <c r="E437" s="55"/>
      <c r="F437" s="55"/>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32"/>
      <c r="C438" s="17"/>
      <c r="D438" s="32"/>
      <c r="E438" s="55"/>
      <c r="F438" s="55"/>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32"/>
      <c r="C439" s="17"/>
      <c r="D439" s="32"/>
      <c r="E439" s="55"/>
      <c r="F439" s="55"/>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32"/>
      <c r="C440" s="17"/>
      <c r="D440" s="32"/>
      <c r="E440" s="55"/>
      <c r="F440" s="55"/>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32"/>
      <c r="C441" s="17"/>
      <c r="D441" s="32"/>
      <c r="E441" s="55"/>
      <c r="F441" s="55"/>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32"/>
      <c r="C442" s="17"/>
      <c r="D442" s="32"/>
      <c r="E442" s="55"/>
      <c r="F442" s="55"/>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32"/>
      <c r="C443" s="17"/>
      <c r="D443" s="32"/>
      <c r="E443" s="55"/>
      <c r="F443" s="55"/>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32"/>
      <c r="C444" s="17"/>
      <c r="D444" s="32"/>
      <c r="E444" s="55"/>
      <c r="F444" s="55"/>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32"/>
      <c r="C445" s="17"/>
      <c r="D445" s="32"/>
      <c r="E445" s="55"/>
      <c r="F445" s="55"/>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32"/>
      <c r="C446" s="17"/>
      <c r="D446" s="32"/>
      <c r="E446" s="55"/>
      <c r="F446" s="55"/>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32"/>
      <c r="C447" s="17"/>
      <c r="D447" s="32"/>
      <c r="E447" s="55"/>
      <c r="F447" s="55"/>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32"/>
      <c r="C448" s="17"/>
      <c r="D448" s="32"/>
      <c r="E448" s="55"/>
      <c r="F448" s="55"/>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32"/>
      <c r="C449" s="17"/>
      <c r="D449" s="32"/>
      <c r="E449" s="55"/>
      <c r="F449" s="55"/>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32"/>
      <c r="C450" s="17"/>
      <c r="D450" s="32"/>
      <c r="E450" s="55"/>
      <c r="F450" s="55"/>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32"/>
      <c r="C451" s="17"/>
      <c r="D451" s="32"/>
      <c r="E451" s="55"/>
      <c r="F451" s="55"/>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32"/>
      <c r="C452" s="17"/>
      <c r="D452" s="32"/>
      <c r="E452" s="55"/>
      <c r="F452" s="55"/>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32"/>
      <c r="C453" s="17"/>
      <c r="D453" s="32"/>
      <c r="E453" s="55"/>
      <c r="F453" s="55"/>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32"/>
      <c r="C454" s="17"/>
      <c r="D454" s="32"/>
      <c r="E454" s="55"/>
      <c r="F454" s="55"/>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32"/>
      <c r="C455" s="17"/>
      <c r="D455" s="32"/>
      <c r="E455" s="55"/>
      <c r="F455" s="55"/>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32"/>
      <c r="C456" s="17"/>
      <c r="D456" s="32"/>
      <c r="E456" s="55"/>
      <c r="F456" s="55"/>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32"/>
      <c r="C457" s="17"/>
      <c r="D457" s="32"/>
      <c r="E457" s="55"/>
      <c r="F457" s="55"/>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32"/>
      <c r="C458" s="17"/>
      <c r="D458" s="32"/>
      <c r="E458" s="55"/>
      <c r="F458" s="55"/>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32"/>
      <c r="C459" s="17"/>
      <c r="D459" s="32"/>
      <c r="E459" s="55"/>
      <c r="F459" s="55"/>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32"/>
      <c r="C460" s="17"/>
      <c r="D460" s="32"/>
      <c r="E460" s="55"/>
      <c r="F460" s="55"/>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32"/>
      <c r="C461" s="17"/>
      <c r="D461" s="32"/>
      <c r="E461" s="55"/>
      <c r="F461" s="55"/>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32"/>
      <c r="C462" s="17"/>
      <c r="D462" s="32"/>
      <c r="E462" s="55"/>
      <c r="F462" s="55"/>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32"/>
      <c r="C463" s="17"/>
      <c r="D463" s="32"/>
      <c r="E463" s="55"/>
      <c r="F463" s="55"/>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32"/>
      <c r="C464" s="17"/>
      <c r="D464" s="32"/>
      <c r="E464" s="55"/>
      <c r="F464" s="55"/>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32"/>
      <c r="C465" s="17"/>
      <c r="D465" s="32"/>
      <c r="E465" s="55"/>
      <c r="F465" s="55"/>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32"/>
      <c r="C466" s="17"/>
      <c r="D466" s="32"/>
      <c r="E466" s="55"/>
      <c r="F466" s="55"/>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32"/>
      <c r="C467" s="17"/>
      <c r="D467" s="32"/>
      <c r="E467" s="55"/>
      <c r="F467" s="55"/>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32"/>
      <c r="C468" s="17"/>
      <c r="D468" s="32"/>
      <c r="E468" s="55"/>
      <c r="F468" s="55"/>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32"/>
      <c r="C469" s="17"/>
      <c r="D469" s="32"/>
      <c r="E469" s="55"/>
      <c r="F469" s="55"/>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32"/>
      <c r="C470" s="17"/>
      <c r="D470" s="32"/>
      <c r="E470" s="55"/>
      <c r="F470" s="55"/>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32"/>
      <c r="C471" s="17"/>
      <c r="D471" s="32"/>
      <c r="E471" s="55"/>
      <c r="F471" s="55"/>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32"/>
      <c r="C472" s="17"/>
      <c r="D472" s="32"/>
      <c r="E472" s="55"/>
      <c r="F472" s="55"/>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32"/>
      <c r="C473" s="17"/>
      <c r="D473" s="32"/>
      <c r="E473" s="55"/>
      <c r="F473" s="55"/>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32"/>
      <c r="C474" s="17"/>
      <c r="D474" s="32"/>
      <c r="E474" s="55"/>
      <c r="F474" s="55"/>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32"/>
      <c r="C475" s="17"/>
      <c r="D475" s="32"/>
      <c r="E475" s="55"/>
      <c r="F475" s="55"/>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32"/>
      <c r="C476" s="17"/>
      <c r="D476" s="32"/>
      <c r="E476" s="55"/>
      <c r="F476" s="55"/>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32"/>
      <c r="C477" s="17"/>
      <c r="D477" s="32"/>
      <c r="E477" s="55"/>
      <c r="F477" s="55"/>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32"/>
      <c r="C478" s="17"/>
      <c r="D478" s="32"/>
      <c r="E478" s="55"/>
      <c r="F478" s="55"/>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32"/>
      <c r="C479" s="17"/>
      <c r="D479" s="32"/>
      <c r="E479" s="55"/>
      <c r="F479" s="55"/>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32"/>
      <c r="C480" s="17"/>
      <c r="D480" s="32"/>
      <c r="E480" s="55"/>
      <c r="F480" s="55"/>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32"/>
      <c r="C481" s="17"/>
      <c r="D481" s="32"/>
      <c r="E481" s="55"/>
      <c r="F481" s="55"/>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32"/>
      <c r="C482" s="17"/>
      <c r="D482" s="32"/>
      <c r="E482" s="55"/>
      <c r="F482" s="55"/>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32"/>
      <c r="C483" s="17"/>
      <c r="D483" s="32"/>
      <c r="E483" s="55"/>
      <c r="F483" s="55"/>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32"/>
      <c r="C484" s="17"/>
      <c r="D484" s="32"/>
      <c r="E484" s="55"/>
      <c r="F484" s="55"/>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32"/>
      <c r="C485" s="17"/>
      <c r="D485" s="32"/>
      <c r="E485" s="55"/>
      <c r="F485" s="55"/>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32"/>
      <c r="C486" s="17"/>
      <c r="D486" s="32"/>
      <c r="E486" s="55"/>
      <c r="F486" s="55"/>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32"/>
      <c r="C487" s="17"/>
      <c r="D487" s="32"/>
      <c r="E487" s="55"/>
      <c r="F487" s="55"/>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32"/>
      <c r="C488" s="17"/>
      <c r="D488" s="32"/>
      <c r="E488" s="55"/>
      <c r="F488" s="55"/>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32"/>
      <c r="C489" s="17"/>
      <c r="D489" s="32"/>
      <c r="E489" s="55"/>
      <c r="F489" s="55"/>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32"/>
      <c r="C490" s="17"/>
      <c r="D490" s="32"/>
      <c r="E490" s="55"/>
      <c r="F490" s="55"/>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32"/>
      <c r="C491" s="17"/>
      <c r="D491" s="32"/>
      <c r="E491" s="55"/>
      <c r="F491" s="55"/>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32"/>
      <c r="C492" s="17"/>
      <c r="D492" s="32"/>
      <c r="E492" s="55"/>
      <c r="F492" s="55"/>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32"/>
      <c r="C493" s="17"/>
      <c r="D493" s="32"/>
      <c r="E493" s="55"/>
      <c r="F493" s="55"/>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32"/>
      <c r="C494" s="17"/>
      <c r="D494" s="32"/>
      <c r="E494" s="55"/>
      <c r="F494" s="55"/>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32"/>
      <c r="C495" s="17"/>
      <c r="D495" s="32"/>
      <c r="E495" s="55"/>
      <c r="F495" s="55"/>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32"/>
      <c r="C496" s="17"/>
      <c r="D496" s="32"/>
      <c r="E496" s="55"/>
      <c r="F496" s="55"/>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32"/>
      <c r="C497" s="17"/>
      <c r="D497" s="32"/>
      <c r="E497" s="55"/>
      <c r="F497" s="55"/>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32"/>
      <c r="C498" s="17"/>
      <c r="D498" s="32"/>
      <c r="E498" s="55"/>
      <c r="F498" s="55"/>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32"/>
      <c r="C499" s="17"/>
      <c r="D499" s="32"/>
      <c r="E499" s="55"/>
      <c r="F499" s="55"/>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32"/>
      <c r="C500" s="17"/>
      <c r="D500" s="32"/>
      <c r="E500" s="55"/>
      <c r="F500" s="55"/>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32"/>
      <c r="C501" s="17"/>
      <c r="D501" s="32"/>
      <c r="E501" s="55"/>
      <c r="F501" s="55"/>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32"/>
      <c r="C502" s="17"/>
      <c r="D502" s="32"/>
      <c r="E502" s="55"/>
      <c r="F502" s="55"/>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32"/>
      <c r="C503" s="17"/>
      <c r="D503" s="32"/>
      <c r="E503" s="55"/>
      <c r="F503" s="55"/>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32"/>
      <c r="C504" s="17"/>
      <c r="D504" s="32"/>
      <c r="E504" s="55"/>
      <c r="F504" s="55"/>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32"/>
      <c r="C505" s="17"/>
      <c r="D505" s="32"/>
      <c r="E505" s="55"/>
      <c r="F505" s="55"/>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32"/>
      <c r="C506" s="17"/>
      <c r="D506" s="32"/>
      <c r="E506" s="55"/>
      <c r="F506" s="55"/>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32"/>
      <c r="C507" s="17"/>
      <c r="D507" s="32"/>
      <c r="E507" s="55"/>
      <c r="F507" s="55"/>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32"/>
      <c r="C508" s="17"/>
      <c r="D508" s="32"/>
      <c r="E508" s="55"/>
      <c r="F508" s="55"/>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32"/>
      <c r="C509" s="17"/>
      <c r="D509" s="32"/>
      <c r="E509" s="55"/>
      <c r="F509" s="55"/>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32"/>
      <c r="C510" s="17"/>
      <c r="D510" s="32"/>
      <c r="E510" s="55"/>
      <c r="F510" s="55"/>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32"/>
      <c r="C511" s="17"/>
      <c r="D511" s="32"/>
      <c r="E511" s="55"/>
      <c r="F511" s="55"/>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32"/>
      <c r="C512" s="17"/>
      <c r="D512" s="32"/>
      <c r="E512" s="55"/>
      <c r="F512" s="55"/>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32"/>
      <c r="C513" s="17"/>
      <c r="D513" s="32"/>
      <c r="E513" s="55"/>
      <c r="F513" s="55"/>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32"/>
      <c r="C514" s="17"/>
      <c r="D514" s="32"/>
      <c r="E514" s="55"/>
      <c r="F514" s="55"/>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32"/>
      <c r="C515" s="17"/>
      <c r="D515" s="32"/>
      <c r="E515" s="55"/>
      <c r="F515" s="55"/>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32"/>
      <c r="C516" s="17"/>
      <c r="D516" s="32"/>
      <c r="E516" s="55"/>
      <c r="F516" s="55"/>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32"/>
      <c r="C517" s="17"/>
      <c r="D517" s="32"/>
      <c r="E517" s="55"/>
      <c r="F517" s="55"/>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32"/>
      <c r="C518" s="17"/>
      <c r="D518" s="32"/>
      <c r="E518" s="55"/>
      <c r="F518" s="55"/>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32"/>
      <c r="C519" s="17"/>
      <c r="D519" s="32"/>
      <c r="E519" s="55"/>
      <c r="F519" s="55"/>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32"/>
      <c r="C520" s="17"/>
      <c r="D520" s="32"/>
      <c r="E520" s="55"/>
      <c r="F520" s="55"/>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32"/>
      <c r="C521" s="17"/>
      <c r="D521" s="32"/>
      <c r="E521" s="55"/>
      <c r="F521" s="55"/>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32"/>
      <c r="C522" s="17"/>
      <c r="D522" s="32"/>
      <c r="E522" s="55"/>
      <c r="F522" s="55"/>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32"/>
      <c r="C523" s="17"/>
      <c r="D523" s="32"/>
      <c r="E523" s="55"/>
      <c r="F523" s="55"/>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32"/>
      <c r="C524" s="17"/>
      <c r="D524" s="32"/>
      <c r="E524" s="55"/>
      <c r="F524" s="55"/>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32"/>
      <c r="C525" s="17"/>
      <c r="D525" s="32"/>
      <c r="E525" s="55"/>
      <c r="F525" s="55"/>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32"/>
      <c r="C526" s="17"/>
      <c r="D526" s="32"/>
      <c r="E526" s="55"/>
      <c r="F526" s="55"/>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32"/>
      <c r="C527" s="17"/>
      <c r="D527" s="32"/>
      <c r="E527" s="55"/>
      <c r="F527" s="55"/>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32"/>
      <c r="C528" s="17"/>
      <c r="D528" s="32"/>
      <c r="E528" s="55"/>
      <c r="F528" s="55"/>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32"/>
      <c r="C529" s="17"/>
      <c r="D529" s="32"/>
      <c r="E529" s="55"/>
      <c r="F529" s="55"/>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32"/>
      <c r="C530" s="17"/>
      <c r="D530" s="32"/>
      <c r="E530" s="55"/>
      <c r="F530" s="55"/>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32"/>
      <c r="C531" s="17"/>
      <c r="D531" s="32"/>
      <c r="E531" s="55"/>
      <c r="F531" s="55"/>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32"/>
      <c r="C532" s="17"/>
      <c r="D532" s="32"/>
      <c r="E532" s="55"/>
      <c r="F532" s="55"/>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32"/>
      <c r="C533" s="17"/>
      <c r="D533" s="32"/>
      <c r="E533" s="55"/>
      <c r="F533" s="55"/>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32"/>
      <c r="C534" s="17"/>
      <c r="D534" s="32"/>
      <c r="E534" s="55"/>
      <c r="F534" s="55"/>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32"/>
      <c r="C535" s="17"/>
      <c r="D535" s="32"/>
      <c r="E535" s="55"/>
      <c r="F535" s="55"/>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32"/>
      <c r="C536" s="17"/>
      <c r="D536" s="32"/>
      <c r="E536" s="55"/>
      <c r="F536" s="55"/>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32"/>
      <c r="C537" s="17"/>
      <c r="D537" s="32"/>
      <c r="E537" s="55"/>
      <c r="F537" s="55"/>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32"/>
      <c r="C538" s="17"/>
      <c r="D538" s="32"/>
      <c r="E538" s="55"/>
      <c r="F538" s="55"/>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32"/>
      <c r="C539" s="17"/>
      <c r="D539" s="32"/>
      <c r="E539" s="55"/>
      <c r="F539" s="55"/>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32"/>
      <c r="C540" s="17"/>
      <c r="D540" s="32"/>
      <c r="E540" s="55"/>
      <c r="F540" s="55"/>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32"/>
      <c r="C541" s="17"/>
      <c r="D541" s="32"/>
      <c r="E541" s="55"/>
      <c r="F541" s="55"/>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32"/>
      <c r="C542" s="17"/>
      <c r="D542" s="32"/>
      <c r="E542" s="55"/>
      <c r="F542" s="55"/>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32"/>
      <c r="C543" s="17"/>
      <c r="D543" s="32"/>
      <c r="E543" s="55"/>
      <c r="F543" s="55"/>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32"/>
      <c r="C544" s="17"/>
      <c r="D544" s="32"/>
      <c r="E544" s="55"/>
      <c r="F544" s="55"/>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32"/>
      <c r="C545" s="17"/>
      <c r="D545" s="32"/>
      <c r="E545" s="55"/>
      <c r="F545" s="55"/>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32"/>
      <c r="C546" s="17"/>
      <c r="D546" s="32"/>
      <c r="E546" s="55"/>
      <c r="F546" s="55"/>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32"/>
      <c r="C547" s="17"/>
      <c r="D547" s="32"/>
      <c r="E547" s="55"/>
      <c r="F547" s="55"/>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32"/>
      <c r="C548" s="17"/>
      <c r="D548" s="32"/>
      <c r="E548" s="55"/>
      <c r="F548" s="55"/>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32"/>
      <c r="C549" s="17"/>
      <c r="D549" s="32"/>
      <c r="E549" s="55"/>
      <c r="F549" s="55"/>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32"/>
      <c r="C550" s="17"/>
      <c r="D550" s="32"/>
      <c r="E550" s="55"/>
      <c r="F550" s="55"/>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32"/>
      <c r="C551" s="17"/>
      <c r="D551" s="32"/>
      <c r="E551" s="55"/>
      <c r="F551" s="55"/>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32"/>
      <c r="C552" s="17"/>
      <c r="D552" s="32"/>
      <c r="E552" s="55"/>
      <c r="F552" s="55"/>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32"/>
      <c r="C553" s="17"/>
      <c r="D553" s="32"/>
      <c r="E553" s="55"/>
      <c r="F553" s="55"/>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32"/>
      <c r="C554" s="17"/>
      <c r="D554" s="32"/>
      <c r="E554" s="55"/>
      <c r="F554" s="55"/>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32"/>
      <c r="C555" s="17"/>
      <c r="D555" s="32"/>
      <c r="E555" s="55"/>
      <c r="F555" s="55"/>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32"/>
      <c r="C556" s="17"/>
      <c r="D556" s="32"/>
      <c r="E556" s="55"/>
      <c r="F556" s="55"/>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32"/>
      <c r="C557" s="17"/>
      <c r="D557" s="32"/>
      <c r="E557" s="55"/>
      <c r="F557" s="55"/>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32"/>
      <c r="C558" s="17"/>
      <c r="D558" s="32"/>
      <c r="E558" s="55"/>
      <c r="F558" s="55"/>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32"/>
      <c r="C559" s="17"/>
      <c r="D559" s="32"/>
      <c r="E559" s="55"/>
      <c r="F559" s="55"/>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32"/>
      <c r="C560" s="17"/>
      <c r="D560" s="32"/>
      <c r="E560" s="55"/>
      <c r="F560" s="55"/>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32"/>
      <c r="C561" s="17"/>
      <c r="D561" s="32"/>
      <c r="E561" s="55"/>
      <c r="F561" s="55"/>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32"/>
      <c r="C562" s="17"/>
      <c r="D562" s="32"/>
      <c r="E562" s="55"/>
      <c r="F562" s="55"/>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32"/>
      <c r="C563" s="17"/>
      <c r="D563" s="32"/>
      <c r="E563" s="55"/>
      <c r="F563" s="55"/>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32"/>
      <c r="C564" s="17"/>
      <c r="D564" s="32"/>
      <c r="E564" s="55"/>
      <c r="F564" s="55"/>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32"/>
      <c r="C565" s="17"/>
      <c r="D565" s="32"/>
      <c r="E565" s="55"/>
      <c r="F565" s="55"/>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32"/>
      <c r="C566" s="17"/>
      <c r="D566" s="32"/>
      <c r="E566" s="55"/>
      <c r="F566" s="55"/>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32"/>
      <c r="C567" s="17"/>
      <c r="D567" s="32"/>
      <c r="E567" s="55"/>
      <c r="F567" s="55"/>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32"/>
      <c r="C568" s="17"/>
      <c r="D568" s="32"/>
      <c r="E568" s="55"/>
      <c r="F568" s="55"/>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32"/>
      <c r="C569" s="17"/>
      <c r="D569" s="32"/>
      <c r="E569" s="55"/>
      <c r="F569" s="55"/>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32"/>
      <c r="C570" s="17"/>
      <c r="D570" s="32"/>
      <c r="E570" s="55"/>
      <c r="F570" s="55"/>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32"/>
      <c r="C571" s="17"/>
      <c r="D571" s="32"/>
      <c r="E571" s="55"/>
      <c r="F571" s="55"/>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32"/>
      <c r="C572" s="17"/>
      <c r="D572" s="32"/>
      <c r="E572" s="55"/>
      <c r="F572" s="55"/>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32"/>
      <c r="C573" s="17"/>
      <c r="D573" s="32"/>
      <c r="E573" s="55"/>
      <c r="F573" s="55"/>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32"/>
      <c r="C574" s="17"/>
      <c r="D574" s="32"/>
      <c r="E574" s="55"/>
      <c r="F574" s="55"/>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32"/>
      <c r="C575" s="17"/>
      <c r="D575" s="32"/>
      <c r="E575" s="55"/>
      <c r="F575" s="55"/>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32"/>
      <c r="C576" s="17"/>
      <c r="D576" s="32"/>
      <c r="E576" s="55"/>
      <c r="F576" s="55"/>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32"/>
      <c r="C577" s="17"/>
      <c r="D577" s="32"/>
      <c r="E577" s="55"/>
      <c r="F577" s="55"/>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32"/>
      <c r="C578" s="17"/>
      <c r="D578" s="32"/>
      <c r="E578" s="55"/>
      <c r="F578" s="55"/>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32"/>
      <c r="C579" s="17"/>
      <c r="D579" s="32"/>
      <c r="E579" s="55"/>
      <c r="F579" s="55"/>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32"/>
      <c r="C580" s="17"/>
      <c r="D580" s="32"/>
      <c r="E580" s="55"/>
      <c r="F580" s="55"/>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32"/>
      <c r="C581" s="17"/>
      <c r="D581" s="32"/>
      <c r="E581" s="55"/>
      <c r="F581" s="55"/>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32"/>
      <c r="C582" s="17"/>
      <c r="D582" s="32"/>
      <c r="E582" s="55"/>
      <c r="F582" s="55"/>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32"/>
      <c r="C583" s="17"/>
      <c r="D583" s="32"/>
      <c r="E583" s="55"/>
      <c r="F583" s="55"/>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32"/>
      <c r="C584" s="17"/>
      <c r="D584" s="32"/>
      <c r="E584" s="55"/>
      <c r="F584" s="55"/>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32"/>
      <c r="C585" s="17"/>
      <c r="D585" s="32"/>
      <c r="E585" s="55"/>
      <c r="F585" s="55"/>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32"/>
      <c r="C586" s="17"/>
      <c r="D586" s="32"/>
      <c r="E586" s="55"/>
      <c r="F586" s="55"/>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32"/>
      <c r="C587" s="17"/>
      <c r="D587" s="32"/>
      <c r="E587" s="55"/>
      <c r="F587" s="55"/>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32"/>
      <c r="C588" s="17"/>
      <c r="D588" s="32"/>
      <c r="E588" s="55"/>
      <c r="F588" s="55"/>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32"/>
      <c r="C589" s="17"/>
      <c r="D589" s="32"/>
      <c r="E589" s="55"/>
      <c r="F589" s="55"/>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32"/>
      <c r="C590" s="17"/>
      <c r="D590" s="32"/>
      <c r="E590" s="55"/>
      <c r="F590" s="55"/>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32"/>
      <c r="C591" s="17"/>
      <c r="D591" s="32"/>
      <c r="E591" s="55"/>
      <c r="F591" s="55"/>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32"/>
      <c r="C592" s="17"/>
      <c r="D592" s="32"/>
      <c r="E592" s="55"/>
      <c r="F592" s="55"/>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32"/>
      <c r="C593" s="17"/>
      <c r="D593" s="32"/>
      <c r="E593" s="55"/>
      <c r="F593" s="55"/>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32"/>
      <c r="C594" s="17"/>
      <c r="D594" s="32"/>
      <c r="E594" s="55"/>
      <c r="F594" s="55"/>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32"/>
      <c r="C595" s="17"/>
      <c r="D595" s="32"/>
      <c r="E595" s="55"/>
      <c r="F595" s="55"/>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32"/>
      <c r="C596" s="17"/>
      <c r="D596" s="32"/>
      <c r="E596" s="55"/>
      <c r="F596" s="55"/>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32"/>
      <c r="C597" s="17"/>
      <c r="D597" s="32"/>
      <c r="E597" s="55"/>
      <c r="F597" s="55"/>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32"/>
      <c r="C598" s="17"/>
      <c r="D598" s="32"/>
      <c r="E598" s="55"/>
      <c r="F598" s="55"/>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32"/>
      <c r="C599" s="17"/>
      <c r="D599" s="32"/>
      <c r="E599" s="55"/>
      <c r="F599" s="55"/>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32"/>
      <c r="C600" s="17"/>
      <c r="D600" s="32"/>
      <c r="E600" s="55"/>
      <c r="F600" s="55"/>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32"/>
      <c r="C601" s="17"/>
      <c r="D601" s="32"/>
      <c r="E601" s="55"/>
      <c r="F601" s="55"/>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32"/>
      <c r="C602" s="17"/>
      <c r="D602" s="32"/>
      <c r="E602" s="55"/>
      <c r="F602" s="55"/>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32"/>
      <c r="C603" s="17"/>
      <c r="D603" s="32"/>
      <c r="E603" s="55"/>
      <c r="F603" s="55"/>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32"/>
      <c r="C604" s="17"/>
      <c r="D604" s="32"/>
      <c r="E604" s="55"/>
      <c r="F604" s="55"/>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32"/>
      <c r="C605" s="17"/>
      <c r="D605" s="32"/>
      <c r="E605" s="55"/>
      <c r="F605" s="55"/>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32"/>
      <c r="C606" s="17"/>
      <c r="D606" s="32"/>
      <c r="E606" s="55"/>
      <c r="F606" s="55"/>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32"/>
      <c r="C607" s="17"/>
      <c r="D607" s="32"/>
      <c r="E607" s="55"/>
      <c r="F607" s="55"/>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32"/>
      <c r="C608" s="17"/>
      <c r="D608" s="32"/>
      <c r="E608" s="55"/>
      <c r="F608" s="55"/>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32"/>
      <c r="C609" s="17"/>
      <c r="D609" s="32"/>
      <c r="E609" s="55"/>
      <c r="F609" s="55"/>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32"/>
      <c r="C610" s="17"/>
      <c r="D610" s="32"/>
      <c r="E610" s="55"/>
      <c r="F610" s="55"/>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32"/>
      <c r="C611" s="17"/>
      <c r="D611" s="32"/>
      <c r="E611" s="55"/>
      <c r="F611" s="55"/>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32"/>
      <c r="C612" s="17"/>
      <c r="D612" s="32"/>
      <c r="E612" s="55"/>
      <c r="F612" s="55"/>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32"/>
      <c r="C613" s="17"/>
      <c r="D613" s="32"/>
      <c r="E613" s="55"/>
      <c r="F613" s="55"/>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32"/>
      <c r="C614" s="17"/>
      <c r="D614" s="32"/>
      <c r="E614" s="55"/>
      <c r="F614" s="55"/>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32"/>
      <c r="C615" s="17"/>
      <c r="D615" s="32"/>
      <c r="E615" s="55"/>
      <c r="F615" s="55"/>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32"/>
      <c r="C616" s="17"/>
      <c r="D616" s="32"/>
      <c r="E616" s="55"/>
      <c r="F616" s="55"/>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32"/>
      <c r="C617" s="17"/>
      <c r="D617" s="32"/>
      <c r="E617" s="55"/>
      <c r="F617" s="55"/>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32"/>
      <c r="C618" s="17"/>
      <c r="D618" s="32"/>
      <c r="E618" s="55"/>
      <c r="F618" s="55"/>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32"/>
      <c r="C619" s="17"/>
      <c r="D619" s="32"/>
      <c r="E619" s="55"/>
      <c r="F619" s="55"/>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32"/>
      <c r="C620" s="17"/>
      <c r="D620" s="32"/>
      <c r="E620" s="55"/>
      <c r="F620" s="55"/>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32"/>
      <c r="C621" s="17"/>
      <c r="D621" s="32"/>
      <c r="E621" s="55"/>
      <c r="F621" s="55"/>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32"/>
      <c r="C622" s="17"/>
      <c r="D622" s="32"/>
      <c r="E622" s="55"/>
      <c r="F622" s="55"/>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32"/>
      <c r="C623" s="17"/>
      <c r="D623" s="32"/>
      <c r="E623" s="55"/>
      <c r="F623" s="55"/>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32"/>
      <c r="C624" s="17"/>
      <c r="D624" s="32"/>
      <c r="E624" s="55"/>
      <c r="F624" s="55"/>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32"/>
      <c r="C625" s="17"/>
      <c r="D625" s="32"/>
      <c r="E625" s="55"/>
      <c r="F625" s="55"/>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32"/>
      <c r="C626" s="17"/>
      <c r="D626" s="32"/>
      <c r="E626" s="55"/>
      <c r="F626" s="55"/>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32"/>
      <c r="C627" s="17"/>
      <c r="D627" s="32"/>
      <c r="E627" s="55"/>
      <c r="F627" s="55"/>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32"/>
      <c r="C628" s="17"/>
      <c r="D628" s="32"/>
      <c r="E628" s="55"/>
      <c r="F628" s="55"/>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32"/>
      <c r="C629" s="17"/>
      <c r="D629" s="32"/>
      <c r="E629" s="55"/>
      <c r="F629" s="55"/>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32"/>
      <c r="C630" s="17"/>
      <c r="D630" s="32"/>
      <c r="E630" s="55"/>
      <c r="F630" s="55"/>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32"/>
      <c r="C631" s="17"/>
      <c r="D631" s="32"/>
      <c r="E631" s="55"/>
      <c r="F631" s="55"/>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32"/>
      <c r="C632" s="17"/>
      <c r="D632" s="32"/>
      <c r="E632" s="55"/>
      <c r="F632" s="55"/>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32"/>
      <c r="C633" s="17"/>
      <c r="D633" s="32"/>
      <c r="E633" s="55"/>
      <c r="F633" s="55"/>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32"/>
      <c r="C634" s="17"/>
      <c r="D634" s="32"/>
      <c r="E634" s="55"/>
      <c r="F634" s="55"/>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32"/>
      <c r="C635" s="17"/>
      <c r="D635" s="32"/>
      <c r="E635" s="55"/>
      <c r="F635" s="55"/>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32"/>
      <c r="C636" s="17"/>
      <c r="D636" s="32"/>
      <c r="E636" s="55"/>
      <c r="F636" s="55"/>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32"/>
      <c r="C637" s="17"/>
      <c r="D637" s="32"/>
      <c r="E637" s="55"/>
      <c r="F637" s="55"/>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32"/>
      <c r="C638" s="17"/>
      <c r="D638" s="32"/>
      <c r="E638" s="55"/>
      <c r="F638" s="55"/>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32"/>
      <c r="C639" s="17"/>
      <c r="D639" s="32"/>
      <c r="E639" s="55"/>
      <c r="F639" s="55"/>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32"/>
      <c r="C640" s="17"/>
      <c r="D640" s="32"/>
      <c r="E640" s="55"/>
      <c r="F640" s="55"/>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32"/>
      <c r="C641" s="17"/>
      <c r="D641" s="32"/>
      <c r="E641" s="55"/>
      <c r="F641" s="55"/>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32"/>
      <c r="C642" s="17"/>
      <c r="D642" s="32"/>
      <c r="E642" s="55"/>
      <c r="F642" s="55"/>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32"/>
      <c r="C643" s="17"/>
      <c r="D643" s="32"/>
      <c r="E643" s="55"/>
      <c r="F643" s="55"/>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32"/>
      <c r="C644" s="17"/>
      <c r="D644" s="32"/>
      <c r="E644" s="55"/>
      <c r="F644" s="55"/>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32"/>
      <c r="C645" s="17"/>
      <c r="D645" s="32"/>
      <c r="E645" s="55"/>
      <c r="F645" s="55"/>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32"/>
      <c r="C646" s="17"/>
      <c r="D646" s="32"/>
      <c r="E646" s="55"/>
      <c r="F646" s="55"/>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32"/>
      <c r="C647" s="17"/>
      <c r="D647" s="32"/>
      <c r="E647" s="55"/>
      <c r="F647" s="55"/>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32"/>
      <c r="C648" s="17"/>
      <c r="D648" s="32"/>
      <c r="E648" s="55"/>
      <c r="F648" s="55"/>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32"/>
      <c r="C649" s="17"/>
      <c r="D649" s="32"/>
      <c r="E649" s="55"/>
      <c r="F649" s="55"/>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32"/>
      <c r="C650" s="17"/>
      <c r="D650" s="32"/>
      <c r="E650" s="55"/>
      <c r="F650" s="55"/>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32"/>
      <c r="C651" s="17"/>
      <c r="D651" s="32"/>
      <c r="E651" s="55"/>
      <c r="F651" s="55"/>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32"/>
      <c r="C652" s="17"/>
      <c r="D652" s="32"/>
      <c r="E652" s="55"/>
      <c r="F652" s="55"/>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32"/>
      <c r="C653" s="17"/>
      <c r="D653" s="32"/>
      <c r="E653" s="55"/>
      <c r="F653" s="55"/>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32"/>
      <c r="C654" s="17"/>
      <c r="D654" s="32"/>
      <c r="E654" s="55"/>
      <c r="F654" s="55"/>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32"/>
      <c r="C655" s="17"/>
      <c r="D655" s="32"/>
      <c r="E655" s="55"/>
      <c r="F655" s="55"/>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32"/>
      <c r="C656" s="17"/>
      <c r="D656" s="32"/>
      <c r="E656" s="55"/>
      <c r="F656" s="55"/>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32"/>
      <c r="C657" s="17"/>
      <c r="D657" s="32"/>
      <c r="E657" s="55"/>
      <c r="F657" s="55"/>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32"/>
      <c r="C658" s="17"/>
      <c r="D658" s="32"/>
      <c r="E658" s="55"/>
      <c r="F658" s="55"/>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32"/>
      <c r="C659" s="17"/>
      <c r="D659" s="32"/>
      <c r="E659" s="55"/>
      <c r="F659" s="55"/>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32"/>
      <c r="C660" s="17"/>
      <c r="D660" s="32"/>
      <c r="E660" s="55"/>
      <c r="F660" s="55"/>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32"/>
      <c r="C661" s="17"/>
      <c r="D661" s="32"/>
      <c r="E661" s="55"/>
      <c r="F661" s="55"/>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32"/>
      <c r="C662" s="17"/>
      <c r="D662" s="32"/>
      <c r="E662" s="55"/>
      <c r="F662" s="55"/>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32"/>
      <c r="C663" s="17"/>
      <c r="D663" s="32"/>
      <c r="E663" s="55"/>
      <c r="F663" s="55"/>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32"/>
      <c r="C664" s="17"/>
      <c r="D664" s="32"/>
      <c r="E664" s="55"/>
      <c r="F664" s="55"/>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32"/>
      <c r="C665" s="17"/>
      <c r="D665" s="32"/>
      <c r="E665" s="55"/>
      <c r="F665" s="55"/>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32"/>
      <c r="C666" s="17"/>
      <c r="D666" s="32"/>
      <c r="E666" s="55"/>
      <c r="F666" s="55"/>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32"/>
      <c r="C667" s="17"/>
      <c r="D667" s="32"/>
      <c r="E667" s="55"/>
      <c r="F667" s="55"/>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32"/>
      <c r="C668" s="17"/>
      <c r="D668" s="32"/>
      <c r="E668" s="55"/>
      <c r="F668" s="55"/>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32"/>
      <c r="C669" s="17"/>
      <c r="D669" s="32"/>
      <c r="E669" s="55"/>
      <c r="F669" s="55"/>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32"/>
      <c r="C670" s="17"/>
      <c r="D670" s="32"/>
      <c r="E670" s="55"/>
      <c r="F670" s="55"/>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32"/>
      <c r="C671" s="17"/>
      <c r="D671" s="32"/>
      <c r="E671" s="55"/>
      <c r="F671" s="55"/>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32"/>
      <c r="C672" s="17"/>
      <c r="D672" s="32"/>
      <c r="E672" s="55"/>
      <c r="F672" s="55"/>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32"/>
      <c r="C673" s="17"/>
      <c r="D673" s="32"/>
      <c r="E673" s="55"/>
      <c r="F673" s="55"/>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32"/>
      <c r="C674" s="17"/>
      <c r="D674" s="32"/>
      <c r="E674" s="55"/>
      <c r="F674" s="55"/>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32"/>
      <c r="C675" s="17"/>
      <c r="D675" s="32"/>
      <c r="E675" s="55"/>
      <c r="F675" s="55"/>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32"/>
      <c r="C676" s="17"/>
      <c r="D676" s="32"/>
      <c r="E676" s="55"/>
      <c r="F676" s="55"/>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32"/>
      <c r="C677" s="17"/>
      <c r="D677" s="32"/>
      <c r="E677" s="55"/>
      <c r="F677" s="55"/>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32"/>
      <c r="C678" s="17"/>
      <c r="D678" s="32"/>
      <c r="E678" s="55"/>
      <c r="F678" s="55"/>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32"/>
      <c r="C679" s="17"/>
      <c r="D679" s="32"/>
      <c r="E679" s="55"/>
      <c r="F679" s="55"/>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32"/>
      <c r="C680" s="17"/>
      <c r="D680" s="32"/>
      <c r="E680" s="55"/>
      <c r="F680" s="55"/>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32"/>
      <c r="C681" s="17"/>
      <c r="D681" s="32"/>
      <c r="E681" s="55"/>
      <c r="F681" s="55"/>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32"/>
      <c r="C682" s="17"/>
      <c r="D682" s="32"/>
      <c r="E682" s="55"/>
      <c r="F682" s="55"/>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32"/>
      <c r="C683" s="17"/>
      <c r="D683" s="32"/>
      <c r="E683" s="55"/>
      <c r="F683" s="55"/>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32"/>
      <c r="C684" s="17"/>
      <c r="D684" s="32"/>
      <c r="E684" s="55"/>
      <c r="F684" s="55"/>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32"/>
      <c r="C685" s="17"/>
      <c r="D685" s="32"/>
      <c r="E685" s="55"/>
      <c r="F685" s="55"/>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32"/>
      <c r="C686" s="17"/>
      <c r="D686" s="32"/>
      <c r="E686" s="55"/>
      <c r="F686" s="55"/>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32"/>
      <c r="C687" s="17"/>
      <c r="D687" s="32"/>
      <c r="E687" s="55"/>
      <c r="F687" s="55"/>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32"/>
      <c r="C688" s="17"/>
      <c r="D688" s="32"/>
      <c r="E688" s="55"/>
      <c r="F688" s="55"/>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32"/>
      <c r="C689" s="17"/>
      <c r="D689" s="32"/>
      <c r="E689" s="55"/>
      <c r="F689" s="55"/>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32"/>
      <c r="C690" s="17"/>
      <c r="D690" s="32"/>
      <c r="E690" s="55"/>
      <c r="F690" s="55"/>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32"/>
      <c r="C691" s="17"/>
      <c r="D691" s="32"/>
      <c r="E691" s="55"/>
      <c r="F691" s="55"/>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32"/>
      <c r="C692" s="17"/>
      <c r="D692" s="32"/>
      <c r="E692" s="55"/>
      <c r="F692" s="55"/>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32"/>
      <c r="C693" s="17"/>
      <c r="D693" s="32"/>
      <c r="E693" s="55"/>
      <c r="F693" s="55"/>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32"/>
      <c r="C694" s="17"/>
      <c r="D694" s="32"/>
      <c r="E694" s="55"/>
      <c r="F694" s="55"/>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32"/>
      <c r="C695" s="17"/>
      <c r="D695" s="32"/>
      <c r="E695" s="55"/>
      <c r="F695" s="55"/>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32"/>
      <c r="C696" s="17"/>
      <c r="D696" s="32"/>
      <c r="E696" s="55"/>
      <c r="F696" s="55"/>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32"/>
      <c r="C697" s="17"/>
      <c r="D697" s="32"/>
      <c r="E697" s="55"/>
      <c r="F697" s="55"/>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32"/>
      <c r="C698" s="17"/>
      <c r="D698" s="32"/>
      <c r="E698" s="55"/>
      <c r="F698" s="55"/>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32"/>
      <c r="C699" s="17"/>
      <c r="D699" s="32"/>
      <c r="E699" s="55"/>
      <c r="F699" s="55"/>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32"/>
      <c r="C700" s="17"/>
      <c r="D700" s="32"/>
      <c r="E700" s="55"/>
      <c r="F700" s="55"/>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32"/>
      <c r="C701" s="17"/>
      <c r="D701" s="32"/>
      <c r="E701" s="55"/>
      <c r="F701" s="55"/>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32"/>
      <c r="C702" s="17"/>
      <c r="D702" s="32"/>
      <c r="E702" s="55"/>
      <c r="F702" s="55"/>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32"/>
      <c r="C703" s="17"/>
      <c r="D703" s="32"/>
      <c r="E703" s="55"/>
      <c r="F703" s="55"/>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32"/>
      <c r="C704" s="17"/>
      <c r="D704" s="32"/>
      <c r="E704" s="55"/>
      <c r="F704" s="55"/>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32"/>
      <c r="C705" s="17"/>
      <c r="D705" s="32"/>
      <c r="E705" s="55"/>
      <c r="F705" s="55"/>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32"/>
      <c r="C706" s="17"/>
      <c r="D706" s="32"/>
      <c r="E706" s="55"/>
      <c r="F706" s="55"/>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32"/>
      <c r="C707" s="17"/>
      <c r="D707" s="32"/>
      <c r="E707" s="55"/>
      <c r="F707" s="55"/>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32"/>
      <c r="C708" s="17"/>
      <c r="D708" s="32"/>
      <c r="E708" s="55"/>
      <c r="F708" s="55"/>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32"/>
      <c r="C709" s="17"/>
      <c r="D709" s="32"/>
      <c r="E709" s="55"/>
      <c r="F709" s="55"/>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32"/>
      <c r="C710" s="17"/>
      <c r="D710" s="32"/>
      <c r="E710" s="55"/>
      <c r="F710" s="55"/>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32"/>
      <c r="C711" s="17"/>
      <c r="D711" s="32"/>
      <c r="E711" s="55"/>
      <c r="F711" s="55"/>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32"/>
      <c r="C712" s="17"/>
      <c r="D712" s="32"/>
      <c r="E712" s="55"/>
      <c r="F712" s="55"/>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32"/>
      <c r="C713" s="17"/>
      <c r="D713" s="32"/>
      <c r="E713" s="55"/>
      <c r="F713" s="55"/>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32"/>
      <c r="C714" s="17"/>
      <c r="D714" s="32"/>
      <c r="E714" s="55"/>
      <c r="F714" s="55"/>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32"/>
      <c r="C715" s="17"/>
      <c r="D715" s="32"/>
      <c r="E715" s="55"/>
      <c r="F715" s="55"/>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32"/>
      <c r="C716" s="17"/>
      <c r="D716" s="32"/>
      <c r="E716" s="55"/>
      <c r="F716" s="55"/>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32"/>
      <c r="C717" s="17"/>
      <c r="D717" s="32"/>
      <c r="E717" s="55"/>
      <c r="F717" s="55"/>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32"/>
      <c r="C718" s="17"/>
      <c r="D718" s="32"/>
      <c r="E718" s="55"/>
      <c r="F718" s="55"/>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32"/>
      <c r="C719" s="17"/>
      <c r="D719" s="32"/>
      <c r="E719" s="55"/>
      <c r="F719" s="55"/>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32"/>
      <c r="C720" s="17"/>
      <c r="D720" s="32"/>
      <c r="E720" s="55"/>
      <c r="F720" s="55"/>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32"/>
      <c r="C721" s="17"/>
      <c r="D721" s="32"/>
      <c r="E721" s="55"/>
      <c r="F721" s="55"/>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32"/>
      <c r="C722" s="17"/>
      <c r="D722" s="32"/>
      <c r="E722" s="55"/>
      <c r="F722" s="55"/>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32"/>
      <c r="C723" s="17"/>
      <c r="D723" s="32"/>
      <c r="E723" s="55"/>
      <c r="F723" s="55"/>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32"/>
      <c r="C724" s="17"/>
      <c r="D724" s="32"/>
      <c r="E724" s="55"/>
      <c r="F724" s="55"/>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32"/>
      <c r="C725" s="17"/>
      <c r="D725" s="32"/>
      <c r="E725" s="55"/>
      <c r="F725" s="55"/>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32"/>
      <c r="C726" s="17"/>
      <c r="D726" s="32"/>
      <c r="E726" s="55"/>
      <c r="F726" s="55"/>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32"/>
      <c r="C727" s="17"/>
      <c r="D727" s="32"/>
      <c r="E727" s="55"/>
      <c r="F727" s="55"/>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32"/>
      <c r="C728" s="17"/>
      <c r="D728" s="32"/>
      <c r="E728" s="55"/>
      <c r="F728" s="55"/>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32"/>
      <c r="C729" s="17"/>
      <c r="D729" s="32"/>
      <c r="E729" s="55"/>
      <c r="F729" s="55"/>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32"/>
      <c r="C730" s="17"/>
      <c r="D730" s="32"/>
      <c r="E730" s="55"/>
      <c r="F730" s="55"/>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32"/>
      <c r="C731" s="17"/>
      <c r="D731" s="32"/>
      <c r="E731" s="55"/>
      <c r="F731" s="55"/>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32"/>
      <c r="C732" s="17"/>
      <c r="D732" s="32"/>
      <c r="E732" s="55"/>
      <c r="F732" s="55"/>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32"/>
      <c r="C733" s="17"/>
      <c r="D733" s="32"/>
      <c r="E733" s="55"/>
      <c r="F733" s="55"/>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32"/>
      <c r="C734" s="17"/>
      <c r="D734" s="32"/>
      <c r="E734" s="55"/>
      <c r="F734" s="55"/>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32"/>
      <c r="C735" s="17"/>
      <c r="D735" s="32"/>
      <c r="E735" s="55"/>
      <c r="F735" s="55"/>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32"/>
      <c r="C736" s="17"/>
      <c r="D736" s="32"/>
      <c r="E736" s="55"/>
      <c r="F736" s="55"/>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32"/>
      <c r="C737" s="17"/>
      <c r="D737" s="32"/>
      <c r="E737" s="55"/>
      <c r="F737" s="55"/>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32"/>
      <c r="C738" s="17"/>
      <c r="D738" s="32"/>
      <c r="E738" s="55"/>
      <c r="F738" s="55"/>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32"/>
      <c r="C739" s="17"/>
      <c r="D739" s="32"/>
      <c r="E739" s="55"/>
      <c r="F739" s="55"/>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32"/>
      <c r="C740" s="17"/>
      <c r="D740" s="32"/>
      <c r="E740" s="55"/>
      <c r="F740" s="55"/>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32"/>
      <c r="C741" s="17"/>
      <c r="D741" s="32"/>
      <c r="E741" s="55"/>
      <c r="F741" s="55"/>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32"/>
      <c r="C742" s="17"/>
      <c r="D742" s="32"/>
      <c r="E742" s="55"/>
      <c r="F742" s="55"/>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32"/>
      <c r="C743" s="17"/>
      <c r="D743" s="32"/>
      <c r="E743" s="55"/>
      <c r="F743" s="55"/>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32"/>
      <c r="C744" s="17"/>
      <c r="D744" s="32"/>
      <c r="E744" s="55"/>
      <c r="F744" s="55"/>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32"/>
      <c r="C745" s="17"/>
      <c r="D745" s="32"/>
      <c r="E745" s="55"/>
      <c r="F745" s="55"/>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32"/>
      <c r="C746" s="17"/>
      <c r="D746" s="32"/>
      <c r="E746" s="55"/>
      <c r="F746" s="55"/>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32"/>
      <c r="C747" s="17"/>
      <c r="D747" s="32"/>
      <c r="E747" s="55"/>
      <c r="F747" s="55"/>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32"/>
      <c r="C748" s="17"/>
      <c r="D748" s="32"/>
      <c r="E748" s="55"/>
      <c r="F748" s="55"/>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32"/>
      <c r="C749" s="17"/>
      <c r="D749" s="32"/>
      <c r="E749" s="55"/>
      <c r="F749" s="55"/>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32"/>
      <c r="C750" s="17"/>
      <c r="D750" s="32"/>
      <c r="E750" s="55"/>
      <c r="F750" s="55"/>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32"/>
      <c r="C751" s="17"/>
      <c r="D751" s="32"/>
      <c r="E751" s="55"/>
      <c r="F751" s="55"/>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32"/>
      <c r="C752" s="17"/>
      <c r="D752" s="32"/>
      <c r="E752" s="55"/>
      <c r="F752" s="55"/>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32"/>
      <c r="C753" s="17"/>
      <c r="D753" s="32"/>
      <c r="E753" s="55"/>
      <c r="F753" s="55"/>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32"/>
      <c r="C754" s="17"/>
      <c r="D754" s="32"/>
      <c r="E754" s="55"/>
      <c r="F754" s="55"/>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32"/>
      <c r="C755" s="17"/>
      <c r="D755" s="32"/>
      <c r="E755" s="55"/>
      <c r="F755" s="55"/>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32"/>
      <c r="C756" s="17"/>
      <c r="D756" s="32"/>
      <c r="E756" s="55"/>
      <c r="F756" s="55"/>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32"/>
      <c r="C757" s="17"/>
      <c r="D757" s="32"/>
      <c r="E757" s="55"/>
      <c r="F757" s="55"/>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32"/>
      <c r="C758" s="17"/>
      <c r="D758" s="32"/>
      <c r="E758" s="55"/>
      <c r="F758" s="55"/>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32"/>
      <c r="C759" s="17"/>
      <c r="D759" s="32"/>
      <c r="E759" s="55"/>
      <c r="F759" s="55"/>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32"/>
      <c r="C760" s="17"/>
      <c r="D760" s="32"/>
      <c r="E760" s="55"/>
      <c r="F760" s="55"/>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32"/>
      <c r="C761" s="17"/>
      <c r="D761" s="32"/>
      <c r="E761" s="55"/>
      <c r="F761" s="55"/>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32"/>
      <c r="C762" s="17"/>
      <c r="D762" s="32"/>
      <c r="E762" s="55"/>
      <c r="F762" s="55"/>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32"/>
      <c r="C763" s="17"/>
      <c r="D763" s="32"/>
      <c r="E763" s="55"/>
      <c r="F763" s="55"/>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32"/>
      <c r="C764" s="17"/>
      <c r="D764" s="32"/>
      <c r="E764" s="55"/>
      <c r="F764" s="55"/>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32"/>
      <c r="C765" s="17"/>
      <c r="D765" s="32"/>
      <c r="E765" s="55"/>
      <c r="F765" s="55"/>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32"/>
      <c r="C766" s="17"/>
      <c r="D766" s="32"/>
      <c r="E766" s="55"/>
      <c r="F766" s="55"/>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32"/>
      <c r="C767" s="17"/>
      <c r="D767" s="32"/>
      <c r="E767" s="55"/>
      <c r="F767" s="55"/>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32"/>
      <c r="C768" s="17"/>
      <c r="D768" s="32"/>
      <c r="E768" s="55"/>
      <c r="F768" s="55"/>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32"/>
      <c r="C769" s="17"/>
      <c r="D769" s="32"/>
      <c r="E769" s="55"/>
      <c r="F769" s="55"/>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32"/>
      <c r="C770" s="17"/>
      <c r="D770" s="32"/>
      <c r="E770" s="55"/>
      <c r="F770" s="55"/>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32"/>
      <c r="C771" s="17"/>
      <c r="D771" s="32"/>
      <c r="E771" s="55"/>
      <c r="F771" s="55"/>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32"/>
      <c r="C772" s="17"/>
      <c r="D772" s="32"/>
      <c r="E772" s="55"/>
      <c r="F772" s="55"/>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32"/>
      <c r="C773" s="17"/>
      <c r="D773" s="32"/>
      <c r="E773" s="55"/>
      <c r="F773" s="55"/>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32"/>
      <c r="C774" s="17"/>
      <c r="D774" s="32"/>
      <c r="E774" s="55"/>
      <c r="F774" s="55"/>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32"/>
      <c r="C775" s="17"/>
      <c r="D775" s="32"/>
      <c r="E775" s="55"/>
      <c r="F775" s="55"/>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32"/>
      <c r="C776" s="17"/>
      <c r="D776" s="32"/>
      <c r="E776" s="55"/>
      <c r="F776" s="55"/>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32"/>
      <c r="C777" s="17"/>
      <c r="D777" s="32"/>
      <c r="E777" s="55"/>
      <c r="F777" s="55"/>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32"/>
      <c r="C778" s="17"/>
      <c r="D778" s="32"/>
      <c r="E778" s="55"/>
      <c r="F778" s="55"/>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32"/>
      <c r="C779" s="17"/>
      <c r="D779" s="32"/>
      <c r="E779" s="55"/>
      <c r="F779" s="55"/>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32"/>
      <c r="C780" s="17"/>
      <c r="D780" s="32"/>
      <c r="E780" s="55"/>
      <c r="F780" s="55"/>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32"/>
      <c r="C781" s="17"/>
      <c r="D781" s="32"/>
      <c r="E781" s="55"/>
      <c r="F781" s="55"/>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32"/>
      <c r="C782" s="17"/>
      <c r="D782" s="32"/>
      <c r="E782" s="55"/>
      <c r="F782" s="55"/>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32"/>
      <c r="C783" s="17"/>
      <c r="D783" s="32"/>
      <c r="E783" s="55"/>
      <c r="F783" s="55"/>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32"/>
      <c r="C784" s="17"/>
      <c r="D784" s="32"/>
      <c r="E784" s="55"/>
      <c r="F784" s="55"/>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32"/>
      <c r="C785" s="17"/>
      <c r="D785" s="32"/>
      <c r="E785" s="55"/>
      <c r="F785" s="55"/>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32"/>
      <c r="C786" s="17"/>
      <c r="D786" s="32"/>
      <c r="E786" s="55"/>
      <c r="F786" s="55"/>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32"/>
      <c r="C787" s="17"/>
      <c r="D787" s="32"/>
      <c r="E787" s="55"/>
      <c r="F787" s="55"/>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32"/>
      <c r="C788" s="17"/>
      <c r="D788" s="32"/>
      <c r="E788" s="55"/>
      <c r="F788" s="55"/>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32"/>
      <c r="C789" s="17"/>
      <c r="D789" s="32"/>
      <c r="E789" s="55"/>
      <c r="F789" s="55"/>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32"/>
      <c r="C790" s="17"/>
      <c r="D790" s="32"/>
      <c r="E790" s="55"/>
      <c r="F790" s="55"/>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32"/>
      <c r="C791" s="17"/>
      <c r="D791" s="32"/>
      <c r="E791" s="55"/>
      <c r="F791" s="55"/>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32"/>
      <c r="C792" s="17"/>
      <c r="D792" s="32"/>
      <c r="E792" s="55"/>
      <c r="F792" s="55"/>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32"/>
      <c r="C793" s="17"/>
      <c r="D793" s="32"/>
      <c r="E793" s="55"/>
      <c r="F793" s="55"/>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32"/>
      <c r="C794" s="17"/>
      <c r="D794" s="32"/>
      <c r="E794" s="55"/>
      <c r="F794" s="55"/>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32"/>
      <c r="C795" s="17"/>
      <c r="D795" s="32"/>
      <c r="E795" s="55"/>
      <c r="F795" s="55"/>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32"/>
      <c r="C796" s="17"/>
      <c r="D796" s="32"/>
      <c r="E796" s="55"/>
      <c r="F796" s="55"/>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32"/>
      <c r="C797" s="17"/>
      <c r="D797" s="32"/>
      <c r="E797" s="55"/>
      <c r="F797" s="55"/>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32"/>
      <c r="C798" s="17"/>
      <c r="D798" s="32"/>
      <c r="E798" s="55"/>
      <c r="F798" s="55"/>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32"/>
      <c r="C799" s="17"/>
      <c r="D799" s="32"/>
      <c r="E799" s="55"/>
      <c r="F799" s="55"/>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32"/>
      <c r="C800" s="17"/>
      <c r="D800" s="32"/>
      <c r="E800" s="55"/>
      <c r="F800" s="55"/>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32"/>
      <c r="C801" s="17"/>
      <c r="D801" s="32"/>
      <c r="E801" s="55"/>
      <c r="F801" s="55"/>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32"/>
      <c r="C802" s="17"/>
      <c r="D802" s="32"/>
      <c r="E802" s="55"/>
      <c r="F802" s="55"/>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32"/>
      <c r="C803" s="17"/>
      <c r="D803" s="32"/>
      <c r="E803" s="55"/>
      <c r="F803" s="55"/>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32"/>
      <c r="C804" s="17"/>
      <c r="D804" s="32"/>
      <c r="E804" s="55"/>
      <c r="F804" s="55"/>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32"/>
      <c r="C805" s="17"/>
      <c r="D805" s="32"/>
      <c r="E805" s="55"/>
      <c r="F805" s="55"/>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32"/>
      <c r="C806" s="17"/>
      <c r="D806" s="32"/>
      <c r="E806" s="55"/>
      <c r="F806" s="55"/>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32"/>
      <c r="C807" s="17"/>
      <c r="D807" s="32"/>
      <c r="E807" s="55"/>
      <c r="F807" s="55"/>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32"/>
      <c r="C808" s="17"/>
      <c r="D808" s="32"/>
      <c r="E808" s="55"/>
      <c r="F808" s="55"/>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32"/>
      <c r="C809" s="17"/>
      <c r="D809" s="32"/>
      <c r="E809" s="55"/>
      <c r="F809" s="55"/>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32"/>
      <c r="C810" s="17"/>
      <c r="D810" s="32"/>
      <c r="E810" s="55"/>
      <c r="F810" s="55"/>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32"/>
      <c r="C811" s="17"/>
      <c r="D811" s="32"/>
      <c r="E811" s="55"/>
      <c r="F811" s="55"/>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32"/>
      <c r="C812" s="17"/>
      <c r="D812" s="32"/>
      <c r="E812" s="55"/>
      <c r="F812" s="55"/>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32"/>
      <c r="C813" s="17"/>
      <c r="D813" s="32"/>
      <c r="E813" s="55"/>
      <c r="F813" s="55"/>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32"/>
      <c r="C814" s="17"/>
      <c r="D814" s="32"/>
      <c r="E814" s="55"/>
      <c r="F814" s="55"/>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32"/>
      <c r="C815" s="17"/>
      <c r="D815" s="32"/>
      <c r="E815" s="55"/>
      <c r="F815" s="55"/>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32"/>
      <c r="C816" s="17"/>
      <c r="D816" s="32"/>
      <c r="E816" s="55"/>
      <c r="F816" s="55"/>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32"/>
      <c r="C817" s="17"/>
      <c r="D817" s="32"/>
      <c r="E817" s="55"/>
      <c r="F817" s="55"/>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32"/>
      <c r="C818" s="17"/>
      <c r="D818" s="32"/>
      <c r="E818" s="55"/>
      <c r="F818" s="55"/>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32"/>
      <c r="C819" s="17"/>
      <c r="D819" s="32"/>
      <c r="E819" s="55"/>
      <c r="F819" s="55"/>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32"/>
      <c r="C820" s="17"/>
      <c r="D820" s="32"/>
      <c r="E820" s="55"/>
      <c r="F820" s="55"/>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32"/>
      <c r="C821" s="17"/>
      <c r="D821" s="32"/>
      <c r="E821" s="55"/>
      <c r="F821" s="55"/>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32"/>
      <c r="C822" s="17"/>
      <c r="D822" s="32"/>
      <c r="E822" s="55"/>
      <c r="F822" s="55"/>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32"/>
      <c r="C823" s="17"/>
      <c r="D823" s="32"/>
      <c r="E823" s="55"/>
      <c r="F823" s="55"/>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32"/>
      <c r="C824" s="17"/>
      <c r="D824" s="32"/>
      <c r="E824" s="55"/>
      <c r="F824" s="55"/>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32"/>
      <c r="C825" s="17"/>
      <c r="D825" s="32"/>
      <c r="E825" s="55"/>
      <c r="F825" s="55"/>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32"/>
      <c r="C826" s="17"/>
      <c r="D826" s="32"/>
      <c r="E826" s="55"/>
      <c r="F826" s="55"/>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32"/>
      <c r="C827" s="17"/>
      <c r="D827" s="32"/>
      <c r="E827" s="55"/>
      <c r="F827" s="55"/>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32"/>
      <c r="C828" s="17"/>
      <c r="D828" s="32"/>
      <c r="E828" s="55"/>
      <c r="F828" s="55"/>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32"/>
      <c r="C829" s="17"/>
      <c r="D829" s="32"/>
      <c r="E829" s="55"/>
      <c r="F829" s="55"/>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32"/>
      <c r="C830" s="17"/>
      <c r="D830" s="32"/>
      <c r="E830" s="55"/>
      <c r="F830" s="55"/>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32"/>
      <c r="C831" s="17"/>
      <c r="D831" s="32"/>
      <c r="E831" s="55"/>
      <c r="F831" s="55"/>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32"/>
      <c r="C832" s="17"/>
      <c r="D832" s="32"/>
      <c r="E832" s="55"/>
      <c r="F832" s="55"/>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32"/>
      <c r="C833" s="17"/>
      <c r="D833" s="32"/>
      <c r="E833" s="55"/>
      <c r="F833" s="55"/>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32"/>
      <c r="C834" s="17"/>
      <c r="D834" s="32"/>
      <c r="E834" s="55"/>
      <c r="F834" s="55"/>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32"/>
      <c r="C835" s="17"/>
      <c r="D835" s="32"/>
      <c r="E835" s="55"/>
      <c r="F835" s="55"/>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32"/>
      <c r="C836" s="17"/>
      <c r="D836" s="32"/>
      <c r="E836" s="55"/>
      <c r="F836" s="55"/>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32"/>
      <c r="C837" s="17"/>
      <c r="D837" s="32"/>
      <c r="E837" s="55"/>
      <c r="F837" s="55"/>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32"/>
      <c r="C838" s="17"/>
      <c r="D838" s="32"/>
      <c r="E838" s="55"/>
      <c r="F838" s="55"/>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32"/>
      <c r="C839" s="17"/>
      <c r="D839" s="32"/>
      <c r="E839" s="55"/>
      <c r="F839" s="55"/>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32"/>
      <c r="C840" s="17"/>
      <c r="D840" s="32"/>
      <c r="E840" s="55"/>
      <c r="F840" s="55"/>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32"/>
      <c r="C841" s="17"/>
      <c r="D841" s="32"/>
      <c r="E841" s="55"/>
      <c r="F841" s="55"/>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32"/>
      <c r="C842" s="17"/>
      <c r="D842" s="32"/>
      <c r="E842" s="55"/>
      <c r="F842" s="55"/>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32"/>
      <c r="C843" s="17"/>
      <c r="D843" s="32"/>
      <c r="E843" s="55"/>
      <c r="F843" s="55"/>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32"/>
      <c r="C844" s="17"/>
      <c r="D844" s="32"/>
      <c r="E844" s="55"/>
      <c r="F844" s="55"/>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32"/>
      <c r="C845" s="17"/>
      <c r="D845" s="32"/>
      <c r="E845" s="55"/>
      <c r="F845" s="55"/>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32"/>
      <c r="C846" s="17"/>
      <c r="D846" s="32"/>
      <c r="E846" s="55"/>
      <c r="F846" s="55"/>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32"/>
      <c r="C847" s="17"/>
      <c r="D847" s="32"/>
      <c r="E847" s="55"/>
      <c r="F847" s="55"/>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32"/>
      <c r="C848" s="17"/>
      <c r="D848" s="32"/>
      <c r="E848" s="55"/>
      <c r="F848" s="55"/>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32"/>
      <c r="C849" s="17"/>
      <c r="D849" s="32"/>
      <c r="E849" s="55"/>
      <c r="F849" s="55"/>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32"/>
      <c r="C850" s="17"/>
      <c r="D850" s="32"/>
      <c r="E850" s="55"/>
      <c r="F850" s="55"/>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32"/>
      <c r="C851" s="17"/>
      <c r="D851" s="32"/>
      <c r="E851" s="55"/>
      <c r="F851" s="55"/>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32"/>
      <c r="C852" s="17"/>
      <c r="D852" s="32"/>
      <c r="E852" s="55"/>
      <c r="F852" s="55"/>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32"/>
      <c r="C853" s="17"/>
      <c r="D853" s="32"/>
      <c r="E853" s="55"/>
      <c r="F853" s="55"/>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32"/>
      <c r="C854" s="17"/>
      <c r="D854" s="32"/>
      <c r="E854" s="55"/>
      <c r="F854" s="55"/>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32"/>
      <c r="C855" s="17"/>
      <c r="D855" s="32"/>
      <c r="E855" s="55"/>
      <c r="F855" s="55"/>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32"/>
      <c r="C856" s="17"/>
      <c r="D856" s="32"/>
      <c r="E856" s="55"/>
      <c r="F856" s="55"/>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32"/>
      <c r="C857" s="17"/>
      <c r="D857" s="32"/>
      <c r="E857" s="55"/>
      <c r="F857" s="55"/>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32"/>
      <c r="C858" s="17"/>
      <c r="D858" s="32"/>
      <c r="E858" s="55"/>
      <c r="F858" s="55"/>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32"/>
      <c r="C859" s="17"/>
      <c r="D859" s="32"/>
      <c r="E859" s="55"/>
      <c r="F859" s="55"/>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32"/>
      <c r="C860" s="17"/>
      <c r="D860" s="32"/>
      <c r="E860" s="55"/>
      <c r="F860" s="55"/>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32"/>
      <c r="C861" s="17"/>
      <c r="D861" s="32"/>
      <c r="E861" s="55"/>
      <c r="F861" s="55"/>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32"/>
      <c r="C862" s="17"/>
      <c r="D862" s="32"/>
      <c r="E862" s="55"/>
      <c r="F862" s="55"/>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32"/>
      <c r="C863" s="17"/>
      <c r="D863" s="32"/>
      <c r="E863" s="55"/>
      <c r="F863" s="55"/>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32"/>
      <c r="C864" s="17"/>
      <c r="D864" s="32"/>
      <c r="E864" s="55"/>
      <c r="F864" s="55"/>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32"/>
      <c r="C865" s="17"/>
      <c r="D865" s="32"/>
      <c r="E865" s="55"/>
      <c r="F865" s="55"/>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32"/>
      <c r="C866" s="17"/>
      <c r="D866" s="32"/>
      <c r="E866" s="55"/>
      <c r="F866" s="55"/>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32"/>
      <c r="C867" s="17"/>
      <c r="D867" s="32"/>
      <c r="E867" s="55"/>
      <c r="F867" s="55"/>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32"/>
      <c r="C868" s="17"/>
      <c r="D868" s="32"/>
      <c r="E868" s="55"/>
      <c r="F868" s="55"/>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32"/>
      <c r="C869" s="17"/>
      <c r="D869" s="32"/>
      <c r="E869" s="55"/>
      <c r="F869" s="55"/>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32"/>
      <c r="C870" s="17"/>
      <c r="D870" s="32"/>
      <c r="E870" s="55"/>
      <c r="F870" s="55"/>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32"/>
      <c r="C871" s="17"/>
      <c r="D871" s="32"/>
      <c r="E871" s="55"/>
      <c r="F871" s="55"/>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32"/>
      <c r="C872" s="17"/>
      <c r="D872" s="32"/>
      <c r="E872" s="55"/>
      <c r="F872" s="55"/>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32"/>
      <c r="C873" s="17"/>
      <c r="D873" s="32"/>
      <c r="E873" s="55"/>
      <c r="F873" s="55"/>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32"/>
      <c r="C874" s="17"/>
      <c r="D874" s="32"/>
      <c r="E874" s="55"/>
      <c r="F874" s="55"/>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32"/>
      <c r="C875" s="17"/>
      <c r="D875" s="32"/>
      <c r="E875" s="55"/>
      <c r="F875" s="55"/>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32"/>
      <c r="C876" s="17"/>
      <c r="D876" s="32"/>
      <c r="E876" s="55"/>
      <c r="F876" s="55"/>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32"/>
      <c r="C877" s="17"/>
      <c r="D877" s="32"/>
      <c r="E877" s="55"/>
      <c r="F877" s="55"/>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32"/>
      <c r="C878" s="17"/>
      <c r="D878" s="32"/>
      <c r="E878" s="55"/>
      <c r="F878" s="55"/>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32"/>
      <c r="C879" s="17"/>
      <c r="D879" s="32"/>
      <c r="E879" s="55"/>
      <c r="F879" s="55"/>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32"/>
      <c r="C880" s="17"/>
      <c r="D880" s="32"/>
      <c r="E880" s="55"/>
      <c r="F880" s="55"/>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32"/>
      <c r="C881" s="17"/>
      <c r="D881" s="32"/>
      <c r="E881" s="55"/>
      <c r="F881" s="55"/>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32"/>
      <c r="C882" s="17"/>
      <c r="D882" s="32"/>
      <c r="E882" s="55"/>
      <c r="F882" s="55"/>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32"/>
      <c r="C883" s="17"/>
      <c r="D883" s="32"/>
      <c r="E883" s="55"/>
      <c r="F883" s="55"/>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32"/>
      <c r="C884" s="17"/>
      <c r="D884" s="32"/>
      <c r="E884" s="55"/>
      <c r="F884" s="55"/>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32"/>
      <c r="C885" s="17"/>
      <c r="D885" s="32"/>
      <c r="E885" s="55"/>
      <c r="F885" s="55"/>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32"/>
      <c r="C886" s="17"/>
      <c r="D886" s="32"/>
      <c r="E886" s="55"/>
      <c r="F886" s="55"/>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32"/>
      <c r="C887" s="17"/>
      <c r="D887" s="32"/>
      <c r="E887" s="55"/>
      <c r="F887" s="55"/>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32"/>
      <c r="C888" s="17"/>
      <c r="D888" s="32"/>
      <c r="E888" s="55"/>
      <c r="F888" s="55"/>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32"/>
      <c r="C889" s="17"/>
      <c r="D889" s="32"/>
      <c r="E889" s="55"/>
      <c r="F889" s="55"/>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32"/>
      <c r="C890" s="17"/>
      <c r="D890" s="32"/>
      <c r="E890" s="55"/>
      <c r="F890" s="55"/>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32"/>
      <c r="C891" s="17"/>
      <c r="D891" s="32"/>
      <c r="E891" s="55"/>
      <c r="F891" s="55"/>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32"/>
      <c r="C892" s="17"/>
      <c r="D892" s="32"/>
      <c r="E892" s="55"/>
      <c r="F892" s="55"/>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32"/>
      <c r="C893" s="17"/>
      <c r="D893" s="32"/>
      <c r="E893" s="55"/>
      <c r="F893" s="55"/>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32"/>
      <c r="C894" s="17"/>
      <c r="D894" s="32"/>
      <c r="E894" s="55"/>
      <c r="F894" s="55"/>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32"/>
      <c r="C895" s="17"/>
      <c r="D895" s="32"/>
      <c r="E895" s="55"/>
      <c r="F895" s="55"/>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32"/>
      <c r="C896" s="17"/>
      <c r="D896" s="32"/>
      <c r="E896" s="55"/>
      <c r="F896" s="55"/>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32"/>
      <c r="C897" s="17"/>
      <c r="D897" s="32"/>
      <c r="E897" s="55"/>
      <c r="F897" s="55"/>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32"/>
      <c r="C898" s="17"/>
      <c r="D898" s="32"/>
      <c r="E898" s="55"/>
      <c r="F898" s="55"/>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32"/>
      <c r="C899" s="17"/>
      <c r="D899" s="32"/>
      <c r="E899" s="55"/>
      <c r="F899" s="55"/>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32"/>
      <c r="C900" s="17"/>
      <c r="D900" s="32"/>
      <c r="E900" s="55"/>
      <c r="F900" s="55"/>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32"/>
      <c r="C901" s="17"/>
      <c r="D901" s="32"/>
      <c r="E901" s="55"/>
      <c r="F901" s="55"/>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32"/>
      <c r="C902" s="17"/>
      <c r="D902" s="32"/>
      <c r="E902" s="55"/>
      <c r="F902" s="55"/>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32"/>
      <c r="C903" s="17"/>
      <c r="D903" s="32"/>
      <c r="E903" s="55"/>
      <c r="F903" s="55"/>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32"/>
      <c r="C904" s="17"/>
      <c r="D904" s="32"/>
      <c r="E904" s="55"/>
      <c r="F904" s="55"/>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32"/>
      <c r="C905" s="17"/>
      <c r="D905" s="32"/>
      <c r="E905" s="55"/>
      <c r="F905" s="55"/>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32"/>
      <c r="C906" s="17"/>
      <c r="D906" s="32"/>
      <c r="E906" s="55"/>
      <c r="F906" s="55"/>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32"/>
      <c r="C907" s="17"/>
      <c r="D907" s="32"/>
      <c r="E907" s="55"/>
      <c r="F907" s="55"/>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32"/>
      <c r="C908" s="17"/>
      <c r="D908" s="32"/>
      <c r="E908" s="55"/>
      <c r="F908" s="55"/>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32"/>
      <c r="C909" s="17"/>
      <c r="D909" s="32"/>
      <c r="E909" s="55"/>
      <c r="F909" s="55"/>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32"/>
      <c r="C910" s="17"/>
      <c r="D910" s="32"/>
      <c r="E910" s="55"/>
      <c r="F910" s="55"/>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32"/>
      <c r="C911" s="17"/>
      <c r="D911" s="32"/>
      <c r="E911" s="55"/>
      <c r="F911" s="55"/>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32"/>
      <c r="C912" s="17"/>
      <c r="D912" s="32"/>
      <c r="E912" s="55"/>
      <c r="F912" s="55"/>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32"/>
      <c r="C913" s="17"/>
      <c r="D913" s="32"/>
      <c r="E913" s="55"/>
      <c r="F913" s="55"/>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32"/>
      <c r="C914" s="17"/>
      <c r="D914" s="32"/>
      <c r="E914" s="55"/>
      <c r="F914" s="55"/>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32"/>
      <c r="C915" s="17"/>
      <c r="D915" s="32"/>
      <c r="E915" s="55"/>
      <c r="F915" s="55"/>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32"/>
      <c r="C916" s="17"/>
      <c r="D916" s="32"/>
      <c r="E916" s="55"/>
      <c r="F916" s="55"/>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32"/>
      <c r="C917" s="17"/>
      <c r="D917" s="32"/>
      <c r="E917" s="55"/>
      <c r="F917" s="55"/>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32"/>
      <c r="C918" s="17"/>
      <c r="D918" s="32"/>
      <c r="E918" s="55"/>
      <c r="F918" s="55"/>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32"/>
      <c r="C919" s="17"/>
      <c r="D919" s="32"/>
      <c r="E919" s="55"/>
      <c r="F919" s="55"/>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32"/>
      <c r="C920" s="17"/>
      <c r="D920" s="32"/>
      <c r="E920" s="55"/>
      <c r="F920" s="55"/>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32"/>
      <c r="C921" s="17"/>
      <c r="D921" s="32"/>
      <c r="E921" s="55"/>
      <c r="F921" s="55"/>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32"/>
      <c r="C922" s="17"/>
      <c r="D922" s="32"/>
      <c r="E922" s="55"/>
      <c r="F922" s="55"/>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32"/>
      <c r="C923" s="17"/>
      <c r="D923" s="32"/>
      <c r="E923" s="55"/>
      <c r="F923" s="55"/>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32"/>
      <c r="C924" s="17"/>
      <c r="D924" s="32"/>
      <c r="E924" s="55"/>
      <c r="F924" s="55"/>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32"/>
      <c r="C925" s="17"/>
      <c r="D925" s="32"/>
      <c r="E925" s="55"/>
      <c r="F925" s="55"/>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32"/>
      <c r="C926" s="17"/>
      <c r="D926" s="32"/>
      <c r="E926" s="55"/>
      <c r="F926" s="55"/>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32"/>
      <c r="C927" s="17"/>
      <c r="D927" s="32"/>
      <c r="E927" s="55"/>
      <c r="F927" s="55"/>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32"/>
      <c r="C928" s="17"/>
      <c r="D928" s="32"/>
      <c r="E928" s="55"/>
      <c r="F928" s="55"/>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32"/>
      <c r="C929" s="17"/>
      <c r="D929" s="32"/>
      <c r="E929" s="55"/>
      <c r="F929" s="55"/>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32"/>
      <c r="C930" s="17"/>
      <c r="D930" s="32"/>
      <c r="E930" s="55"/>
      <c r="F930" s="55"/>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32"/>
      <c r="C931" s="17"/>
      <c r="D931" s="32"/>
      <c r="E931" s="55"/>
      <c r="F931" s="55"/>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32"/>
      <c r="C932" s="17"/>
      <c r="D932" s="32"/>
      <c r="E932" s="55"/>
      <c r="F932" s="55"/>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32"/>
      <c r="C933" s="17"/>
      <c r="D933" s="32"/>
      <c r="E933" s="55"/>
      <c r="F933" s="55"/>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32"/>
      <c r="C934" s="17"/>
      <c r="D934" s="32"/>
      <c r="E934" s="55"/>
      <c r="F934" s="55"/>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32"/>
      <c r="C935" s="17"/>
      <c r="D935" s="32"/>
      <c r="E935" s="55"/>
      <c r="F935" s="55"/>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32"/>
      <c r="C936" s="17"/>
      <c r="D936" s="32"/>
      <c r="E936" s="55"/>
      <c r="F936" s="55"/>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32"/>
      <c r="C937" s="17"/>
      <c r="D937" s="32"/>
      <c r="E937" s="55"/>
      <c r="F937" s="55"/>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32"/>
      <c r="C938" s="17"/>
      <c r="D938" s="32"/>
      <c r="E938" s="55"/>
      <c r="F938" s="55"/>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32"/>
      <c r="C939" s="17"/>
      <c r="D939" s="32"/>
      <c r="E939" s="55"/>
      <c r="F939" s="55"/>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32"/>
      <c r="C940" s="17"/>
      <c r="D940" s="32"/>
      <c r="E940" s="55"/>
      <c r="F940" s="55"/>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32"/>
      <c r="C941" s="17"/>
      <c r="D941" s="32"/>
      <c r="E941" s="55"/>
      <c r="F941" s="55"/>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32"/>
      <c r="C942" s="17"/>
      <c r="D942" s="32"/>
      <c r="E942" s="55"/>
      <c r="F942" s="55"/>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32"/>
      <c r="C943" s="17"/>
      <c r="D943" s="32"/>
      <c r="E943" s="55"/>
      <c r="F943" s="55"/>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32"/>
      <c r="C944" s="17"/>
      <c r="D944" s="32"/>
      <c r="E944" s="55"/>
      <c r="F944" s="55"/>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32"/>
      <c r="C945" s="17"/>
      <c r="D945" s="32"/>
      <c r="E945" s="55"/>
      <c r="F945" s="55"/>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32"/>
      <c r="C946" s="17"/>
      <c r="D946" s="32"/>
      <c r="E946" s="55"/>
      <c r="F946" s="55"/>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32"/>
      <c r="C947" s="17"/>
      <c r="D947" s="32"/>
      <c r="E947" s="55"/>
      <c r="F947" s="55"/>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32"/>
      <c r="C948" s="17"/>
      <c r="D948" s="32"/>
      <c r="E948" s="55"/>
      <c r="F948" s="55"/>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32"/>
      <c r="C949" s="17"/>
      <c r="D949" s="32"/>
      <c r="E949" s="55"/>
      <c r="F949" s="55"/>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32"/>
      <c r="C950" s="17"/>
      <c r="D950" s="32"/>
      <c r="E950" s="55"/>
      <c r="F950" s="55"/>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32"/>
      <c r="C951" s="17"/>
      <c r="D951" s="32"/>
      <c r="E951" s="55"/>
      <c r="F951" s="55"/>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32"/>
      <c r="C952" s="17"/>
      <c r="D952" s="32"/>
      <c r="E952" s="55"/>
      <c r="F952" s="55"/>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32"/>
      <c r="C953" s="17"/>
      <c r="D953" s="32"/>
      <c r="E953" s="55"/>
      <c r="F953" s="55"/>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32"/>
      <c r="C954" s="17"/>
      <c r="D954" s="32"/>
      <c r="E954" s="55"/>
      <c r="F954" s="55"/>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32"/>
      <c r="C955" s="17"/>
      <c r="D955" s="32"/>
      <c r="E955" s="55"/>
      <c r="F955" s="55"/>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32"/>
      <c r="C956" s="17"/>
      <c r="D956" s="32"/>
      <c r="E956" s="55"/>
      <c r="F956" s="55"/>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32"/>
      <c r="C957" s="17"/>
      <c r="D957" s="32"/>
      <c r="E957" s="55"/>
      <c r="F957" s="55"/>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32"/>
      <c r="C958" s="17"/>
      <c r="D958" s="32"/>
      <c r="E958" s="55"/>
      <c r="F958" s="55"/>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32"/>
      <c r="C959" s="17"/>
      <c r="D959" s="32"/>
      <c r="E959" s="55"/>
      <c r="F959" s="55"/>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32"/>
      <c r="C960" s="17"/>
      <c r="D960" s="32"/>
      <c r="E960" s="55"/>
      <c r="F960" s="55"/>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32"/>
      <c r="C961" s="17"/>
      <c r="D961" s="32"/>
      <c r="E961" s="55"/>
      <c r="F961" s="55"/>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32"/>
      <c r="C962" s="17"/>
      <c r="D962" s="32"/>
      <c r="E962" s="55"/>
      <c r="F962" s="55"/>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32"/>
      <c r="C963" s="17"/>
      <c r="D963" s="32"/>
      <c r="E963" s="55"/>
      <c r="F963" s="55"/>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32"/>
      <c r="C964" s="17"/>
      <c r="D964" s="32"/>
      <c r="E964" s="55"/>
      <c r="F964" s="55"/>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32"/>
      <c r="C965" s="17"/>
      <c r="D965" s="32"/>
      <c r="E965" s="55"/>
      <c r="F965" s="55"/>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32"/>
      <c r="C966" s="17"/>
      <c r="D966" s="32"/>
      <c r="E966" s="55"/>
      <c r="F966" s="55"/>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32"/>
      <c r="C967" s="17"/>
      <c r="D967" s="32"/>
      <c r="E967" s="55"/>
      <c r="F967" s="55"/>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32"/>
      <c r="C968" s="17"/>
      <c r="D968" s="32"/>
      <c r="E968" s="55"/>
      <c r="F968" s="55"/>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32"/>
      <c r="C969" s="17"/>
      <c r="D969" s="32"/>
      <c r="E969" s="55"/>
      <c r="F969" s="55"/>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32"/>
      <c r="C970" s="17"/>
      <c r="D970" s="32"/>
      <c r="E970" s="55"/>
      <c r="F970" s="55"/>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32"/>
      <c r="C971" s="17"/>
      <c r="D971" s="32"/>
      <c r="E971" s="55"/>
      <c r="F971" s="55"/>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32"/>
      <c r="C972" s="17"/>
      <c r="D972" s="32"/>
      <c r="E972" s="55"/>
      <c r="F972" s="55"/>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32"/>
      <c r="C973" s="17"/>
      <c r="D973" s="32"/>
      <c r="E973" s="55"/>
      <c r="F973" s="55"/>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32"/>
      <c r="C974" s="17"/>
      <c r="D974" s="32"/>
      <c r="E974" s="55"/>
      <c r="F974" s="55"/>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32"/>
      <c r="C975" s="17"/>
      <c r="D975" s="32"/>
      <c r="E975" s="55"/>
      <c r="F975" s="55"/>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32"/>
      <c r="C976" s="17"/>
      <c r="D976" s="32"/>
      <c r="E976" s="55"/>
      <c r="F976" s="55"/>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32"/>
      <c r="C977" s="17"/>
      <c r="D977" s="32"/>
      <c r="E977" s="55"/>
      <c r="F977" s="55"/>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32"/>
      <c r="C978" s="17"/>
      <c r="D978" s="32"/>
      <c r="E978" s="55"/>
      <c r="F978" s="55"/>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32"/>
      <c r="C979" s="17"/>
      <c r="D979" s="32"/>
      <c r="E979" s="55"/>
      <c r="F979" s="55"/>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32"/>
      <c r="C980" s="17"/>
      <c r="D980" s="32"/>
      <c r="E980" s="55"/>
      <c r="F980" s="55"/>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32"/>
      <c r="C981" s="17"/>
      <c r="D981" s="32"/>
      <c r="E981" s="55"/>
      <c r="F981" s="55"/>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32"/>
      <c r="C982" s="17"/>
      <c r="D982" s="32"/>
      <c r="E982" s="55"/>
      <c r="F982" s="55"/>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32"/>
      <c r="C983" s="17"/>
      <c r="D983" s="32"/>
      <c r="E983" s="55"/>
      <c r="F983" s="55"/>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32"/>
      <c r="C984" s="17"/>
      <c r="D984" s="32"/>
      <c r="E984" s="55"/>
      <c r="F984" s="55"/>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32"/>
      <c r="C985" s="17"/>
      <c r="D985" s="32"/>
      <c r="E985" s="55"/>
      <c r="F985" s="55"/>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32"/>
      <c r="C986" s="17"/>
      <c r="D986" s="32"/>
      <c r="E986" s="55"/>
      <c r="F986" s="55"/>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32"/>
      <c r="C987" s="17"/>
      <c r="D987" s="32"/>
      <c r="E987" s="55"/>
      <c r="F987" s="55"/>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32"/>
      <c r="C988" s="17"/>
      <c r="D988" s="32"/>
      <c r="E988" s="55"/>
      <c r="F988" s="55"/>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32"/>
      <c r="C989" s="17"/>
      <c r="D989" s="32"/>
      <c r="E989" s="55"/>
      <c r="F989" s="55"/>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32"/>
      <c r="C990" s="17"/>
      <c r="D990" s="32"/>
      <c r="E990" s="55"/>
      <c r="F990" s="55"/>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32"/>
      <c r="C991" s="17"/>
      <c r="D991" s="32"/>
      <c r="E991" s="55"/>
      <c r="F991" s="55"/>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32"/>
      <c r="C992" s="17"/>
      <c r="D992" s="32"/>
      <c r="E992" s="55"/>
      <c r="F992" s="55"/>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32"/>
      <c r="C993" s="17"/>
      <c r="D993" s="32"/>
      <c r="E993" s="55"/>
      <c r="F993" s="55"/>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32"/>
      <c r="C994" s="17"/>
      <c r="D994" s="32"/>
      <c r="E994" s="55"/>
      <c r="F994" s="55"/>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32"/>
      <c r="C995" s="17"/>
      <c r="D995" s="32"/>
      <c r="E995" s="55"/>
      <c r="F995" s="55"/>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32"/>
      <c r="C996" s="17"/>
      <c r="D996" s="32"/>
      <c r="E996" s="55"/>
      <c r="F996" s="55"/>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32"/>
      <c r="C997" s="17"/>
      <c r="D997" s="32"/>
      <c r="E997" s="55"/>
      <c r="F997" s="55"/>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32"/>
      <c r="C998" s="17"/>
      <c r="D998" s="32"/>
      <c r="E998" s="55"/>
      <c r="F998" s="55"/>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32"/>
      <c r="C999" s="17"/>
      <c r="D999" s="32"/>
      <c r="E999" s="55"/>
      <c r="F999" s="55"/>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32"/>
      <c r="C1000" s="17"/>
      <c r="D1000" s="32"/>
      <c r="E1000" s="55"/>
      <c r="F1000" s="55"/>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32"/>
      <c r="C1001" s="17"/>
      <c r="D1001" s="32"/>
      <c r="E1001" s="55"/>
      <c r="F1001" s="55"/>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28"/>
  <mergeCells count="1">
    <mergeCell ref="A1:I1"/>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200</v>
      </c>
      <c r="B1" s="35" t="s">
        <v>201</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167</v>
      </c>
      <c r="B2" s="38">
        <f>COUNTIF('UA03A '!G3:G28,"ARTES Y HUMANIDADES")</f>
        <v>9</v>
      </c>
      <c r="C2" s="39" t="s">
        <v>202</v>
      </c>
      <c r="D2" s="36"/>
      <c r="E2" s="36"/>
      <c r="F2" s="36"/>
      <c r="G2" s="36"/>
      <c r="H2" s="36"/>
      <c r="I2" s="36"/>
      <c r="J2" s="36"/>
      <c r="K2" s="36"/>
      <c r="L2" s="36"/>
      <c r="M2" s="36"/>
      <c r="N2" s="36"/>
      <c r="O2" s="36"/>
      <c r="P2" s="36"/>
      <c r="Q2" s="36"/>
      <c r="R2" s="36"/>
      <c r="S2" s="36"/>
      <c r="T2" s="36"/>
      <c r="U2" s="36"/>
      <c r="V2" s="36"/>
      <c r="W2" s="36"/>
      <c r="X2" s="36"/>
      <c r="Y2" s="36"/>
      <c r="Z2" s="36"/>
    </row>
    <row r="3" ht="38.25" customHeight="1">
      <c r="A3" s="37" t="s">
        <v>121</v>
      </c>
      <c r="B3" s="38">
        <f>COUNTIF('UA03A '!G3:G28,"CONCIENCIA")</f>
        <v>1</v>
      </c>
      <c r="C3" s="39" t="s">
        <v>155</v>
      </c>
      <c r="D3" s="36"/>
      <c r="E3" s="36"/>
      <c r="F3" s="36"/>
      <c r="G3" s="36"/>
      <c r="H3" s="36"/>
      <c r="I3" s="36"/>
      <c r="J3" s="36"/>
      <c r="K3" s="36"/>
      <c r="L3" s="36"/>
      <c r="M3" s="36"/>
      <c r="N3" s="36"/>
      <c r="O3" s="36"/>
      <c r="P3" s="36"/>
      <c r="Q3" s="36"/>
      <c r="R3" s="36"/>
      <c r="S3" s="36"/>
      <c r="T3" s="36"/>
      <c r="U3" s="36"/>
      <c r="V3" s="36"/>
      <c r="W3" s="36"/>
      <c r="X3" s="36"/>
      <c r="Y3" s="36"/>
      <c r="Z3" s="36"/>
    </row>
    <row r="4" ht="31.5" customHeight="1">
      <c r="A4" s="37" t="s">
        <v>132</v>
      </c>
      <c r="B4" s="38">
        <f>COUNTIF('UA03A '!G3:G28,"CONTEXTO SOCIOCULTURAL")</f>
        <v>7</v>
      </c>
      <c r="C4" s="39" t="s">
        <v>156</v>
      </c>
      <c r="D4" s="36"/>
      <c r="E4" s="36"/>
      <c r="F4" s="36"/>
      <c r="G4" s="36"/>
      <c r="H4" s="36"/>
      <c r="I4" s="36"/>
      <c r="J4" s="36"/>
      <c r="K4" s="36"/>
      <c r="L4" s="36"/>
      <c r="M4" s="36"/>
      <c r="N4" s="36"/>
      <c r="O4" s="36"/>
      <c r="P4" s="36"/>
      <c r="Q4" s="36"/>
      <c r="R4" s="36"/>
      <c r="S4" s="36"/>
      <c r="T4" s="36"/>
      <c r="U4" s="36"/>
      <c r="V4" s="36"/>
      <c r="W4" s="36"/>
      <c r="X4" s="36"/>
      <c r="Y4" s="36"/>
      <c r="Z4" s="36"/>
    </row>
    <row r="5" ht="31.5" customHeight="1">
      <c r="A5" s="37" t="s">
        <v>193</v>
      </c>
      <c r="B5" s="38">
        <f>COUNTIF('UA03A '!G3:G28,"INCERTIDUMBRE")</f>
        <v>2</v>
      </c>
      <c r="C5" s="39" t="s">
        <v>203</v>
      </c>
      <c r="D5" s="36"/>
      <c r="E5" s="36"/>
      <c r="F5" s="36"/>
      <c r="G5" s="36"/>
      <c r="H5" s="36"/>
      <c r="I5" s="36"/>
      <c r="J5" s="36"/>
      <c r="K5" s="36"/>
      <c r="L5" s="36"/>
      <c r="M5" s="36"/>
      <c r="N5" s="36"/>
      <c r="O5" s="36"/>
      <c r="P5" s="36"/>
      <c r="Q5" s="36"/>
      <c r="R5" s="36"/>
      <c r="S5" s="36"/>
      <c r="T5" s="36"/>
      <c r="U5" s="36"/>
      <c r="V5" s="36"/>
      <c r="W5" s="36"/>
      <c r="X5" s="36"/>
      <c r="Y5" s="36"/>
      <c r="Z5" s="36"/>
    </row>
    <row r="6" ht="31.5" customHeight="1">
      <c r="A6" s="37" t="s">
        <v>64</v>
      </c>
      <c r="B6" s="38">
        <f>COUNTIF('UA03A '!G3:G28,"PARTICULARIDADES DE SEDE")</f>
        <v>2</v>
      </c>
      <c r="C6" s="39" t="s">
        <v>99</v>
      </c>
      <c r="D6" s="36"/>
      <c r="E6" s="36"/>
      <c r="F6" s="36"/>
      <c r="G6" s="36"/>
      <c r="H6" s="36"/>
      <c r="I6" s="36"/>
      <c r="J6" s="36"/>
      <c r="K6" s="36"/>
      <c r="L6" s="36"/>
      <c r="M6" s="36"/>
      <c r="N6" s="36"/>
      <c r="O6" s="36"/>
      <c r="P6" s="36"/>
      <c r="Q6" s="36"/>
      <c r="R6" s="36"/>
      <c r="S6" s="36"/>
      <c r="T6" s="36"/>
      <c r="U6" s="36"/>
      <c r="V6" s="36"/>
      <c r="W6" s="36"/>
      <c r="X6" s="36"/>
      <c r="Y6" s="36"/>
      <c r="Z6" s="36"/>
    </row>
    <row r="7" ht="31.5" customHeight="1">
      <c r="A7" s="37" t="s">
        <v>183</v>
      </c>
      <c r="B7" s="38">
        <f>COUNTIF('UA03A '!G3:G28,"PROBLEMÁTICA AMBIENTAL")</f>
        <v>3</v>
      </c>
      <c r="C7" s="39" t="s">
        <v>204</v>
      </c>
      <c r="D7" s="36"/>
      <c r="E7" s="36"/>
      <c r="F7" s="36"/>
      <c r="G7" s="36"/>
      <c r="H7" s="36"/>
      <c r="I7" s="36"/>
      <c r="J7" s="36"/>
      <c r="K7" s="36"/>
      <c r="L7" s="36"/>
      <c r="M7" s="36"/>
      <c r="N7" s="36"/>
      <c r="O7" s="36"/>
      <c r="P7" s="36"/>
      <c r="Q7" s="36"/>
      <c r="R7" s="36"/>
      <c r="S7" s="36"/>
      <c r="T7" s="36"/>
      <c r="U7" s="36"/>
      <c r="V7" s="36"/>
      <c r="W7" s="36"/>
      <c r="X7" s="36"/>
      <c r="Y7" s="36"/>
      <c r="Z7" s="36"/>
    </row>
    <row r="8" ht="31.5" customHeight="1">
      <c r="A8" s="37" t="s">
        <v>188</v>
      </c>
      <c r="B8" s="38">
        <f>COUNTIF('UA03A '!G3:G28,"PROBLEMÁTICA SOCIOECONÓMICA")</f>
        <v>2</v>
      </c>
      <c r="C8" s="39" t="s">
        <v>205</v>
      </c>
      <c r="D8" s="36"/>
      <c r="E8" s="36"/>
      <c r="F8" s="36"/>
      <c r="G8" s="36"/>
      <c r="H8" s="36"/>
      <c r="I8" s="36"/>
      <c r="J8" s="36"/>
      <c r="K8" s="36"/>
      <c r="L8" s="36"/>
      <c r="M8" s="36"/>
      <c r="N8" s="36"/>
      <c r="O8" s="36"/>
      <c r="P8" s="36"/>
      <c r="Q8" s="36"/>
      <c r="R8" s="36"/>
      <c r="S8" s="36"/>
      <c r="T8" s="36"/>
      <c r="U8" s="36"/>
      <c r="V8" s="36"/>
      <c r="W8" s="36"/>
      <c r="X8" s="36"/>
      <c r="Y8" s="36"/>
      <c r="Z8" s="36"/>
    </row>
    <row r="9" ht="35.25" customHeight="1">
      <c r="A9" s="40" t="s">
        <v>103</v>
      </c>
      <c r="B9" s="41">
        <f>SUM(B2:B8)</f>
        <v>26</v>
      </c>
      <c r="C9" s="39"/>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autoFilter ref="$A$1:$C$9"/>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s>
  <sheetData>
    <row r="1" ht="15.0" customHeight="1">
      <c r="A1" s="56" t="s">
        <v>0</v>
      </c>
      <c r="B1" s="57"/>
      <c r="C1" s="57"/>
      <c r="D1" s="57"/>
      <c r="E1" s="57"/>
      <c r="F1" s="57"/>
      <c r="G1" s="57"/>
      <c r="H1" s="58"/>
    </row>
    <row r="2">
      <c r="A2" s="42" t="s">
        <v>104</v>
      </c>
      <c r="B2" s="43" t="s">
        <v>105</v>
      </c>
      <c r="C2" s="43" t="s">
        <v>3</v>
      </c>
      <c r="D2" s="43" t="s">
        <v>206</v>
      </c>
      <c r="E2" s="43" t="s">
        <v>207</v>
      </c>
      <c r="F2" s="43" t="s">
        <v>6</v>
      </c>
      <c r="G2" s="43" t="s">
        <v>7</v>
      </c>
      <c r="H2" s="43" t="s">
        <v>8</v>
      </c>
    </row>
    <row r="3" ht="14.25" customHeight="1">
      <c r="A3" s="45" t="s">
        <v>208</v>
      </c>
      <c r="B3" s="2"/>
      <c r="C3" s="3"/>
      <c r="D3" s="45" t="s">
        <v>209</v>
      </c>
      <c r="E3" s="2"/>
      <c r="F3" s="2"/>
      <c r="G3" s="2"/>
      <c r="H3" s="3"/>
    </row>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3">
    <mergeCell ref="A1:H1"/>
    <mergeCell ref="A3:C3"/>
    <mergeCell ref="D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ht="15.75" customHeight="1">
      <c r="A3" s="59" t="s">
        <v>210</v>
      </c>
      <c r="J3" s="17"/>
      <c r="K3" s="17"/>
      <c r="L3" s="17"/>
      <c r="M3" s="17"/>
      <c r="N3" s="17"/>
      <c r="O3" s="17"/>
      <c r="P3" s="17"/>
      <c r="Q3" s="17"/>
      <c r="R3" s="17"/>
      <c r="S3" s="17"/>
      <c r="T3" s="17"/>
      <c r="U3" s="17"/>
      <c r="V3" s="17"/>
      <c r="W3" s="17"/>
      <c r="X3" s="17"/>
      <c r="Y3" s="17"/>
      <c r="Z3" s="17"/>
    </row>
    <row r="4" ht="15.75" customHeight="1">
      <c r="J4" s="17"/>
      <c r="K4" s="17"/>
      <c r="L4" s="17"/>
      <c r="M4" s="17"/>
      <c r="N4" s="17"/>
      <c r="O4" s="17"/>
      <c r="P4" s="17"/>
      <c r="Q4" s="17"/>
      <c r="R4" s="17"/>
      <c r="S4" s="17"/>
      <c r="T4" s="17"/>
      <c r="U4" s="17"/>
      <c r="V4" s="17"/>
      <c r="W4" s="17"/>
      <c r="X4" s="17"/>
      <c r="Y4" s="17"/>
      <c r="Z4" s="17"/>
    </row>
    <row r="5" ht="15.75" customHeight="1">
      <c r="A5" s="17"/>
      <c r="B5" s="32"/>
      <c r="C5" s="17"/>
      <c r="D5" s="32"/>
      <c r="E5" s="55"/>
      <c r="F5" s="55"/>
      <c r="G5" s="17"/>
      <c r="H5" s="17"/>
      <c r="I5" s="17"/>
      <c r="J5" s="17"/>
      <c r="K5" s="17"/>
      <c r="L5" s="17"/>
      <c r="M5" s="17"/>
      <c r="N5" s="17"/>
      <c r="O5" s="17"/>
      <c r="P5" s="17"/>
      <c r="Q5" s="17"/>
      <c r="R5" s="17"/>
      <c r="S5" s="17"/>
      <c r="T5" s="17"/>
      <c r="U5" s="17"/>
      <c r="V5" s="17"/>
      <c r="W5" s="17"/>
      <c r="X5" s="17"/>
      <c r="Y5" s="17"/>
      <c r="Z5" s="17"/>
    </row>
    <row r="6" ht="15.75" customHeight="1">
      <c r="A6" s="17"/>
      <c r="B6" s="32"/>
      <c r="C6" s="17"/>
      <c r="D6" s="32"/>
      <c r="E6" s="55"/>
      <c r="F6" s="55"/>
      <c r="G6" s="17"/>
      <c r="H6" s="17"/>
      <c r="I6" s="17"/>
      <c r="J6" s="17"/>
      <c r="K6" s="17"/>
      <c r="L6" s="17"/>
      <c r="M6" s="17"/>
      <c r="N6" s="17"/>
      <c r="O6" s="17"/>
      <c r="P6" s="17"/>
      <c r="Q6" s="17"/>
      <c r="R6" s="17"/>
      <c r="S6" s="17"/>
      <c r="T6" s="17"/>
      <c r="U6" s="17"/>
      <c r="V6" s="17"/>
      <c r="W6" s="17"/>
      <c r="X6" s="17"/>
      <c r="Y6" s="17"/>
      <c r="Z6" s="17"/>
    </row>
    <row r="7" ht="15.75" customHeight="1">
      <c r="A7" s="17"/>
      <c r="B7" s="32"/>
      <c r="C7" s="17"/>
      <c r="D7" s="32"/>
      <c r="E7" s="55"/>
      <c r="F7" s="55"/>
      <c r="G7" s="17"/>
      <c r="H7" s="17"/>
      <c r="I7" s="17"/>
      <c r="J7" s="17"/>
      <c r="K7" s="17"/>
      <c r="L7" s="17"/>
      <c r="M7" s="17"/>
      <c r="N7" s="17"/>
      <c r="O7" s="17"/>
      <c r="P7" s="17"/>
      <c r="Q7" s="17"/>
      <c r="R7" s="17"/>
      <c r="S7" s="17"/>
      <c r="T7" s="17"/>
      <c r="U7" s="17"/>
      <c r="V7" s="17"/>
      <c r="W7" s="17"/>
      <c r="X7" s="17"/>
      <c r="Y7" s="17"/>
      <c r="Z7" s="17"/>
    </row>
    <row r="8" ht="15.75" customHeight="1">
      <c r="A8" s="17"/>
      <c r="B8" s="32"/>
      <c r="C8" s="17"/>
      <c r="D8" s="32"/>
      <c r="E8" s="55"/>
      <c r="F8" s="55"/>
      <c r="G8" s="17"/>
      <c r="H8" s="17"/>
      <c r="I8" s="17"/>
      <c r="J8" s="17"/>
      <c r="K8" s="17"/>
      <c r="L8" s="17"/>
      <c r="M8" s="17"/>
      <c r="N8" s="17"/>
      <c r="O8" s="17"/>
      <c r="P8" s="17"/>
      <c r="Q8" s="17"/>
      <c r="R8" s="17"/>
      <c r="S8" s="17"/>
      <c r="T8" s="17"/>
      <c r="U8" s="17"/>
      <c r="V8" s="17"/>
      <c r="W8" s="17"/>
      <c r="X8" s="17"/>
      <c r="Y8" s="17"/>
      <c r="Z8" s="17"/>
    </row>
    <row r="9" ht="15.75" customHeight="1">
      <c r="A9" s="17"/>
      <c r="B9" s="32"/>
      <c r="C9" s="17"/>
      <c r="D9" s="32"/>
      <c r="E9" s="55"/>
      <c r="F9" s="55"/>
      <c r="G9" s="17"/>
      <c r="H9" s="17"/>
      <c r="I9" s="17"/>
      <c r="J9" s="17"/>
      <c r="K9" s="17"/>
      <c r="L9" s="17"/>
      <c r="M9" s="17"/>
      <c r="N9" s="17"/>
      <c r="O9" s="17"/>
      <c r="P9" s="17"/>
      <c r="Q9" s="17"/>
      <c r="R9" s="17"/>
      <c r="S9" s="17"/>
      <c r="T9" s="17"/>
      <c r="U9" s="17"/>
      <c r="V9" s="17"/>
      <c r="W9" s="17"/>
      <c r="X9" s="17"/>
      <c r="Y9" s="17"/>
      <c r="Z9" s="17"/>
    </row>
    <row r="10" ht="15.75" customHeight="1">
      <c r="A10" s="17"/>
      <c r="B10" s="32"/>
      <c r="C10" s="17"/>
      <c r="D10" s="32"/>
      <c r="E10" s="55"/>
      <c r="F10" s="55"/>
      <c r="G10" s="17"/>
      <c r="H10" s="17"/>
      <c r="I10" s="17"/>
      <c r="J10" s="17"/>
      <c r="K10" s="17"/>
      <c r="L10" s="17"/>
      <c r="M10" s="17"/>
      <c r="N10" s="17"/>
      <c r="O10" s="17"/>
      <c r="P10" s="17"/>
      <c r="Q10" s="17"/>
      <c r="R10" s="17"/>
      <c r="S10" s="17"/>
      <c r="T10" s="17"/>
      <c r="U10" s="17"/>
      <c r="V10" s="17"/>
      <c r="W10" s="17"/>
      <c r="X10" s="17"/>
      <c r="Y10" s="17"/>
      <c r="Z10" s="17"/>
    </row>
    <row r="11" ht="15.75" customHeight="1">
      <c r="A11" s="17"/>
      <c r="B11" s="32"/>
      <c r="C11" s="17"/>
      <c r="D11" s="32"/>
      <c r="E11" s="55"/>
      <c r="F11" s="55"/>
      <c r="G11" s="17"/>
      <c r="H11" s="17"/>
      <c r="I11" s="17"/>
      <c r="J11" s="17"/>
      <c r="K11" s="17"/>
      <c r="L11" s="17"/>
      <c r="M11" s="17"/>
      <c r="N11" s="17"/>
      <c r="O11" s="17"/>
      <c r="P11" s="17"/>
      <c r="Q11" s="17"/>
      <c r="R11" s="17"/>
      <c r="S11" s="17"/>
      <c r="T11" s="17"/>
      <c r="U11" s="17"/>
      <c r="V11" s="17"/>
      <c r="W11" s="17"/>
      <c r="X11" s="17"/>
      <c r="Y11" s="17"/>
      <c r="Z11" s="17"/>
    </row>
    <row r="12" ht="15.75" customHeight="1">
      <c r="A12" s="17"/>
      <c r="B12" s="32"/>
      <c r="C12" s="17"/>
      <c r="D12" s="32"/>
      <c r="E12" s="55"/>
      <c r="F12" s="55"/>
      <c r="G12" s="17"/>
      <c r="H12" s="17"/>
      <c r="I12" s="17"/>
      <c r="J12" s="17"/>
      <c r="K12" s="17"/>
      <c r="L12" s="17"/>
      <c r="M12" s="17"/>
      <c r="N12" s="17"/>
      <c r="O12" s="17"/>
      <c r="P12" s="17"/>
      <c r="Q12" s="17"/>
      <c r="R12" s="17"/>
      <c r="S12" s="17"/>
      <c r="T12" s="17"/>
      <c r="U12" s="17"/>
      <c r="V12" s="17"/>
      <c r="W12" s="17"/>
      <c r="X12" s="17"/>
      <c r="Y12" s="17"/>
      <c r="Z12" s="17"/>
    </row>
    <row r="13" ht="15.75" customHeight="1">
      <c r="A13" s="17"/>
      <c r="B13" s="32"/>
      <c r="C13" s="17"/>
      <c r="D13" s="32"/>
      <c r="E13" s="55"/>
      <c r="F13" s="55"/>
      <c r="G13" s="17"/>
      <c r="H13" s="17"/>
      <c r="I13" s="17"/>
      <c r="J13" s="17"/>
      <c r="K13" s="17"/>
      <c r="L13" s="17"/>
      <c r="M13" s="17"/>
      <c r="N13" s="17"/>
      <c r="O13" s="17"/>
      <c r="P13" s="17"/>
      <c r="Q13" s="17"/>
      <c r="R13" s="17"/>
      <c r="S13" s="17"/>
      <c r="T13" s="17"/>
      <c r="U13" s="17"/>
      <c r="V13" s="17"/>
      <c r="W13" s="17"/>
      <c r="X13" s="17"/>
      <c r="Y13" s="17"/>
      <c r="Z13" s="17"/>
    </row>
    <row r="14" ht="15.75" customHeight="1">
      <c r="A14" s="17"/>
      <c r="B14" s="32"/>
      <c r="C14" s="17"/>
      <c r="D14" s="32"/>
      <c r="E14" s="55"/>
      <c r="F14" s="55"/>
      <c r="G14" s="17"/>
      <c r="H14" s="17"/>
      <c r="I14" s="17"/>
      <c r="J14" s="17"/>
      <c r="K14" s="17"/>
      <c r="L14" s="17"/>
      <c r="M14" s="17"/>
      <c r="N14" s="17"/>
      <c r="O14" s="17"/>
      <c r="P14" s="17"/>
      <c r="Q14" s="17"/>
      <c r="R14" s="17"/>
      <c r="S14" s="17"/>
      <c r="T14" s="17"/>
      <c r="U14" s="17"/>
      <c r="V14" s="17"/>
      <c r="W14" s="17"/>
      <c r="X14" s="17"/>
      <c r="Y14" s="17"/>
      <c r="Z14" s="17"/>
    </row>
    <row r="15" ht="15.75" customHeight="1">
      <c r="A15" s="17"/>
      <c r="B15" s="32"/>
      <c r="C15" s="17"/>
      <c r="D15" s="32"/>
      <c r="E15" s="55"/>
      <c r="F15" s="55"/>
      <c r="G15" s="17"/>
      <c r="H15" s="17"/>
      <c r="I15" s="17"/>
      <c r="J15" s="17"/>
      <c r="K15" s="17"/>
      <c r="L15" s="17"/>
      <c r="M15" s="17"/>
      <c r="N15" s="17"/>
      <c r="O15" s="17"/>
      <c r="P15" s="17"/>
      <c r="Q15" s="17"/>
      <c r="R15" s="17"/>
      <c r="S15" s="17"/>
      <c r="T15" s="17"/>
      <c r="U15" s="17"/>
      <c r="V15" s="17"/>
      <c r="W15" s="17"/>
      <c r="X15" s="17"/>
      <c r="Y15" s="17"/>
      <c r="Z15" s="17"/>
    </row>
    <row r="16" ht="15.75" customHeight="1">
      <c r="A16" s="17"/>
      <c r="B16" s="32"/>
      <c r="C16" s="17"/>
      <c r="D16" s="32"/>
      <c r="E16" s="55"/>
      <c r="F16" s="55"/>
      <c r="G16" s="17"/>
      <c r="H16" s="17"/>
      <c r="I16" s="17"/>
      <c r="J16" s="17"/>
      <c r="K16" s="17"/>
      <c r="L16" s="17"/>
      <c r="M16" s="17"/>
      <c r="N16" s="17"/>
      <c r="O16" s="17"/>
      <c r="P16" s="17"/>
      <c r="Q16" s="17"/>
      <c r="R16" s="17"/>
      <c r="S16" s="17"/>
      <c r="T16" s="17"/>
      <c r="U16" s="17"/>
      <c r="V16" s="17"/>
      <c r="W16" s="17"/>
      <c r="X16" s="17"/>
      <c r="Y16" s="17"/>
      <c r="Z16" s="17"/>
    </row>
    <row r="17" ht="15.75" customHeight="1">
      <c r="A17" s="17"/>
      <c r="B17" s="32"/>
      <c r="C17" s="17"/>
      <c r="D17" s="32"/>
      <c r="E17" s="55"/>
      <c r="F17" s="55"/>
      <c r="G17" s="17"/>
      <c r="H17" s="17"/>
      <c r="I17" s="17"/>
      <c r="J17" s="17"/>
      <c r="K17" s="17"/>
      <c r="L17" s="17"/>
      <c r="M17" s="17"/>
      <c r="N17" s="17"/>
      <c r="O17" s="17"/>
      <c r="P17" s="17"/>
      <c r="Q17" s="17"/>
      <c r="R17" s="17"/>
      <c r="S17" s="17"/>
      <c r="T17" s="17"/>
      <c r="U17" s="17"/>
      <c r="V17" s="17"/>
      <c r="W17" s="17"/>
      <c r="X17" s="17"/>
      <c r="Y17" s="17"/>
      <c r="Z17" s="17"/>
    </row>
    <row r="18" ht="15.75" customHeight="1">
      <c r="A18" s="17"/>
      <c r="B18" s="32"/>
      <c r="C18" s="17"/>
      <c r="D18" s="32"/>
      <c r="E18" s="55"/>
      <c r="F18" s="55"/>
      <c r="G18" s="17"/>
      <c r="H18" s="17"/>
      <c r="I18" s="17"/>
      <c r="J18" s="17"/>
      <c r="K18" s="17"/>
      <c r="L18" s="17"/>
      <c r="M18" s="17"/>
      <c r="N18" s="17"/>
      <c r="O18" s="17"/>
      <c r="P18" s="17"/>
      <c r="Q18" s="17"/>
      <c r="R18" s="17"/>
      <c r="S18" s="17"/>
      <c r="T18" s="17"/>
      <c r="U18" s="17"/>
      <c r="V18" s="17"/>
      <c r="W18" s="17"/>
      <c r="X18" s="17"/>
      <c r="Y18" s="17"/>
      <c r="Z18" s="17"/>
    </row>
    <row r="19" ht="15.75" customHeight="1">
      <c r="A19" s="17"/>
      <c r="B19" s="32"/>
      <c r="C19" s="17"/>
      <c r="D19" s="32"/>
      <c r="E19" s="55"/>
      <c r="F19" s="55"/>
      <c r="G19" s="17"/>
      <c r="H19" s="17"/>
      <c r="I19" s="17"/>
      <c r="J19" s="17"/>
      <c r="K19" s="17"/>
      <c r="L19" s="17"/>
      <c r="M19" s="17"/>
      <c r="N19" s="17"/>
      <c r="O19" s="17"/>
      <c r="P19" s="17"/>
      <c r="Q19" s="17"/>
      <c r="R19" s="17"/>
      <c r="S19" s="17"/>
      <c r="T19" s="17"/>
      <c r="U19" s="17"/>
      <c r="V19" s="17"/>
      <c r="W19" s="17"/>
      <c r="X19" s="17"/>
      <c r="Y19" s="17"/>
      <c r="Z19" s="17"/>
    </row>
    <row r="20" ht="15.75" customHeight="1">
      <c r="A20" s="17"/>
      <c r="B20" s="32"/>
      <c r="C20" s="17"/>
      <c r="D20" s="32"/>
      <c r="E20" s="55"/>
      <c r="F20" s="55"/>
      <c r="G20" s="17"/>
      <c r="H20" s="17"/>
      <c r="I20" s="17"/>
      <c r="J20" s="17"/>
      <c r="K20" s="17"/>
      <c r="L20" s="17"/>
      <c r="M20" s="17"/>
      <c r="N20" s="17"/>
      <c r="O20" s="17"/>
      <c r="P20" s="17"/>
      <c r="Q20" s="17"/>
      <c r="R20" s="17"/>
      <c r="S20" s="17"/>
      <c r="T20" s="17"/>
      <c r="U20" s="17"/>
      <c r="V20" s="17"/>
      <c r="W20" s="17"/>
      <c r="X20" s="17"/>
      <c r="Y20" s="17"/>
      <c r="Z20" s="17"/>
    </row>
    <row r="21" ht="15.75" customHeight="1">
      <c r="A21" s="17"/>
      <c r="B21" s="32"/>
      <c r="C21" s="17"/>
      <c r="D21" s="32"/>
      <c r="E21" s="55"/>
      <c r="F21" s="55"/>
      <c r="G21" s="17"/>
      <c r="H21" s="17"/>
      <c r="I21" s="17"/>
      <c r="J21" s="17"/>
      <c r="K21" s="17"/>
      <c r="L21" s="17"/>
      <c r="M21" s="17"/>
      <c r="N21" s="17"/>
      <c r="O21" s="17"/>
      <c r="P21" s="17"/>
      <c r="Q21" s="17"/>
      <c r="R21" s="17"/>
      <c r="S21" s="17"/>
      <c r="T21" s="17"/>
      <c r="U21" s="17"/>
      <c r="V21" s="17"/>
      <c r="W21" s="17"/>
      <c r="X21" s="17"/>
      <c r="Y21" s="17"/>
      <c r="Z21" s="17"/>
    </row>
    <row r="22" ht="15.75" customHeight="1">
      <c r="A22" s="17"/>
      <c r="B22" s="32"/>
      <c r="C22" s="17"/>
      <c r="D22" s="32"/>
      <c r="E22" s="55"/>
      <c r="F22" s="55"/>
      <c r="G22" s="17"/>
      <c r="H22" s="17"/>
      <c r="I22" s="17"/>
      <c r="J22" s="17"/>
      <c r="K22" s="17"/>
      <c r="L22" s="17"/>
      <c r="M22" s="17"/>
      <c r="N22" s="17"/>
      <c r="O22" s="17"/>
      <c r="P22" s="17"/>
      <c r="Q22" s="17"/>
      <c r="R22" s="17"/>
      <c r="S22" s="17"/>
      <c r="T22" s="17"/>
      <c r="U22" s="17"/>
      <c r="V22" s="17"/>
      <c r="W22" s="17"/>
      <c r="X22" s="17"/>
      <c r="Y22" s="17"/>
      <c r="Z22" s="17"/>
    </row>
    <row r="23" ht="15.75" customHeight="1">
      <c r="A23" s="17"/>
      <c r="B23" s="32"/>
      <c r="C23" s="17"/>
      <c r="D23" s="32"/>
      <c r="E23" s="55"/>
      <c r="F23" s="55"/>
      <c r="G23" s="17"/>
      <c r="H23" s="17"/>
      <c r="I23" s="17"/>
      <c r="J23" s="17"/>
      <c r="K23" s="17"/>
      <c r="L23" s="17"/>
      <c r="M23" s="17"/>
      <c r="N23" s="17"/>
      <c r="O23" s="17"/>
      <c r="P23" s="17"/>
      <c r="Q23" s="17"/>
      <c r="R23" s="17"/>
      <c r="S23" s="17"/>
      <c r="T23" s="17"/>
      <c r="U23" s="17"/>
      <c r="V23" s="17"/>
      <c r="W23" s="17"/>
      <c r="X23" s="17"/>
      <c r="Y23" s="17"/>
      <c r="Z23" s="17"/>
    </row>
    <row r="24" ht="15.75" customHeight="1">
      <c r="A24" s="17"/>
      <c r="B24" s="32"/>
      <c r="C24" s="17"/>
      <c r="D24" s="32"/>
      <c r="E24" s="55"/>
      <c r="F24" s="55"/>
      <c r="G24" s="17"/>
      <c r="H24" s="17"/>
      <c r="I24" s="17"/>
      <c r="J24" s="17"/>
      <c r="K24" s="17"/>
      <c r="L24" s="17"/>
      <c r="M24" s="17"/>
      <c r="N24" s="17"/>
      <c r="O24" s="17"/>
      <c r="P24" s="17"/>
      <c r="Q24" s="17"/>
      <c r="R24" s="17"/>
      <c r="S24" s="17"/>
      <c r="T24" s="17"/>
      <c r="U24" s="17"/>
      <c r="V24" s="17"/>
      <c r="W24" s="17"/>
      <c r="X24" s="17"/>
      <c r="Y24" s="17"/>
      <c r="Z24" s="17"/>
    </row>
    <row r="25" ht="15.75" customHeight="1">
      <c r="A25" s="17"/>
      <c r="B25" s="32"/>
      <c r="C25" s="17"/>
      <c r="D25" s="32"/>
      <c r="E25" s="55"/>
      <c r="F25" s="55"/>
      <c r="G25" s="17"/>
      <c r="H25" s="17"/>
      <c r="I25" s="17"/>
      <c r="J25" s="17"/>
      <c r="K25" s="17"/>
      <c r="L25" s="17"/>
      <c r="M25" s="17"/>
      <c r="N25" s="17"/>
      <c r="O25" s="17"/>
      <c r="P25" s="17"/>
      <c r="Q25" s="17"/>
      <c r="R25" s="17"/>
      <c r="S25" s="17"/>
      <c r="T25" s="17"/>
      <c r="U25" s="17"/>
      <c r="V25" s="17"/>
      <c r="W25" s="17"/>
      <c r="X25" s="17"/>
      <c r="Y25" s="17"/>
      <c r="Z25" s="17"/>
    </row>
    <row r="26" ht="15.75" customHeight="1">
      <c r="A26" s="17"/>
      <c r="B26" s="32"/>
      <c r="C26" s="17"/>
      <c r="D26" s="32"/>
      <c r="E26" s="55"/>
      <c r="F26" s="55"/>
      <c r="G26" s="17"/>
      <c r="H26" s="17"/>
      <c r="I26" s="17"/>
      <c r="J26" s="17"/>
      <c r="K26" s="17"/>
      <c r="L26" s="17"/>
      <c r="M26" s="17"/>
      <c r="N26" s="17"/>
      <c r="O26" s="17"/>
      <c r="P26" s="17"/>
      <c r="Q26" s="17"/>
      <c r="R26" s="17"/>
      <c r="S26" s="17"/>
      <c r="T26" s="17"/>
      <c r="U26" s="17"/>
      <c r="V26" s="17"/>
      <c r="W26" s="17"/>
      <c r="X26" s="17"/>
      <c r="Y26" s="17"/>
      <c r="Z26" s="17"/>
    </row>
    <row r="27" ht="15.75" customHeight="1">
      <c r="A27" s="17"/>
      <c r="B27" s="32"/>
      <c r="C27" s="17"/>
      <c r="D27" s="32"/>
      <c r="E27" s="55"/>
      <c r="F27" s="55"/>
      <c r="G27" s="17"/>
      <c r="H27" s="17"/>
      <c r="I27" s="17"/>
      <c r="J27" s="17"/>
      <c r="K27" s="17"/>
      <c r="L27" s="17"/>
      <c r="M27" s="17"/>
      <c r="N27" s="17"/>
      <c r="O27" s="17"/>
      <c r="P27" s="17"/>
      <c r="Q27" s="17"/>
      <c r="R27" s="17"/>
      <c r="S27" s="17"/>
      <c r="T27" s="17"/>
      <c r="U27" s="17"/>
      <c r="V27" s="17"/>
      <c r="W27" s="17"/>
      <c r="X27" s="17"/>
      <c r="Y27" s="17"/>
      <c r="Z27" s="17"/>
    </row>
    <row r="28" ht="15.75" customHeight="1">
      <c r="A28" s="17"/>
      <c r="B28" s="32"/>
      <c r="C28" s="17"/>
      <c r="D28" s="32"/>
      <c r="E28" s="55"/>
      <c r="F28" s="55"/>
      <c r="G28" s="17"/>
      <c r="H28" s="17"/>
      <c r="I28" s="17"/>
      <c r="J28" s="17"/>
      <c r="K28" s="17"/>
      <c r="L28" s="17"/>
      <c r="M28" s="17"/>
      <c r="N28" s="17"/>
      <c r="O28" s="17"/>
      <c r="P28" s="17"/>
      <c r="Q28" s="17"/>
      <c r="R28" s="17"/>
      <c r="S28" s="17"/>
      <c r="T28" s="17"/>
      <c r="U28" s="17"/>
      <c r="V28" s="17"/>
      <c r="W28" s="17"/>
      <c r="X28" s="17"/>
      <c r="Y28" s="17"/>
      <c r="Z28" s="17"/>
    </row>
    <row r="29" ht="15.75" customHeight="1">
      <c r="A29" s="17"/>
      <c r="B29" s="32"/>
      <c r="C29" s="17"/>
      <c r="D29" s="32"/>
      <c r="E29" s="55"/>
      <c r="F29" s="55"/>
      <c r="G29" s="17"/>
      <c r="H29" s="17"/>
      <c r="I29" s="17"/>
      <c r="J29" s="17"/>
      <c r="K29" s="17"/>
      <c r="L29" s="17"/>
      <c r="M29" s="17"/>
      <c r="N29" s="17"/>
      <c r="O29" s="17"/>
      <c r="P29" s="17"/>
      <c r="Q29" s="17"/>
      <c r="R29" s="17"/>
      <c r="S29" s="17"/>
      <c r="T29" s="17"/>
      <c r="U29" s="17"/>
      <c r="V29" s="17"/>
      <c r="W29" s="17"/>
      <c r="X29" s="17"/>
      <c r="Y29" s="17"/>
      <c r="Z29" s="17"/>
    </row>
    <row r="30" ht="15.75" customHeight="1">
      <c r="A30" s="17"/>
      <c r="B30" s="32"/>
      <c r="C30" s="17"/>
      <c r="D30" s="32"/>
      <c r="E30" s="55"/>
      <c r="F30" s="55"/>
      <c r="G30" s="17"/>
      <c r="H30" s="17"/>
      <c r="I30" s="17"/>
      <c r="J30" s="17"/>
      <c r="K30" s="17"/>
      <c r="L30" s="17"/>
      <c r="M30" s="17"/>
      <c r="N30" s="17"/>
      <c r="O30" s="17"/>
      <c r="P30" s="17"/>
      <c r="Q30" s="17"/>
      <c r="R30" s="17"/>
      <c r="S30" s="17"/>
      <c r="T30" s="17"/>
      <c r="U30" s="17"/>
      <c r="V30" s="17"/>
      <c r="W30" s="17"/>
      <c r="X30" s="17"/>
      <c r="Y30" s="17"/>
      <c r="Z30" s="17"/>
    </row>
    <row r="31" ht="15.75" customHeight="1">
      <c r="A31" s="17"/>
      <c r="B31" s="32"/>
      <c r="C31" s="17"/>
      <c r="D31" s="32"/>
      <c r="E31" s="55"/>
      <c r="F31" s="55"/>
      <c r="G31" s="17"/>
      <c r="H31" s="17"/>
      <c r="I31" s="17"/>
      <c r="J31" s="17"/>
      <c r="K31" s="17"/>
      <c r="L31" s="17"/>
      <c r="M31" s="17"/>
      <c r="N31" s="17"/>
      <c r="O31" s="17"/>
      <c r="P31" s="17"/>
      <c r="Q31" s="17"/>
      <c r="R31" s="17"/>
      <c r="S31" s="17"/>
      <c r="T31" s="17"/>
      <c r="U31" s="17"/>
      <c r="V31" s="17"/>
      <c r="W31" s="17"/>
      <c r="X31" s="17"/>
      <c r="Y31" s="17"/>
      <c r="Z31" s="17"/>
    </row>
    <row r="32" ht="15.75" customHeight="1">
      <c r="A32" s="17"/>
      <c r="B32" s="32"/>
      <c r="C32" s="17"/>
      <c r="D32" s="32"/>
      <c r="E32" s="55"/>
      <c r="F32" s="55"/>
      <c r="G32" s="17"/>
      <c r="H32" s="17"/>
      <c r="I32" s="17"/>
      <c r="J32" s="17"/>
      <c r="K32" s="17"/>
      <c r="L32" s="17"/>
      <c r="M32" s="17"/>
      <c r="N32" s="17"/>
      <c r="O32" s="17"/>
      <c r="P32" s="17"/>
      <c r="Q32" s="17"/>
      <c r="R32" s="17"/>
      <c r="S32" s="17"/>
      <c r="T32" s="17"/>
      <c r="U32" s="17"/>
      <c r="V32" s="17"/>
      <c r="W32" s="17"/>
      <c r="X32" s="17"/>
      <c r="Y32" s="17"/>
      <c r="Z32" s="17"/>
    </row>
    <row r="33" ht="15.75" customHeight="1">
      <c r="A33" s="17"/>
      <c r="B33" s="32"/>
      <c r="C33" s="17"/>
      <c r="D33" s="32"/>
      <c r="E33" s="55"/>
      <c r="F33" s="55"/>
      <c r="G33" s="17"/>
      <c r="H33" s="17"/>
      <c r="I33" s="17"/>
      <c r="J33" s="17"/>
      <c r="K33" s="17"/>
      <c r="L33" s="17"/>
      <c r="M33" s="17"/>
      <c r="N33" s="17"/>
      <c r="O33" s="17"/>
      <c r="P33" s="17"/>
      <c r="Q33" s="17"/>
      <c r="R33" s="17"/>
      <c r="S33" s="17"/>
      <c r="T33" s="17"/>
      <c r="U33" s="17"/>
      <c r="V33" s="17"/>
      <c r="W33" s="17"/>
      <c r="X33" s="17"/>
      <c r="Y33" s="17"/>
      <c r="Z33" s="17"/>
    </row>
    <row r="34" ht="15.75" customHeight="1">
      <c r="A34" s="17"/>
      <c r="B34" s="32"/>
      <c r="C34" s="17"/>
      <c r="D34" s="32"/>
      <c r="E34" s="55"/>
      <c r="F34" s="55"/>
      <c r="G34" s="17"/>
      <c r="H34" s="17"/>
      <c r="I34" s="17"/>
      <c r="J34" s="17"/>
      <c r="K34" s="17"/>
      <c r="L34" s="17"/>
      <c r="M34" s="17"/>
      <c r="N34" s="17"/>
      <c r="O34" s="17"/>
      <c r="P34" s="17"/>
      <c r="Q34" s="17"/>
      <c r="R34" s="17"/>
      <c r="S34" s="17"/>
      <c r="T34" s="17"/>
      <c r="U34" s="17"/>
      <c r="V34" s="17"/>
      <c r="W34" s="17"/>
      <c r="X34" s="17"/>
      <c r="Y34" s="17"/>
      <c r="Z34" s="17"/>
    </row>
    <row r="35" ht="15.75" customHeight="1">
      <c r="A35" s="17"/>
      <c r="B35" s="32"/>
      <c r="C35" s="17"/>
      <c r="D35" s="32"/>
      <c r="E35" s="55"/>
      <c r="F35" s="55"/>
      <c r="G35" s="17"/>
      <c r="H35" s="17"/>
      <c r="I35" s="17"/>
      <c r="J35" s="17"/>
      <c r="K35" s="17"/>
      <c r="L35" s="17"/>
      <c r="M35" s="17"/>
      <c r="N35" s="17"/>
      <c r="O35" s="17"/>
      <c r="P35" s="17"/>
      <c r="Q35" s="17"/>
      <c r="R35" s="17"/>
      <c r="S35" s="17"/>
      <c r="T35" s="17"/>
      <c r="U35" s="17"/>
      <c r="V35" s="17"/>
      <c r="W35" s="17"/>
      <c r="X35" s="17"/>
      <c r="Y35" s="17"/>
      <c r="Z35" s="17"/>
    </row>
    <row r="36" ht="15.75" customHeight="1">
      <c r="A36" s="17"/>
      <c r="B36" s="32"/>
      <c r="C36" s="17"/>
      <c r="D36" s="32"/>
      <c r="E36" s="55"/>
      <c r="F36" s="55"/>
      <c r="G36" s="17"/>
      <c r="H36" s="17"/>
      <c r="I36" s="17"/>
      <c r="J36" s="17"/>
      <c r="K36" s="17"/>
      <c r="L36" s="17"/>
      <c r="M36" s="17"/>
      <c r="N36" s="17"/>
      <c r="O36" s="17"/>
      <c r="P36" s="17"/>
      <c r="Q36" s="17"/>
      <c r="R36" s="17"/>
      <c r="S36" s="17"/>
      <c r="T36" s="17"/>
      <c r="U36" s="17"/>
      <c r="V36" s="17"/>
      <c r="W36" s="17"/>
      <c r="X36" s="17"/>
      <c r="Y36" s="17"/>
      <c r="Z36" s="17"/>
    </row>
    <row r="37" ht="15.75" customHeight="1">
      <c r="A37" s="17"/>
      <c r="B37" s="32"/>
      <c r="C37" s="17"/>
      <c r="D37" s="32"/>
      <c r="E37" s="55"/>
      <c r="F37" s="55"/>
      <c r="G37" s="17"/>
      <c r="H37" s="17"/>
      <c r="I37" s="17"/>
      <c r="J37" s="17"/>
      <c r="K37" s="17"/>
      <c r="L37" s="17"/>
      <c r="M37" s="17"/>
      <c r="N37" s="17"/>
      <c r="O37" s="17"/>
      <c r="P37" s="17"/>
      <c r="Q37" s="17"/>
      <c r="R37" s="17"/>
      <c r="S37" s="17"/>
      <c r="T37" s="17"/>
      <c r="U37" s="17"/>
      <c r="V37" s="17"/>
      <c r="W37" s="17"/>
      <c r="X37" s="17"/>
      <c r="Y37" s="17"/>
      <c r="Z37" s="17"/>
    </row>
    <row r="38" ht="15.75" customHeight="1">
      <c r="A38" s="17"/>
      <c r="B38" s="32"/>
      <c r="C38" s="17"/>
      <c r="D38" s="32"/>
      <c r="E38" s="55"/>
      <c r="F38" s="55"/>
      <c r="G38" s="17"/>
      <c r="H38" s="17"/>
      <c r="I38" s="17"/>
      <c r="J38" s="17"/>
      <c r="K38" s="17"/>
      <c r="L38" s="17"/>
      <c r="M38" s="17"/>
      <c r="N38" s="17"/>
      <c r="O38" s="17"/>
      <c r="P38" s="17"/>
      <c r="Q38" s="17"/>
      <c r="R38" s="17"/>
      <c r="S38" s="17"/>
      <c r="T38" s="17"/>
      <c r="U38" s="17"/>
      <c r="V38" s="17"/>
      <c r="W38" s="17"/>
      <c r="X38" s="17"/>
      <c r="Y38" s="17"/>
      <c r="Z38" s="17"/>
    </row>
    <row r="39" ht="15.75" customHeight="1">
      <c r="A39" s="17"/>
      <c r="B39" s="32"/>
      <c r="C39" s="17"/>
      <c r="D39" s="32"/>
      <c r="E39" s="55"/>
      <c r="F39" s="55"/>
      <c r="G39" s="17"/>
      <c r="H39" s="17"/>
      <c r="I39" s="17"/>
      <c r="J39" s="17"/>
      <c r="K39" s="17"/>
      <c r="L39" s="17"/>
      <c r="M39" s="17"/>
      <c r="N39" s="17"/>
      <c r="O39" s="17"/>
      <c r="P39" s="17"/>
      <c r="Q39" s="17"/>
      <c r="R39" s="17"/>
      <c r="S39" s="17"/>
      <c r="T39" s="17"/>
      <c r="U39" s="17"/>
      <c r="V39" s="17"/>
      <c r="W39" s="17"/>
      <c r="X39" s="17"/>
      <c r="Y39" s="17"/>
      <c r="Z39" s="17"/>
    </row>
    <row r="40" ht="15.75" customHeight="1">
      <c r="A40" s="17"/>
      <c r="B40" s="32"/>
      <c r="C40" s="17"/>
      <c r="D40" s="32"/>
      <c r="E40" s="55"/>
      <c r="F40" s="55"/>
      <c r="G40" s="17"/>
      <c r="H40" s="17"/>
      <c r="I40" s="17"/>
      <c r="J40" s="17"/>
      <c r="K40" s="17"/>
      <c r="L40" s="17"/>
      <c r="M40" s="17"/>
      <c r="N40" s="17"/>
      <c r="O40" s="17"/>
      <c r="P40" s="17"/>
      <c r="Q40" s="17"/>
      <c r="R40" s="17"/>
      <c r="S40" s="17"/>
      <c r="T40" s="17"/>
      <c r="U40" s="17"/>
      <c r="V40" s="17"/>
      <c r="W40" s="17"/>
      <c r="X40" s="17"/>
      <c r="Y40" s="17"/>
      <c r="Z40" s="17"/>
    </row>
    <row r="41" ht="15.75" customHeight="1">
      <c r="A41" s="17"/>
      <c r="B41" s="32"/>
      <c r="C41" s="17"/>
      <c r="D41" s="32"/>
      <c r="E41" s="55"/>
      <c r="F41" s="55"/>
      <c r="G41" s="17"/>
      <c r="H41" s="17"/>
      <c r="I41" s="17"/>
      <c r="J41" s="17"/>
      <c r="K41" s="17"/>
      <c r="L41" s="17"/>
      <c r="M41" s="17"/>
      <c r="N41" s="17"/>
      <c r="O41" s="17"/>
      <c r="P41" s="17"/>
      <c r="Q41" s="17"/>
      <c r="R41" s="17"/>
      <c r="S41" s="17"/>
      <c r="T41" s="17"/>
      <c r="U41" s="17"/>
      <c r="V41" s="17"/>
      <c r="W41" s="17"/>
      <c r="X41" s="17"/>
      <c r="Y41" s="17"/>
      <c r="Z41" s="17"/>
    </row>
    <row r="42" ht="15.75" customHeight="1">
      <c r="A42" s="17"/>
      <c r="B42" s="32"/>
      <c r="C42" s="17"/>
      <c r="D42" s="32"/>
      <c r="E42" s="55"/>
      <c r="F42" s="55"/>
      <c r="G42" s="17"/>
      <c r="H42" s="17"/>
      <c r="I42" s="17"/>
      <c r="J42" s="17"/>
      <c r="K42" s="17"/>
      <c r="L42" s="17"/>
      <c r="M42" s="17"/>
      <c r="N42" s="17"/>
      <c r="O42" s="17"/>
      <c r="P42" s="17"/>
      <c r="Q42" s="17"/>
      <c r="R42" s="17"/>
      <c r="S42" s="17"/>
      <c r="T42" s="17"/>
      <c r="U42" s="17"/>
      <c r="V42" s="17"/>
      <c r="W42" s="17"/>
      <c r="X42" s="17"/>
      <c r="Y42" s="17"/>
      <c r="Z42" s="17"/>
    </row>
    <row r="43" ht="15.75" customHeight="1">
      <c r="A43" s="17"/>
      <c r="B43" s="32"/>
      <c r="C43" s="17"/>
      <c r="D43" s="32"/>
      <c r="E43" s="55"/>
      <c r="F43" s="55"/>
      <c r="G43" s="17"/>
      <c r="H43" s="17"/>
      <c r="I43" s="17"/>
      <c r="J43" s="17"/>
      <c r="K43" s="17"/>
      <c r="L43" s="17"/>
      <c r="M43" s="17"/>
      <c r="N43" s="17"/>
      <c r="O43" s="17"/>
      <c r="P43" s="17"/>
      <c r="Q43" s="17"/>
      <c r="R43" s="17"/>
      <c r="S43" s="17"/>
      <c r="T43" s="17"/>
      <c r="U43" s="17"/>
      <c r="V43" s="17"/>
      <c r="W43" s="17"/>
      <c r="X43" s="17"/>
      <c r="Y43" s="17"/>
      <c r="Z43" s="17"/>
    </row>
    <row r="44" ht="15.75" customHeight="1">
      <c r="A44" s="17"/>
      <c r="B44" s="32"/>
      <c r="C44" s="17"/>
      <c r="D44" s="32"/>
      <c r="E44" s="55"/>
      <c r="F44" s="55"/>
      <c r="G44" s="17"/>
      <c r="H44" s="17"/>
      <c r="I44" s="17"/>
      <c r="J44" s="17"/>
      <c r="K44" s="17"/>
      <c r="L44" s="17"/>
      <c r="M44" s="17"/>
      <c r="N44" s="17"/>
      <c r="O44" s="17"/>
      <c r="P44" s="17"/>
      <c r="Q44" s="17"/>
      <c r="R44" s="17"/>
      <c r="S44" s="17"/>
      <c r="T44" s="17"/>
      <c r="U44" s="17"/>
      <c r="V44" s="17"/>
      <c r="W44" s="17"/>
      <c r="X44" s="17"/>
      <c r="Y44" s="17"/>
      <c r="Z44" s="17"/>
    </row>
    <row r="45" ht="15.75" customHeight="1">
      <c r="A45" s="17"/>
      <c r="B45" s="32"/>
      <c r="C45" s="17"/>
      <c r="D45" s="32"/>
      <c r="E45" s="55"/>
      <c r="F45" s="55"/>
      <c r="G45" s="17"/>
      <c r="H45" s="17"/>
      <c r="I45" s="17"/>
      <c r="J45" s="17"/>
      <c r="K45" s="17"/>
      <c r="L45" s="17"/>
      <c r="M45" s="17"/>
      <c r="N45" s="17"/>
      <c r="O45" s="17"/>
      <c r="P45" s="17"/>
      <c r="Q45" s="17"/>
      <c r="R45" s="17"/>
      <c r="S45" s="17"/>
      <c r="T45" s="17"/>
      <c r="U45" s="17"/>
      <c r="V45" s="17"/>
      <c r="W45" s="17"/>
      <c r="X45" s="17"/>
      <c r="Y45" s="17"/>
      <c r="Z45" s="17"/>
    </row>
    <row r="46" ht="15.75" customHeight="1">
      <c r="A46" s="17"/>
      <c r="B46" s="32"/>
      <c r="C46" s="17"/>
      <c r="D46" s="32"/>
      <c r="E46" s="55"/>
      <c r="F46" s="55"/>
      <c r="G46" s="17"/>
      <c r="H46" s="17"/>
      <c r="I46" s="17"/>
      <c r="J46" s="17"/>
      <c r="K46" s="17"/>
      <c r="L46" s="17"/>
      <c r="M46" s="17"/>
      <c r="N46" s="17"/>
      <c r="O46" s="17"/>
      <c r="P46" s="17"/>
      <c r="Q46" s="17"/>
      <c r="R46" s="17"/>
      <c r="S46" s="17"/>
      <c r="T46" s="17"/>
      <c r="U46" s="17"/>
      <c r="V46" s="17"/>
      <c r="W46" s="17"/>
      <c r="X46" s="17"/>
      <c r="Y46" s="17"/>
      <c r="Z46" s="17"/>
    </row>
    <row r="47" ht="15.75" customHeight="1">
      <c r="A47" s="17"/>
      <c r="B47" s="32"/>
      <c r="C47" s="17"/>
      <c r="D47" s="32"/>
      <c r="E47" s="55"/>
      <c r="F47" s="55"/>
      <c r="G47" s="17"/>
      <c r="H47" s="17"/>
      <c r="I47" s="17"/>
      <c r="J47" s="17"/>
      <c r="K47" s="17"/>
      <c r="L47" s="17"/>
      <c r="M47" s="17"/>
      <c r="N47" s="17"/>
      <c r="O47" s="17"/>
      <c r="P47" s="17"/>
      <c r="Q47" s="17"/>
      <c r="R47" s="17"/>
      <c r="S47" s="17"/>
      <c r="T47" s="17"/>
      <c r="U47" s="17"/>
      <c r="V47" s="17"/>
      <c r="W47" s="17"/>
      <c r="X47" s="17"/>
      <c r="Y47" s="17"/>
      <c r="Z47" s="17"/>
    </row>
    <row r="48" ht="15.75" customHeight="1">
      <c r="A48" s="17"/>
      <c r="B48" s="32"/>
      <c r="C48" s="17"/>
      <c r="D48" s="32"/>
      <c r="E48" s="55"/>
      <c r="F48" s="55"/>
      <c r="G48" s="17"/>
      <c r="H48" s="17"/>
      <c r="I48" s="17"/>
      <c r="J48" s="17"/>
      <c r="K48" s="17"/>
      <c r="L48" s="17"/>
      <c r="M48" s="17"/>
      <c r="N48" s="17"/>
      <c r="O48" s="17"/>
      <c r="P48" s="17"/>
      <c r="Q48" s="17"/>
      <c r="R48" s="17"/>
      <c r="S48" s="17"/>
      <c r="T48" s="17"/>
      <c r="U48" s="17"/>
      <c r="V48" s="17"/>
      <c r="W48" s="17"/>
      <c r="X48" s="17"/>
      <c r="Y48" s="17"/>
      <c r="Z48" s="17"/>
    </row>
    <row r="49" ht="15.75" customHeight="1">
      <c r="A49" s="17"/>
      <c r="B49" s="32"/>
      <c r="C49" s="17"/>
      <c r="D49" s="32"/>
      <c r="E49" s="55"/>
      <c r="F49" s="55"/>
      <c r="G49" s="17"/>
      <c r="H49" s="17"/>
      <c r="I49" s="17"/>
      <c r="J49" s="17"/>
      <c r="K49" s="17"/>
      <c r="L49" s="17"/>
      <c r="M49" s="17"/>
      <c r="N49" s="17"/>
      <c r="O49" s="17"/>
      <c r="P49" s="17"/>
      <c r="Q49" s="17"/>
      <c r="R49" s="17"/>
      <c r="S49" s="17"/>
      <c r="T49" s="17"/>
      <c r="U49" s="17"/>
      <c r="V49" s="17"/>
      <c r="W49" s="17"/>
      <c r="X49" s="17"/>
      <c r="Y49" s="17"/>
      <c r="Z49" s="17"/>
    </row>
    <row r="50" ht="15.75" customHeight="1">
      <c r="A50" s="17"/>
      <c r="B50" s="32"/>
      <c r="C50" s="17"/>
      <c r="D50" s="32"/>
      <c r="E50" s="55"/>
      <c r="F50" s="55"/>
      <c r="G50" s="17"/>
      <c r="H50" s="17"/>
      <c r="I50" s="17"/>
      <c r="J50" s="17"/>
      <c r="K50" s="17"/>
      <c r="L50" s="17"/>
      <c r="M50" s="17"/>
      <c r="N50" s="17"/>
      <c r="O50" s="17"/>
      <c r="P50" s="17"/>
      <c r="Q50" s="17"/>
      <c r="R50" s="17"/>
      <c r="S50" s="17"/>
      <c r="T50" s="17"/>
      <c r="U50" s="17"/>
      <c r="V50" s="17"/>
      <c r="W50" s="17"/>
      <c r="X50" s="17"/>
      <c r="Y50" s="17"/>
      <c r="Z50" s="17"/>
    </row>
    <row r="51" ht="15.75" customHeight="1">
      <c r="A51" s="17"/>
      <c r="B51" s="32"/>
      <c r="C51" s="17"/>
      <c r="D51" s="32"/>
      <c r="E51" s="55"/>
      <c r="F51" s="55"/>
      <c r="G51" s="17"/>
      <c r="H51" s="17"/>
      <c r="I51" s="17"/>
      <c r="J51" s="17"/>
      <c r="K51" s="17"/>
      <c r="L51" s="17"/>
      <c r="M51" s="17"/>
      <c r="N51" s="17"/>
      <c r="O51" s="17"/>
      <c r="P51" s="17"/>
      <c r="Q51" s="17"/>
      <c r="R51" s="17"/>
      <c r="S51" s="17"/>
      <c r="T51" s="17"/>
      <c r="U51" s="17"/>
      <c r="V51" s="17"/>
      <c r="W51" s="17"/>
      <c r="X51" s="17"/>
      <c r="Y51" s="17"/>
      <c r="Z51" s="17"/>
    </row>
    <row r="52" ht="15.75" customHeight="1">
      <c r="A52" s="17"/>
      <c r="B52" s="32"/>
      <c r="C52" s="17"/>
      <c r="D52" s="32"/>
      <c r="E52" s="55"/>
      <c r="F52" s="55"/>
      <c r="G52" s="17"/>
      <c r="H52" s="17"/>
      <c r="I52" s="17"/>
      <c r="J52" s="17"/>
      <c r="K52" s="17"/>
      <c r="L52" s="17"/>
      <c r="M52" s="17"/>
      <c r="N52" s="17"/>
      <c r="O52" s="17"/>
      <c r="P52" s="17"/>
      <c r="Q52" s="17"/>
      <c r="R52" s="17"/>
      <c r="S52" s="17"/>
      <c r="T52" s="17"/>
      <c r="U52" s="17"/>
      <c r="V52" s="17"/>
      <c r="W52" s="17"/>
      <c r="X52" s="17"/>
      <c r="Y52" s="17"/>
      <c r="Z52" s="17"/>
    </row>
    <row r="53" ht="15.75" customHeight="1">
      <c r="A53" s="17"/>
      <c r="B53" s="32"/>
      <c r="C53" s="17"/>
      <c r="D53" s="32"/>
      <c r="E53" s="55"/>
      <c r="F53" s="55"/>
      <c r="G53" s="17"/>
      <c r="H53" s="17"/>
      <c r="I53" s="17"/>
      <c r="J53" s="17"/>
      <c r="K53" s="17"/>
      <c r="L53" s="17"/>
      <c r="M53" s="17"/>
      <c r="N53" s="17"/>
      <c r="O53" s="17"/>
      <c r="P53" s="17"/>
      <c r="Q53" s="17"/>
      <c r="R53" s="17"/>
      <c r="S53" s="17"/>
      <c r="T53" s="17"/>
      <c r="U53" s="17"/>
      <c r="V53" s="17"/>
      <c r="W53" s="17"/>
      <c r="X53" s="17"/>
      <c r="Y53" s="17"/>
      <c r="Z53" s="17"/>
    </row>
    <row r="54" ht="15.75" customHeight="1">
      <c r="A54" s="17"/>
      <c r="B54" s="32"/>
      <c r="C54" s="17"/>
      <c r="D54" s="32"/>
      <c r="E54" s="55"/>
      <c r="F54" s="55"/>
      <c r="G54" s="17"/>
      <c r="H54" s="17"/>
      <c r="I54" s="17"/>
      <c r="J54" s="17"/>
      <c r="K54" s="17"/>
      <c r="L54" s="17"/>
      <c r="M54" s="17"/>
      <c r="N54" s="17"/>
      <c r="O54" s="17"/>
      <c r="P54" s="17"/>
      <c r="Q54" s="17"/>
      <c r="R54" s="17"/>
      <c r="S54" s="17"/>
      <c r="T54" s="17"/>
      <c r="U54" s="17"/>
      <c r="V54" s="17"/>
      <c r="W54" s="17"/>
      <c r="X54" s="17"/>
      <c r="Y54" s="17"/>
      <c r="Z54" s="17"/>
    </row>
    <row r="55" ht="15.75" customHeight="1">
      <c r="A55" s="17"/>
      <c r="B55" s="32"/>
      <c r="C55" s="17"/>
      <c r="D55" s="32"/>
      <c r="E55" s="55"/>
      <c r="F55" s="55"/>
      <c r="G55" s="17"/>
      <c r="H55" s="17"/>
      <c r="I55" s="17"/>
      <c r="J55" s="17"/>
      <c r="K55" s="17"/>
      <c r="L55" s="17"/>
      <c r="M55" s="17"/>
      <c r="N55" s="17"/>
      <c r="O55" s="17"/>
      <c r="P55" s="17"/>
      <c r="Q55" s="17"/>
      <c r="R55" s="17"/>
      <c r="S55" s="17"/>
      <c r="T55" s="17"/>
      <c r="U55" s="17"/>
      <c r="V55" s="17"/>
      <c r="W55" s="17"/>
      <c r="X55" s="17"/>
      <c r="Y55" s="17"/>
      <c r="Z55" s="17"/>
    </row>
    <row r="56" ht="15.75" customHeight="1">
      <c r="A56" s="17"/>
      <c r="B56" s="32"/>
      <c r="C56" s="17"/>
      <c r="D56" s="32"/>
      <c r="E56" s="55"/>
      <c r="F56" s="55"/>
      <c r="G56" s="17"/>
      <c r="H56" s="17"/>
      <c r="I56" s="17"/>
      <c r="J56" s="17"/>
      <c r="K56" s="17"/>
      <c r="L56" s="17"/>
      <c r="M56" s="17"/>
      <c r="N56" s="17"/>
      <c r="O56" s="17"/>
      <c r="P56" s="17"/>
      <c r="Q56" s="17"/>
      <c r="R56" s="17"/>
      <c r="S56" s="17"/>
      <c r="T56" s="17"/>
      <c r="U56" s="17"/>
      <c r="V56" s="17"/>
      <c r="W56" s="17"/>
      <c r="X56" s="17"/>
      <c r="Y56" s="17"/>
      <c r="Z56" s="17"/>
    </row>
    <row r="57" ht="15.75" customHeight="1">
      <c r="A57" s="17"/>
      <c r="B57" s="32"/>
      <c r="C57" s="17"/>
      <c r="D57" s="32"/>
      <c r="E57" s="55"/>
      <c r="F57" s="55"/>
      <c r="G57" s="17"/>
      <c r="H57" s="17"/>
      <c r="I57" s="17"/>
      <c r="J57" s="17"/>
      <c r="K57" s="17"/>
      <c r="L57" s="17"/>
      <c r="M57" s="17"/>
      <c r="N57" s="17"/>
      <c r="O57" s="17"/>
      <c r="P57" s="17"/>
      <c r="Q57" s="17"/>
      <c r="R57" s="17"/>
      <c r="S57" s="17"/>
      <c r="T57" s="17"/>
      <c r="U57" s="17"/>
      <c r="V57" s="17"/>
      <c r="W57" s="17"/>
      <c r="X57" s="17"/>
      <c r="Y57" s="17"/>
      <c r="Z57" s="17"/>
    </row>
    <row r="58" ht="15.75" customHeight="1">
      <c r="A58" s="17"/>
      <c r="B58" s="32"/>
      <c r="C58" s="17"/>
      <c r="D58" s="32"/>
      <c r="E58" s="55"/>
      <c r="F58" s="55"/>
      <c r="G58" s="17"/>
      <c r="H58" s="17"/>
      <c r="I58" s="17"/>
      <c r="J58" s="17"/>
      <c r="K58" s="17"/>
      <c r="L58" s="17"/>
      <c r="M58" s="17"/>
      <c r="N58" s="17"/>
      <c r="O58" s="17"/>
      <c r="P58" s="17"/>
      <c r="Q58" s="17"/>
      <c r="R58" s="17"/>
      <c r="S58" s="17"/>
      <c r="T58" s="17"/>
      <c r="U58" s="17"/>
      <c r="V58" s="17"/>
      <c r="W58" s="17"/>
      <c r="X58" s="17"/>
      <c r="Y58" s="17"/>
      <c r="Z58" s="17"/>
    </row>
    <row r="59" ht="15.75" customHeight="1">
      <c r="A59" s="17"/>
      <c r="B59" s="32"/>
      <c r="C59" s="17"/>
      <c r="D59" s="32"/>
      <c r="E59" s="55"/>
      <c r="F59" s="55"/>
      <c r="G59" s="17"/>
      <c r="H59" s="17"/>
      <c r="I59" s="17"/>
      <c r="J59" s="17"/>
      <c r="K59" s="17"/>
      <c r="L59" s="17"/>
      <c r="M59" s="17"/>
      <c r="N59" s="17"/>
      <c r="O59" s="17"/>
      <c r="P59" s="17"/>
      <c r="Q59" s="17"/>
      <c r="R59" s="17"/>
      <c r="S59" s="17"/>
      <c r="T59" s="17"/>
      <c r="U59" s="17"/>
      <c r="V59" s="17"/>
      <c r="W59" s="17"/>
      <c r="X59" s="17"/>
      <c r="Y59" s="17"/>
      <c r="Z59" s="17"/>
    </row>
    <row r="60" ht="15.75" customHeight="1">
      <c r="A60" s="17"/>
      <c r="B60" s="32"/>
      <c r="C60" s="17"/>
      <c r="D60" s="32"/>
      <c r="E60" s="55"/>
      <c r="F60" s="55"/>
      <c r="G60" s="17"/>
      <c r="H60" s="17"/>
      <c r="I60" s="17"/>
      <c r="J60" s="17"/>
      <c r="K60" s="17"/>
      <c r="L60" s="17"/>
      <c r="M60" s="17"/>
      <c r="N60" s="17"/>
      <c r="O60" s="17"/>
      <c r="P60" s="17"/>
      <c r="Q60" s="17"/>
      <c r="R60" s="17"/>
      <c r="S60" s="17"/>
      <c r="T60" s="17"/>
      <c r="U60" s="17"/>
      <c r="V60" s="17"/>
      <c r="W60" s="17"/>
      <c r="X60" s="17"/>
      <c r="Y60" s="17"/>
      <c r="Z60" s="17"/>
    </row>
    <row r="61" ht="15.75" customHeight="1">
      <c r="A61" s="17"/>
      <c r="B61" s="32"/>
      <c r="C61" s="17"/>
      <c r="D61" s="32"/>
      <c r="E61" s="55"/>
      <c r="F61" s="55"/>
      <c r="G61" s="17"/>
      <c r="H61" s="17"/>
      <c r="I61" s="17"/>
      <c r="J61" s="17"/>
      <c r="K61" s="17"/>
      <c r="L61" s="17"/>
      <c r="M61" s="17"/>
      <c r="N61" s="17"/>
      <c r="O61" s="17"/>
      <c r="P61" s="17"/>
      <c r="Q61" s="17"/>
      <c r="R61" s="17"/>
      <c r="S61" s="17"/>
      <c r="T61" s="17"/>
      <c r="U61" s="17"/>
      <c r="V61" s="17"/>
      <c r="W61" s="17"/>
      <c r="X61" s="17"/>
      <c r="Y61" s="17"/>
      <c r="Z61" s="17"/>
    </row>
    <row r="62" ht="15.75" customHeight="1">
      <c r="A62" s="17"/>
      <c r="B62" s="32"/>
      <c r="C62" s="17"/>
      <c r="D62" s="32"/>
      <c r="E62" s="55"/>
      <c r="F62" s="55"/>
      <c r="G62" s="17"/>
      <c r="H62" s="17"/>
      <c r="I62" s="17"/>
      <c r="J62" s="17"/>
      <c r="K62" s="17"/>
      <c r="L62" s="17"/>
      <c r="M62" s="17"/>
      <c r="N62" s="17"/>
      <c r="O62" s="17"/>
      <c r="P62" s="17"/>
      <c r="Q62" s="17"/>
      <c r="R62" s="17"/>
      <c r="S62" s="17"/>
      <c r="T62" s="17"/>
      <c r="U62" s="17"/>
      <c r="V62" s="17"/>
      <c r="W62" s="17"/>
      <c r="X62" s="17"/>
      <c r="Y62" s="17"/>
      <c r="Z62" s="17"/>
    </row>
    <row r="63" ht="15.75" customHeight="1">
      <c r="A63" s="17"/>
      <c r="B63" s="32"/>
      <c r="C63" s="17"/>
      <c r="D63" s="32"/>
      <c r="E63" s="55"/>
      <c r="F63" s="55"/>
      <c r="G63" s="17"/>
      <c r="H63" s="17"/>
      <c r="I63" s="17"/>
      <c r="J63" s="17"/>
      <c r="K63" s="17"/>
      <c r="L63" s="17"/>
      <c r="M63" s="17"/>
      <c r="N63" s="17"/>
      <c r="O63" s="17"/>
      <c r="P63" s="17"/>
      <c r="Q63" s="17"/>
      <c r="R63" s="17"/>
      <c r="S63" s="17"/>
      <c r="T63" s="17"/>
      <c r="U63" s="17"/>
      <c r="V63" s="17"/>
      <c r="W63" s="17"/>
      <c r="X63" s="17"/>
      <c r="Y63" s="17"/>
      <c r="Z63" s="17"/>
    </row>
    <row r="64" ht="15.75" customHeight="1">
      <c r="A64" s="17"/>
      <c r="B64" s="32"/>
      <c r="C64" s="17"/>
      <c r="D64" s="32"/>
      <c r="E64" s="55"/>
      <c r="F64" s="55"/>
      <c r="G64" s="17"/>
      <c r="H64" s="17"/>
      <c r="I64" s="17"/>
      <c r="J64" s="17"/>
      <c r="K64" s="17"/>
      <c r="L64" s="17"/>
      <c r="M64" s="17"/>
      <c r="N64" s="17"/>
      <c r="O64" s="17"/>
      <c r="P64" s="17"/>
      <c r="Q64" s="17"/>
      <c r="R64" s="17"/>
      <c r="S64" s="17"/>
      <c r="T64" s="17"/>
      <c r="U64" s="17"/>
      <c r="V64" s="17"/>
      <c r="W64" s="17"/>
      <c r="X64" s="17"/>
      <c r="Y64" s="17"/>
      <c r="Z64" s="17"/>
    </row>
    <row r="65" ht="15.75" customHeight="1">
      <c r="A65" s="17"/>
      <c r="B65" s="32"/>
      <c r="C65" s="17"/>
      <c r="D65" s="32"/>
      <c r="E65" s="55"/>
      <c r="F65" s="55"/>
      <c r="G65" s="17"/>
      <c r="H65" s="17"/>
      <c r="I65" s="17"/>
      <c r="J65" s="17"/>
      <c r="K65" s="17"/>
      <c r="L65" s="17"/>
      <c r="M65" s="17"/>
      <c r="N65" s="17"/>
      <c r="O65" s="17"/>
      <c r="P65" s="17"/>
      <c r="Q65" s="17"/>
      <c r="R65" s="17"/>
      <c r="S65" s="17"/>
      <c r="T65" s="17"/>
      <c r="U65" s="17"/>
      <c r="V65" s="17"/>
      <c r="W65" s="17"/>
      <c r="X65" s="17"/>
      <c r="Y65" s="17"/>
      <c r="Z65" s="17"/>
    </row>
    <row r="66" ht="15.75" customHeight="1">
      <c r="A66" s="17"/>
      <c r="B66" s="32"/>
      <c r="C66" s="17"/>
      <c r="D66" s="32"/>
      <c r="E66" s="55"/>
      <c r="F66" s="55"/>
      <c r="G66" s="17"/>
      <c r="H66" s="17"/>
      <c r="I66" s="17"/>
      <c r="J66" s="17"/>
      <c r="K66" s="17"/>
      <c r="L66" s="17"/>
      <c r="M66" s="17"/>
      <c r="N66" s="17"/>
      <c r="O66" s="17"/>
      <c r="P66" s="17"/>
      <c r="Q66" s="17"/>
      <c r="R66" s="17"/>
      <c r="S66" s="17"/>
      <c r="T66" s="17"/>
      <c r="U66" s="17"/>
      <c r="V66" s="17"/>
      <c r="W66" s="17"/>
      <c r="X66" s="17"/>
      <c r="Y66" s="17"/>
      <c r="Z66" s="17"/>
    </row>
    <row r="67" ht="15.75" customHeight="1">
      <c r="A67" s="17"/>
      <c r="B67" s="32"/>
      <c r="C67" s="17"/>
      <c r="D67" s="32"/>
      <c r="E67" s="55"/>
      <c r="F67" s="55"/>
      <c r="G67" s="17"/>
      <c r="H67" s="17"/>
      <c r="I67" s="17"/>
      <c r="J67" s="17"/>
      <c r="K67" s="17"/>
      <c r="L67" s="17"/>
      <c r="M67" s="17"/>
      <c r="N67" s="17"/>
      <c r="O67" s="17"/>
      <c r="P67" s="17"/>
      <c r="Q67" s="17"/>
      <c r="R67" s="17"/>
      <c r="S67" s="17"/>
      <c r="T67" s="17"/>
      <c r="U67" s="17"/>
      <c r="V67" s="17"/>
      <c r="W67" s="17"/>
      <c r="X67" s="17"/>
      <c r="Y67" s="17"/>
      <c r="Z67" s="17"/>
    </row>
    <row r="68" ht="15.75" customHeight="1">
      <c r="A68" s="17"/>
      <c r="B68" s="32"/>
      <c r="C68" s="17"/>
      <c r="D68" s="32"/>
      <c r="E68" s="55"/>
      <c r="F68" s="55"/>
      <c r="G68" s="17"/>
      <c r="H68" s="17"/>
      <c r="I68" s="17"/>
      <c r="J68" s="17"/>
      <c r="K68" s="17"/>
      <c r="L68" s="17"/>
      <c r="M68" s="17"/>
      <c r="N68" s="17"/>
      <c r="O68" s="17"/>
      <c r="P68" s="17"/>
      <c r="Q68" s="17"/>
      <c r="R68" s="17"/>
      <c r="S68" s="17"/>
      <c r="T68" s="17"/>
      <c r="U68" s="17"/>
      <c r="V68" s="17"/>
      <c r="W68" s="17"/>
      <c r="X68" s="17"/>
      <c r="Y68" s="17"/>
      <c r="Z68" s="17"/>
    </row>
    <row r="69" ht="15.75" customHeight="1">
      <c r="A69" s="17"/>
      <c r="B69" s="32"/>
      <c r="C69" s="17"/>
      <c r="D69" s="32"/>
      <c r="E69" s="55"/>
      <c r="F69" s="55"/>
      <c r="G69" s="17"/>
      <c r="H69" s="17"/>
      <c r="I69" s="17"/>
      <c r="J69" s="17"/>
      <c r="K69" s="17"/>
      <c r="L69" s="17"/>
      <c r="M69" s="17"/>
      <c r="N69" s="17"/>
      <c r="O69" s="17"/>
      <c r="P69" s="17"/>
      <c r="Q69" s="17"/>
      <c r="R69" s="17"/>
      <c r="S69" s="17"/>
      <c r="T69" s="17"/>
      <c r="U69" s="17"/>
      <c r="V69" s="17"/>
      <c r="W69" s="17"/>
      <c r="X69" s="17"/>
      <c r="Y69" s="17"/>
      <c r="Z69" s="17"/>
    </row>
    <row r="70" ht="15.75" customHeight="1">
      <c r="A70" s="17"/>
      <c r="B70" s="32"/>
      <c r="C70" s="17"/>
      <c r="D70" s="32"/>
      <c r="E70" s="55"/>
      <c r="F70" s="55"/>
      <c r="G70" s="17"/>
      <c r="H70" s="17"/>
      <c r="I70" s="17"/>
      <c r="J70" s="17"/>
      <c r="K70" s="17"/>
      <c r="L70" s="17"/>
      <c r="M70" s="17"/>
      <c r="N70" s="17"/>
      <c r="O70" s="17"/>
      <c r="P70" s="17"/>
      <c r="Q70" s="17"/>
      <c r="R70" s="17"/>
      <c r="S70" s="17"/>
      <c r="T70" s="17"/>
      <c r="U70" s="17"/>
      <c r="V70" s="17"/>
      <c r="W70" s="17"/>
      <c r="X70" s="17"/>
      <c r="Y70" s="17"/>
      <c r="Z70" s="17"/>
    </row>
    <row r="71" ht="15.75" customHeight="1">
      <c r="A71" s="17"/>
      <c r="B71" s="32"/>
      <c r="C71" s="17"/>
      <c r="D71" s="32"/>
      <c r="E71" s="55"/>
      <c r="F71" s="55"/>
      <c r="G71" s="17"/>
      <c r="H71" s="17"/>
      <c r="I71" s="17"/>
      <c r="J71" s="17"/>
      <c r="K71" s="17"/>
      <c r="L71" s="17"/>
      <c r="M71" s="17"/>
      <c r="N71" s="17"/>
      <c r="O71" s="17"/>
      <c r="P71" s="17"/>
      <c r="Q71" s="17"/>
      <c r="R71" s="17"/>
      <c r="S71" s="17"/>
      <c r="T71" s="17"/>
      <c r="U71" s="17"/>
      <c r="V71" s="17"/>
      <c r="W71" s="17"/>
      <c r="X71" s="17"/>
      <c r="Y71" s="17"/>
      <c r="Z71" s="17"/>
    </row>
    <row r="72" ht="15.75" customHeight="1">
      <c r="A72" s="17"/>
      <c r="B72" s="32"/>
      <c r="C72" s="17"/>
      <c r="D72" s="32"/>
      <c r="E72" s="55"/>
      <c r="F72" s="55"/>
      <c r="G72" s="17"/>
      <c r="H72" s="17"/>
      <c r="I72" s="17"/>
      <c r="J72" s="17"/>
      <c r="K72" s="17"/>
      <c r="L72" s="17"/>
      <c r="M72" s="17"/>
      <c r="N72" s="17"/>
      <c r="O72" s="17"/>
      <c r="P72" s="17"/>
      <c r="Q72" s="17"/>
      <c r="R72" s="17"/>
      <c r="S72" s="17"/>
      <c r="T72" s="17"/>
      <c r="U72" s="17"/>
      <c r="V72" s="17"/>
      <c r="W72" s="17"/>
      <c r="X72" s="17"/>
      <c r="Y72" s="17"/>
      <c r="Z72" s="17"/>
    </row>
    <row r="73" ht="15.75" customHeight="1">
      <c r="A73" s="17"/>
      <c r="B73" s="32"/>
      <c r="C73" s="17"/>
      <c r="D73" s="32"/>
      <c r="E73" s="55"/>
      <c r="F73" s="55"/>
      <c r="G73" s="17"/>
      <c r="H73" s="17"/>
      <c r="I73" s="17"/>
      <c r="J73" s="17"/>
      <c r="K73" s="17"/>
      <c r="L73" s="17"/>
      <c r="M73" s="17"/>
      <c r="N73" s="17"/>
      <c r="O73" s="17"/>
      <c r="P73" s="17"/>
      <c r="Q73" s="17"/>
      <c r="R73" s="17"/>
      <c r="S73" s="17"/>
      <c r="T73" s="17"/>
      <c r="U73" s="17"/>
      <c r="V73" s="17"/>
      <c r="W73" s="17"/>
      <c r="X73" s="17"/>
      <c r="Y73" s="17"/>
      <c r="Z73" s="17"/>
    </row>
    <row r="74" ht="15.75" customHeight="1">
      <c r="A74" s="17"/>
      <c r="B74" s="32"/>
      <c r="C74" s="17"/>
      <c r="D74" s="32"/>
      <c r="E74" s="55"/>
      <c r="F74" s="55"/>
      <c r="G74" s="17"/>
      <c r="H74" s="17"/>
      <c r="I74" s="17"/>
      <c r="J74" s="17"/>
      <c r="K74" s="17"/>
      <c r="L74" s="17"/>
      <c r="M74" s="17"/>
      <c r="N74" s="17"/>
      <c r="O74" s="17"/>
      <c r="P74" s="17"/>
      <c r="Q74" s="17"/>
      <c r="R74" s="17"/>
      <c r="S74" s="17"/>
      <c r="T74" s="17"/>
      <c r="U74" s="17"/>
      <c r="V74" s="17"/>
      <c r="W74" s="17"/>
      <c r="X74" s="17"/>
      <c r="Y74" s="17"/>
      <c r="Z74" s="17"/>
    </row>
    <row r="75" ht="15.75" customHeight="1">
      <c r="A75" s="17"/>
      <c r="B75" s="32"/>
      <c r="C75" s="17"/>
      <c r="D75" s="32"/>
      <c r="E75" s="55"/>
      <c r="F75" s="55"/>
      <c r="G75" s="17"/>
      <c r="H75" s="17"/>
      <c r="I75" s="17"/>
      <c r="J75" s="17"/>
      <c r="K75" s="17"/>
      <c r="L75" s="17"/>
      <c r="M75" s="17"/>
      <c r="N75" s="17"/>
      <c r="O75" s="17"/>
      <c r="P75" s="17"/>
      <c r="Q75" s="17"/>
      <c r="R75" s="17"/>
      <c r="S75" s="17"/>
      <c r="T75" s="17"/>
      <c r="U75" s="17"/>
      <c r="V75" s="17"/>
      <c r="W75" s="17"/>
      <c r="X75" s="17"/>
      <c r="Y75" s="17"/>
      <c r="Z75" s="17"/>
    </row>
    <row r="76" ht="15.75" customHeight="1">
      <c r="A76" s="17"/>
      <c r="B76" s="32"/>
      <c r="C76" s="17"/>
      <c r="D76" s="32"/>
      <c r="E76" s="55"/>
      <c r="F76" s="55"/>
      <c r="G76" s="17"/>
      <c r="H76" s="17"/>
      <c r="I76" s="17"/>
      <c r="J76" s="17"/>
      <c r="K76" s="17"/>
      <c r="L76" s="17"/>
      <c r="M76" s="17"/>
      <c r="N76" s="17"/>
      <c r="O76" s="17"/>
      <c r="P76" s="17"/>
      <c r="Q76" s="17"/>
      <c r="R76" s="17"/>
      <c r="S76" s="17"/>
      <c r="T76" s="17"/>
      <c r="U76" s="17"/>
      <c r="V76" s="17"/>
      <c r="W76" s="17"/>
      <c r="X76" s="17"/>
      <c r="Y76" s="17"/>
      <c r="Z76" s="17"/>
    </row>
    <row r="77" ht="15.75" customHeight="1">
      <c r="A77" s="17"/>
      <c r="B77" s="32"/>
      <c r="C77" s="17"/>
      <c r="D77" s="32"/>
      <c r="E77" s="55"/>
      <c r="F77" s="55"/>
      <c r="G77" s="17"/>
      <c r="H77" s="17"/>
      <c r="I77" s="17"/>
      <c r="J77" s="17"/>
      <c r="K77" s="17"/>
      <c r="L77" s="17"/>
      <c r="M77" s="17"/>
      <c r="N77" s="17"/>
      <c r="O77" s="17"/>
      <c r="P77" s="17"/>
      <c r="Q77" s="17"/>
      <c r="R77" s="17"/>
      <c r="S77" s="17"/>
      <c r="T77" s="17"/>
      <c r="U77" s="17"/>
      <c r="V77" s="17"/>
      <c r="W77" s="17"/>
      <c r="X77" s="17"/>
      <c r="Y77" s="17"/>
      <c r="Z77" s="17"/>
    </row>
    <row r="78" ht="15.75" customHeight="1">
      <c r="A78" s="17"/>
      <c r="B78" s="32"/>
      <c r="C78" s="17"/>
      <c r="D78" s="32"/>
      <c r="E78" s="55"/>
      <c r="F78" s="55"/>
      <c r="G78" s="17"/>
      <c r="H78" s="17"/>
      <c r="I78" s="17"/>
      <c r="J78" s="17"/>
      <c r="K78" s="17"/>
      <c r="L78" s="17"/>
      <c r="M78" s="17"/>
      <c r="N78" s="17"/>
      <c r="O78" s="17"/>
      <c r="P78" s="17"/>
      <c r="Q78" s="17"/>
      <c r="R78" s="17"/>
      <c r="S78" s="17"/>
      <c r="T78" s="17"/>
      <c r="U78" s="17"/>
      <c r="V78" s="17"/>
      <c r="W78" s="17"/>
      <c r="X78" s="17"/>
      <c r="Y78" s="17"/>
      <c r="Z78" s="17"/>
    </row>
    <row r="79" ht="15.75" customHeight="1">
      <c r="A79" s="17"/>
      <c r="B79" s="32"/>
      <c r="C79" s="17"/>
      <c r="D79" s="32"/>
      <c r="E79" s="55"/>
      <c r="F79" s="55"/>
      <c r="G79" s="17"/>
      <c r="H79" s="17"/>
      <c r="I79" s="17"/>
      <c r="J79" s="17"/>
      <c r="K79" s="17"/>
      <c r="L79" s="17"/>
      <c r="M79" s="17"/>
      <c r="N79" s="17"/>
      <c r="O79" s="17"/>
      <c r="P79" s="17"/>
      <c r="Q79" s="17"/>
      <c r="R79" s="17"/>
      <c r="S79" s="17"/>
      <c r="T79" s="17"/>
      <c r="U79" s="17"/>
      <c r="V79" s="17"/>
      <c r="W79" s="17"/>
      <c r="X79" s="17"/>
      <c r="Y79" s="17"/>
      <c r="Z79" s="17"/>
    </row>
    <row r="80" ht="15.75" customHeight="1">
      <c r="A80" s="17"/>
      <c r="B80" s="32"/>
      <c r="C80" s="17"/>
      <c r="D80" s="32"/>
      <c r="E80" s="55"/>
      <c r="F80" s="55"/>
      <c r="G80" s="17"/>
      <c r="H80" s="17"/>
      <c r="I80" s="17"/>
      <c r="J80" s="17"/>
      <c r="K80" s="17"/>
      <c r="L80" s="17"/>
      <c r="M80" s="17"/>
      <c r="N80" s="17"/>
      <c r="O80" s="17"/>
      <c r="P80" s="17"/>
      <c r="Q80" s="17"/>
      <c r="R80" s="17"/>
      <c r="S80" s="17"/>
      <c r="T80" s="17"/>
      <c r="U80" s="17"/>
      <c r="V80" s="17"/>
      <c r="W80" s="17"/>
      <c r="X80" s="17"/>
      <c r="Y80" s="17"/>
      <c r="Z80" s="17"/>
    </row>
    <row r="81" ht="15.75" customHeight="1">
      <c r="A81" s="17"/>
      <c r="B81" s="32"/>
      <c r="C81" s="17"/>
      <c r="D81" s="32"/>
      <c r="E81" s="55"/>
      <c r="F81" s="55"/>
      <c r="G81" s="17"/>
      <c r="H81" s="17"/>
      <c r="I81" s="17"/>
      <c r="J81" s="17"/>
      <c r="K81" s="17"/>
      <c r="L81" s="17"/>
      <c r="M81" s="17"/>
      <c r="N81" s="17"/>
      <c r="O81" s="17"/>
      <c r="P81" s="17"/>
      <c r="Q81" s="17"/>
      <c r="R81" s="17"/>
      <c r="S81" s="17"/>
      <c r="T81" s="17"/>
      <c r="U81" s="17"/>
      <c r="V81" s="17"/>
      <c r="W81" s="17"/>
      <c r="X81" s="17"/>
      <c r="Y81" s="17"/>
      <c r="Z81" s="17"/>
    </row>
    <row r="82" ht="15.75" customHeight="1">
      <c r="A82" s="17"/>
      <c r="B82" s="32"/>
      <c r="C82" s="17"/>
      <c r="D82" s="32"/>
      <c r="E82" s="55"/>
      <c r="F82" s="55"/>
      <c r="G82" s="17"/>
      <c r="H82" s="17"/>
      <c r="I82" s="17"/>
      <c r="J82" s="17"/>
      <c r="K82" s="17"/>
      <c r="L82" s="17"/>
      <c r="M82" s="17"/>
      <c r="N82" s="17"/>
      <c r="O82" s="17"/>
      <c r="P82" s="17"/>
      <c r="Q82" s="17"/>
      <c r="R82" s="17"/>
      <c r="S82" s="17"/>
      <c r="T82" s="17"/>
      <c r="U82" s="17"/>
      <c r="V82" s="17"/>
      <c r="W82" s="17"/>
      <c r="X82" s="17"/>
      <c r="Y82" s="17"/>
      <c r="Z82" s="17"/>
    </row>
    <row r="83" ht="15.75" customHeight="1">
      <c r="A83" s="17"/>
      <c r="B83" s="32"/>
      <c r="C83" s="17"/>
      <c r="D83" s="32"/>
      <c r="E83" s="55"/>
      <c r="F83" s="55"/>
      <c r="G83" s="17"/>
      <c r="H83" s="17"/>
      <c r="I83" s="17"/>
      <c r="J83" s="17"/>
      <c r="K83" s="17"/>
      <c r="L83" s="17"/>
      <c r="M83" s="17"/>
      <c r="N83" s="17"/>
      <c r="O83" s="17"/>
      <c r="P83" s="17"/>
      <c r="Q83" s="17"/>
      <c r="R83" s="17"/>
      <c r="S83" s="17"/>
      <c r="T83" s="17"/>
      <c r="U83" s="17"/>
      <c r="V83" s="17"/>
      <c r="W83" s="17"/>
      <c r="X83" s="17"/>
      <c r="Y83" s="17"/>
      <c r="Z83" s="17"/>
    </row>
    <row r="84" ht="15.75" customHeight="1">
      <c r="A84" s="17"/>
      <c r="B84" s="32"/>
      <c r="C84" s="17"/>
      <c r="D84" s="32"/>
      <c r="E84" s="55"/>
      <c r="F84" s="55"/>
      <c r="G84" s="17"/>
      <c r="H84" s="17"/>
      <c r="I84" s="17"/>
      <c r="J84" s="17"/>
      <c r="K84" s="17"/>
      <c r="L84" s="17"/>
      <c r="M84" s="17"/>
      <c r="N84" s="17"/>
      <c r="O84" s="17"/>
      <c r="P84" s="17"/>
      <c r="Q84" s="17"/>
      <c r="R84" s="17"/>
      <c r="S84" s="17"/>
      <c r="T84" s="17"/>
      <c r="U84" s="17"/>
      <c r="V84" s="17"/>
      <c r="W84" s="17"/>
      <c r="X84" s="17"/>
      <c r="Y84" s="17"/>
      <c r="Z84" s="17"/>
    </row>
    <row r="85" ht="15.75" customHeight="1">
      <c r="A85" s="17"/>
      <c r="B85" s="32"/>
      <c r="C85" s="17"/>
      <c r="D85" s="32"/>
      <c r="E85" s="55"/>
      <c r="F85" s="55"/>
      <c r="G85" s="17"/>
      <c r="H85" s="17"/>
      <c r="I85" s="17"/>
      <c r="J85" s="17"/>
      <c r="K85" s="17"/>
      <c r="L85" s="17"/>
      <c r="M85" s="17"/>
      <c r="N85" s="17"/>
      <c r="O85" s="17"/>
      <c r="P85" s="17"/>
      <c r="Q85" s="17"/>
      <c r="R85" s="17"/>
      <c r="S85" s="17"/>
      <c r="T85" s="17"/>
      <c r="U85" s="17"/>
      <c r="V85" s="17"/>
      <c r="W85" s="17"/>
      <c r="X85" s="17"/>
      <c r="Y85" s="17"/>
      <c r="Z85" s="17"/>
    </row>
    <row r="86" ht="15.75" customHeight="1">
      <c r="A86" s="17"/>
      <c r="B86" s="32"/>
      <c r="C86" s="17"/>
      <c r="D86" s="32"/>
      <c r="E86" s="55"/>
      <c r="F86" s="55"/>
      <c r="G86" s="17"/>
      <c r="H86" s="17"/>
      <c r="I86" s="17"/>
      <c r="J86" s="17"/>
      <c r="K86" s="17"/>
      <c r="L86" s="17"/>
      <c r="M86" s="17"/>
      <c r="N86" s="17"/>
      <c r="O86" s="17"/>
      <c r="P86" s="17"/>
      <c r="Q86" s="17"/>
      <c r="R86" s="17"/>
      <c r="S86" s="17"/>
      <c r="T86" s="17"/>
      <c r="U86" s="17"/>
      <c r="V86" s="17"/>
      <c r="W86" s="17"/>
      <c r="X86" s="17"/>
      <c r="Y86" s="17"/>
      <c r="Z86" s="17"/>
    </row>
    <row r="87" ht="15.75" customHeight="1">
      <c r="A87" s="17"/>
      <c r="B87" s="32"/>
      <c r="C87" s="17"/>
      <c r="D87" s="32"/>
      <c r="E87" s="55"/>
      <c r="F87" s="55"/>
      <c r="G87" s="17"/>
      <c r="H87" s="17"/>
      <c r="I87" s="17"/>
      <c r="J87" s="17"/>
      <c r="K87" s="17"/>
      <c r="L87" s="17"/>
      <c r="M87" s="17"/>
      <c r="N87" s="17"/>
      <c r="O87" s="17"/>
      <c r="P87" s="17"/>
      <c r="Q87" s="17"/>
      <c r="R87" s="17"/>
      <c r="S87" s="17"/>
      <c r="T87" s="17"/>
      <c r="U87" s="17"/>
      <c r="V87" s="17"/>
      <c r="W87" s="17"/>
      <c r="X87" s="17"/>
      <c r="Y87" s="17"/>
      <c r="Z87" s="17"/>
    </row>
    <row r="88" ht="15.75" customHeight="1">
      <c r="A88" s="17"/>
      <c r="B88" s="32"/>
      <c r="C88" s="17"/>
      <c r="D88" s="32"/>
      <c r="E88" s="55"/>
      <c r="F88" s="55"/>
      <c r="G88" s="17"/>
      <c r="H88" s="17"/>
      <c r="I88" s="17"/>
      <c r="J88" s="17"/>
      <c r="K88" s="17"/>
      <c r="L88" s="17"/>
      <c r="M88" s="17"/>
      <c r="N88" s="17"/>
      <c r="O88" s="17"/>
      <c r="P88" s="17"/>
      <c r="Q88" s="17"/>
      <c r="R88" s="17"/>
      <c r="S88" s="17"/>
      <c r="T88" s="17"/>
      <c r="U88" s="17"/>
      <c r="V88" s="17"/>
      <c r="W88" s="17"/>
      <c r="X88" s="17"/>
      <c r="Y88" s="17"/>
      <c r="Z88" s="17"/>
    </row>
    <row r="89" ht="15.75" customHeight="1">
      <c r="A89" s="17"/>
      <c r="B89" s="32"/>
      <c r="C89" s="17"/>
      <c r="D89" s="32"/>
      <c r="E89" s="55"/>
      <c r="F89" s="55"/>
      <c r="G89" s="17"/>
      <c r="H89" s="17"/>
      <c r="I89" s="17"/>
      <c r="J89" s="17"/>
      <c r="K89" s="17"/>
      <c r="L89" s="17"/>
      <c r="M89" s="17"/>
      <c r="N89" s="17"/>
      <c r="O89" s="17"/>
      <c r="P89" s="17"/>
      <c r="Q89" s="17"/>
      <c r="R89" s="17"/>
      <c r="S89" s="17"/>
      <c r="T89" s="17"/>
      <c r="U89" s="17"/>
      <c r="V89" s="17"/>
      <c r="W89" s="17"/>
      <c r="X89" s="17"/>
      <c r="Y89" s="17"/>
      <c r="Z89" s="17"/>
    </row>
    <row r="90" ht="15.75" customHeight="1">
      <c r="A90" s="17"/>
      <c r="B90" s="32"/>
      <c r="C90" s="17"/>
      <c r="D90" s="32"/>
      <c r="E90" s="55"/>
      <c r="F90" s="55"/>
      <c r="G90" s="17"/>
      <c r="H90" s="17"/>
      <c r="I90" s="17"/>
      <c r="J90" s="17"/>
      <c r="K90" s="17"/>
      <c r="L90" s="17"/>
      <c r="M90" s="17"/>
      <c r="N90" s="17"/>
      <c r="O90" s="17"/>
      <c r="P90" s="17"/>
      <c r="Q90" s="17"/>
      <c r="R90" s="17"/>
      <c r="S90" s="17"/>
      <c r="T90" s="17"/>
      <c r="U90" s="17"/>
      <c r="V90" s="17"/>
      <c r="W90" s="17"/>
      <c r="X90" s="17"/>
      <c r="Y90" s="17"/>
      <c r="Z90" s="17"/>
    </row>
    <row r="91" ht="15.75" customHeight="1">
      <c r="A91" s="17"/>
      <c r="B91" s="32"/>
      <c r="C91" s="17"/>
      <c r="D91" s="32"/>
      <c r="E91" s="55"/>
      <c r="F91" s="55"/>
      <c r="G91" s="17"/>
      <c r="H91" s="17"/>
      <c r="I91" s="17"/>
      <c r="J91" s="17"/>
      <c r="K91" s="17"/>
      <c r="L91" s="17"/>
      <c r="M91" s="17"/>
      <c r="N91" s="17"/>
      <c r="O91" s="17"/>
      <c r="P91" s="17"/>
      <c r="Q91" s="17"/>
      <c r="R91" s="17"/>
      <c r="S91" s="17"/>
      <c r="T91" s="17"/>
      <c r="U91" s="17"/>
      <c r="V91" s="17"/>
      <c r="W91" s="17"/>
      <c r="X91" s="17"/>
      <c r="Y91" s="17"/>
      <c r="Z91" s="17"/>
    </row>
    <row r="92" ht="15.75" customHeight="1">
      <c r="A92" s="17"/>
      <c r="B92" s="32"/>
      <c r="C92" s="17"/>
      <c r="D92" s="32"/>
      <c r="E92" s="55"/>
      <c r="F92" s="55"/>
      <c r="G92" s="17"/>
      <c r="H92" s="17"/>
      <c r="I92" s="17"/>
      <c r="J92" s="17"/>
      <c r="K92" s="17"/>
      <c r="L92" s="17"/>
      <c r="M92" s="17"/>
      <c r="N92" s="17"/>
      <c r="O92" s="17"/>
      <c r="P92" s="17"/>
      <c r="Q92" s="17"/>
      <c r="R92" s="17"/>
      <c r="S92" s="17"/>
      <c r="T92" s="17"/>
      <c r="U92" s="17"/>
      <c r="V92" s="17"/>
      <c r="W92" s="17"/>
      <c r="X92" s="17"/>
      <c r="Y92" s="17"/>
      <c r="Z92" s="17"/>
    </row>
    <row r="93" ht="15.75" customHeight="1">
      <c r="A93" s="17"/>
      <c r="B93" s="32"/>
      <c r="C93" s="17"/>
      <c r="D93" s="32"/>
      <c r="E93" s="55"/>
      <c r="F93" s="55"/>
      <c r="G93" s="17"/>
      <c r="H93" s="17"/>
      <c r="I93" s="17"/>
      <c r="J93" s="17"/>
      <c r="K93" s="17"/>
      <c r="L93" s="17"/>
      <c r="M93" s="17"/>
      <c r="N93" s="17"/>
      <c r="O93" s="17"/>
      <c r="P93" s="17"/>
      <c r="Q93" s="17"/>
      <c r="R93" s="17"/>
      <c r="S93" s="17"/>
      <c r="T93" s="17"/>
      <c r="U93" s="17"/>
      <c r="V93" s="17"/>
      <c r="W93" s="17"/>
      <c r="X93" s="17"/>
      <c r="Y93" s="17"/>
      <c r="Z93" s="17"/>
    </row>
    <row r="94" ht="15.75" customHeight="1">
      <c r="A94" s="17"/>
      <c r="B94" s="32"/>
      <c r="C94" s="17"/>
      <c r="D94" s="32"/>
      <c r="E94" s="55"/>
      <c r="F94" s="55"/>
      <c r="G94" s="17"/>
      <c r="H94" s="17"/>
      <c r="I94" s="17"/>
      <c r="J94" s="17"/>
      <c r="K94" s="17"/>
      <c r="L94" s="17"/>
      <c r="M94" s="17"/>
      <c r="N94" s="17"/>
      <c r="O94" s="17"/>
      <c r="P94" s="17"/>
      <c r="Q94" s="17"/>
      <c r="R94" s="17"/>
      <c r="S94" s="17"/>
      <c r="T94" s="17"/>
      <c r="U94" s="17"/>
      <c r="V94" s="17"/>
      <c r="W94" s="17"/>
      <c r="X94" s="17"/>
      <c r="Y94" s="17"/>
      <c r="Z94" s="17"/>
    </row>
    <row r="95" ht="15.75" customHeight="1">
      <c r="A95" s="17"/>
      <c r="B95" s="32"/>
      <c r="C95" s="17"/>
      <c r="D95" s="32"/>
      <c r="E95" s="55"/>
      <c r="F95" s="55"/>
      <c r="G95" s="17"/>
      <c r="H95" s="17"/>
      <c r="I95" s="17"/>
      <c r="J95" s="17"/>
      <c r="K95" s="17"/>
      <c r="L95" s="17"/>
      <c r="M95" s="17"/>
      <c r="N95" s="17"/>
      <c r="O95" s="17"/>
      <c r="P95" s="17"/>
      <c r="Q95" s="17"/>
      <c r="R95" s="17"/>
      <c r="S95" s="17"/>
      <c r="T95" s="17"/>
      <c r="U95" s="17"/>
      <c r="V95" s="17"/>
      <c r="W95" s="17"/>
      <c r="X95" s="17"/>
      <c r="Y95" s="17"/>
      <c r="Z95" s="17"/>
    </row>
    <row r="96" ht="15.75" customHeight="1">
      <c r="A96" s="17"/>
      <c r="B96" s="32"/>
      <c r="C96" s="17"/>
      <c r="D96" s="32"/>
      <c r="E96" s="55"/>
      <c r="F96" s="55"/>
      <c r="G96" s="17"/>
      <c r="H96" s="17"/>
      <c r="I96" s="17"/>
      <c r="J96" s="17"/>
      <c r="K96" s="17"/>
      <c r="L96" s="17"/>
      <c r="M96" s="17"/>
      <c r="N96" s="17"/>
      <c r="O96" s="17"/>
      <c r="P96" s="17"/>
      <c r="Q96" s="17"/>
      <c r="R96" s="17"/>
      <c r="S96" s="17"/>
      <c r="T96" s="17"/>
      <c r="U96" s="17"/>
      <c r="V96" s="17"/>
      <c r="W96" s="17"/>
      <c r="X96" s="17"/>
      <c r="Y96" s="17"/>
      <c r="Z96" s="17"/>
    </row>
    <row r="97" ht="15.75" customHeight="1">
      <c r="A97" s="17"/>
      <c r="B97" s="32"/>
      <c r="C97" s="17"/>
      <c r="D97" s="32"/>
      <c r="E97" s="55"/>
      <c r="F97" s="55"/>
      <c r="G97" s="17"/>
      <c r="H97" s="17"/>
      <c r="I97" s="17"/>
      <c r="J97" s="17"/>
      <c r="K97" s="17"/>
      <c r="L97" s="17"/>
      <c r="M97" s="17"/>
      <c r="N97" s="17"/>
      <c r="O97" s="17"/>
      <c r="P97" s="17"/>
      <c r="Q97" s="17"/>
      <c r="R97" s="17"/>
      <c r="S97" s="17"/>
      <c r="T97" s="17"/>
      <c r="U97" s="17"/>
      <c r="V97" s="17"/>
      <c r="W97" s="17"/>
      <c r="X97" s="17"/>
      <c r="Y97" s="17"/>
      <c r="Z97" s="17"/>
    </row>
    <row r="98" ht="15.75" customHeight="1">
      <c r="A98" s="17"/>
      <c r="B98" s="32"/>
      <c r="C98" s="17"/>
      <c r="D98" s="32"/>
      <c r="E98" s="55"/>
      <c r="F98" s="55"/>
      <c r="G98" s="17"/>
      <c r="H98" s="17"/>
      <c r="I98" s="17"/>
      <c r="J98" s="17"/>
      <c r="K98" s="17"/>
      <c r="L98" s="17"/>
      <c r="M98" s="17"/>
      <c r="N98" s="17"/>
      <c r="O98" s="17"/>
      <c r="P98" s="17"/>
      <c r="Q98" s="17"/>
      <c r="R98" s="17"/>
      <c r="S98" s="17"/>
      <c r="T98" s="17"/>
      <c r="U98" s="17"/>
      <c r="V98" s="17"/>
      <c r="W98" s="17"/>
      <c r="X98" s="17"/>
      <c r="Y98" s="17"/>
      <c r="Z98" s="17"/>
    </row>
    <row r="99" ht="15.75" customHeight="1">
      <c r="A99" s="17"/>
      <c r="B99" s="32"/>
      <c r="C99" s="17"/>
      <c r="D99" s="32"/>
      <c r="E99" s="55"/>
      <c r="F99" s="55"/>
      <c r="G99" s="17"/>
      <c r="H99" s="17"/>
      <c r="I99" s="17"/>
      <c r="J99" s="17"/>
      <c r="K99" s="17"/>
      <c r="L99" s="17"/>
      <c r="M99" s="17"/>
      <c r="N99" s="17"/>
      <c r="O99" s="17"/>
      <c r="P99" s="17"/>
      <c r="Q99" s="17"/>
      <c r="R99" s="17"/>
      <c r="S99" s="17"/>
      <c r="T99" s="17"/>
      <c r="U99" s="17"/>
      <c r="V99" s="17"/>
      <c r="W99" s="17"/>
      <c r="X99" s="17"/>
      <c r="Y99" s="17"/>
      <c r="Z99" s="17"/>
    </row>
    <row r="100" ht="15.75" customHeight="1">
      <c r="A100" s="17"/>
      <c r="B100" s="32"/>
      <c r="C100" s="17"/>
      <c r="D100" s="32"/>
      <c r="E100" s="55"/>
      <c r="F100" s="55"/>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32"/>
      <c r="C101" s="17"/>
      <c r="D101" s="32"/>
      <c r="E101" s="55"/>
      <c r="F101" s="55"/>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32"/>
      <c r="C102" s="17"/>
      <c r="D102" s="32"/>
      <c r="E102" s="55"/>
      <c r="F102" s="55"/>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32"/>
      <c r="C103" s="17"/>
      <c r="D103" s="32"/>
      <c r="E103" s="55"/>
      <c r="F103" s="55"/>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32"/>
      <c r="C104" s="17"/>
      <c r="D104" s="32"/>
      <c r="E104" s="55"/>
      <c r="F104" s="55"/>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32"/>
      <c r="C105" s="17"/>
      <c r="D105" s="32"/>
      <c r="E105" s="55"/>
      <c r="F105" s="55"/>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32"/>
      <c r="C106" s="17"/>
      <c r="D106" s="32"/>
      <c r="E106" s="55"/>
      <c r="F106" s="55"/>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32"/>
      <c r="C107" s="17"/>
      <c r="D107" s="32"/>
      <c r="E107" s="55"/>
      <c r="F107" s="55"/>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32"/>
      <c r="C108" s="17"/>
      <c r="D108" s="32"/>
      <c r="E108" s="55"/>
      <c r="F108" s="55"/>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32"/>
      <c r="C109" s="17"/>
      <c r="D109" s="32"/>
      <c r="E109" s="55"/>
      <c r="F109" s="55"/>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32"/>
      <c r="C110" s="17"/>
      <c r="D110" s="32"/>
      <c r="E110" s="55"/>
      <c r="F110" s="55"/>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32"/>
      <c r="C111" s="17"/>
      <c r="D111" s="32"/>
      <c r="E111" s="55"/>
      <c r="F111" s="55"/>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32"/>
      <c r="C112" s="17"/>
      <c r="D112" s="32"/>
      <c r="E112" s="55"/>
      <c r="F112" s="55"/>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32"/>
      <c r="C113" s="17"/>
      <c r="D113" s="32"/>
      <c r="E113" s="55"/>
      <c r="F113" s="55"/>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32"/>
      <c r="C114" s="17"/>
      <c r="D114" s="32"/>
      <c r="E114" s="55"/>
      <c r="F114" s="55"/>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32"/>
      <c r="C115" s="17"/>
      <c r="D115" s="32"/>
      <c r="E115" s="55"/>
      <c r="F115" s="55"/>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32"/>
      <c r="C116" s="17"/>
      <c r="D116" s="32"/>
      <c r="E116" s="55"/>
      <c r="F116" s="55"/>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32"/>
      <c r="C117" s="17"/>
      <c r="D117" s="32"/>
      <c r="E117" s="55"/>
      <c r="F117" s="55"/>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32"/>
      <c r="C118" s="17"/>
      <c r="D118" s="32"/>
      <c r="E118" s="55"/>
      <c r="F118" s="55"/>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32"/>
      <c r="C119" s="17"/>
      <c r="D119" s="32"/>
      <c r="E119" s="55"/>
      <c r="F119" s="55"/>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32"/>
      <c r="C120" s="17"/>
      <c r="D120" s="32"/>
      <c r="E120" s="55"/>
      <c r="F120" s="55"/>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32"/>
      <c r="C121" s="17"/>
      <c r="D121" s="32"/>
      <c r="E121" s="55"/>
      <c r="F121" s="55"/>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32"/>
      <c r="C122" s="17"/>
      <c r="D122" s="32"/>
      <c r="E122" s="55"/>
      <c r="F122" s="55"/>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32"/>
      <c r="C123" s="17"/>
      <c r="D123" s="32"/>
      <c r="E123" s="55"/>
      <c r="F123" s="55"/>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32"/>
      <c r="C124" s="17"/>
      <c r="D124" s="32"/>
      <c r="E124" s="55"/>
      <c r="F124" s="55"/>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32"/>
      <c r="C125" s="17"/>
      <c r="D125" s="32"/>
      <c r="E125" s="55"/>
      <c r="F125" s="55"/>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32"/>
      <c r="C126" s="17"/>
      <c r="D126" s="32"/>
      <c r="E126" s="55"/>
      <c r="F126" s="55"/>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32"/>
      <c r="C127" s="17"/>
      <c r="D127" s="32"/>
      <c r="E127" s="55"/>
      <c r="F127" s="55"/>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32"/>
      <c r="C128" s="17"/>
      <c r="D128" s="32"/>
      <c r="E128" s="55"/>
      <c r="F128" s="55"/>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32"/>
      <c r="C129" s="17"/>
      <c r="D129" s="32"/>
      <c r="E129" s="55"/>
      <c r="F129" s="55"/>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32"/>
      <c r="C130" s="17"/>
      <c r="D130" s="32"/>
      <c r="E130" s="55"/>
      <c r="F130" s="55"/>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32"/>
      <c r="C131" s="17"/>
      <c r="D131" s="32"/>
      <c r="E131" s="55"/>
      <c r="F131" s="55"/>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32"/>
      <c r="C132" s="17"/>
      <c r="D132" s="32"/>
      <c r="E132" s="55"/>
      <c r="F132" s="55"/>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32"/>
      <c r="C133" s="17"/>
      <c r="D133" s="32"/>
      <c r="E133" s="55"/>
      <c r="F133" s="55"/>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32"/>
      <c r="C134" s="17"/>
      <c r="D134" s="32"/>
      <c r="E134" s="55"/>
      <c r="F134" s="55"/>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32"/>
      <c r="C135" s="17"/>
      <c r="D135" s="32"/>
      <c r="E135" s="55"/>
      <c r="F135" s="55"/>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32"/>
      <c r="C136" s="17"/>
      <c r="D136" s="32"/>
      <c r="E136" s="55"/>
      <c r="F136" s="55"/>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32"/>
      <c r="C137" s="17"/>
      <c r="D137" s="32"/>
      <c r="E137" s="55"/>
      <c r="F137" s="55"/>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32"/>
      <c r="C138" s="17"/>
      <c r="D138" s="32"/>
      <c r="E138" s="55"/>
      <c r="F138" s="55"/>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32"/>
      <c r="C139" s="17"/>
      <c r="D139" s="32"/>
      <c r="E139" s="55"/>
      <c r="F139" s="55"/>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32"/>
      <c r="C140" s="17"/>
      <c r="D140" s="32"/>
      <c r="E140" s="55"/>
      <c r="F140" s="55"/>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32"/>
      <c r="C141" s="17"/>
      <c r="D141" s="32"/>
      <c r="E141" s="55"/>
      <c r="F141" s="55"/>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32"/>
      <c r="C142" s="17"/>
      <c r="D142" s="32"/>
      <c r="E142" s="55"/>
      <c r="F142" s="55"/>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32"/>
      <c r="C143" s="17"/>
      <c r="D143" s="32"/>
      <c r="E143" s="55"/>
      <c r="F143" s="55"/>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32"/>
      <c r="C144" s="17"/>
      <c r="D144" s="32"/>
      <c r="E144" s="55"/>
      <c r="F144" s="55"/>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32"/>
      <c r="C145" s="17"/>
      <c r="D145" s="32"/>
      <c r="E145" s="55"/>
      <c r="F145" s="55"/>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32"/>
      <c r="C146" s="17"/>
      <c r="D146" s="32"/>
      <c r="E146" s="55"/>
      <c r="F146" s="55"/>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32"/>
      <c r="C147" s="17"/>
      <c r="D147" s="32"/>
      <c r="E147" s="55"/>
      <c r="F147" s="55"/>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32"/>
      <c r="C148" s="17"/>
      <c r="D148" s="32"/>
      <c r="E148" s="55"/>
      <c r="F148" s="55"/>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32"/>
      <c r="C149" s="17"/>
      <c r="D149" s="32"/>
      <c r="E149" s="55"/>
      <c r="F149" s="55"/>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32"/>
      <c r="C150" s="17"/>
      <c r="D150" s="32"/>
      <c r="E150" s="55"/>
      <c r="F150" s="55"/>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32"/>
      <c r="C151" s="17"/>
      <c r="D151" s="32"/>
      <c r="E151" s="55"/>
      <c r="F151" s="55"/>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32"/>
      <c r="C152" s="17"/>
      <c r="D152" s="32"/>
      <c r="E152" s="55"/>
      <c r="F152" s="55"/>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32"/>
      <c r="C153" s="17"/>
      <c r="D153" s="32"/>
      <c r="E153" s="55"/>
      <c r="F153" s="55"/>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32"/>
      <c r="C154" s="17"/>
      <c r="D154" s="32"/>
      <c r="E154" s="55"/>
      <c r="F154" s="55"/>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32"/>
      <c r="C155" s="17"/>
      <c r="D155" s="32"/>
      <c r="E155" s="55"/>
      <c r="F155" s="55"/>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32"/>
      <c r="C156" s="17"/>
      <c r="D156" s="32"/>
      <c r="E156" s="55"/>
      <c r="F156" s="55"/>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32"/>
      <c r="C157" s="17"/>
      <c r="D157" s="32"/>
      <c r="E157" s="55"/>
      <c r="F157" s="55"/>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32"/>
      <c r="C158" s="17"/>
      <c r="D158" s="32"/>
      <c r="E158" s="55"/>
      <c r="F158" s="55"/>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32"/>
      <c r="C159" s="17"/>
      <c r="D159" s="32"/>
      <c r="E159" s="55"/>
      <c r="F159" s="55"/>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32"/>
      <c r="C160" s="17"/>
      <c r="D160" s="32"/>
      <c r="E160" s="55"/>
      <c r="F160" s="55"/>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32"/>
      <c r="C161" s="17"/>
      <c r="D161" s="32"/>
      <c r="E161" s="55"/>
      <c r="F161" s="55"/>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32"/>
      <c r="C162" s="17"/>
      <c r="D162" s="32"/>
      <c r="E162" s="55"/>
      <c r="F162" s="55"/>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32"/>
      <c r="C163" s="17"/>
      <c r="D163" s="32"/>
      <c r="E163" s="55"/>
      <c r="F163" s="55"/>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32"/>
      <c r="C164" s="17"/>
      <c r="D164" s="32"/>
      <c r="E164" s="55"/>
      <c r="F164" s="55"/>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32"/>
      <c r="C165" s="17"/>
      <c r="D165" s="32"/>
      <c r="E165" s="55"/>
      <c r="F165" s="55"/>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32"/>
      <c r="C166" s="17"/>
      <c r="D166" s="32"/>
      <c r="E166" s="55"/>
      <c r="F166" s="55"/>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32"/>
      <c r="C167" s="17"/>
      <c r="D167" s="32"/>
      <c r="E167" s="55"/>
      <c r="F167" s="55"/>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32"/>
      <c r="C168" s="17"/>
      <c r="D168" s="32"/>
      <c r="E168" s="55"/>
      <c r="F168" s="55"/>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32"/>
      <c r="C169" s="17"/>
      <c r="D169" s="32"/>
      <c r="E169" s="55"/>
      <c r="F169" s="55"/>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32"/>
      <c r="C170" s="17"/>
      <c r="D170" s="32"/>
      <c r="E170" s="55"/>
      <c r="F170" s="55"/>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32"/>
      <c r="C171" s="17"/>
      <c r="D171" s="32"/>
      <c r="E171" s="55"/>
      <c r="F171" s="55"/>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32"/>
      <c r="C172" s="17"/>
      <c r="D172" s="32"/>
      <c r="E172" s="55"/>
      <c r="F172" s="55"/>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32"/>
      <c r="C173" s="17"/>
      <c r="D173" s="32"/>
      <c r="E173" s="55"/>
      <c r="F173" s="55"/>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32"/>
      <c r="C174" s="17"/>
      <c r="D174" s="32"/>
      <c r="E174" s="55"/>
      <c r="F174" s="55"/>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32"/>
      <c r="C175" s="17"/>
      <c r="D175" s="32"/>
      <c r="E175" s="55"/>
      <c r="F175" s="55"/>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32"/>
      <c r="C176" s="17"/>
      <c r="D176" s="32"/>
      <c r="E176" s="55"/>
      <c r="F176" s="55"/>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32"/>
      <c r="C177" s="17"/>
      <c r="D177" s="32"/>
      <c r="E177" s="55"/>
      <c r="F177" s="55"/>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32"/>
      <c r="C178" s="17"/>
      <c r="D178" s="32"/>
      <c r="E178" s="55"/>
      <c r="F178" s="55"/>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32"/>
      <c r="C179" s="17"/>
      <c r="D179" s="32"/>
      <c r="E179" s="55"/>
      <c r="F179" s="55"/>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32"/>
      <c r="C180" s="17"/>
      <c r="D180" s="32"/>
      <c r="E180" s="55"/>
      <c r="F180" s="55"/>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32"/>
      <c r="C181" s="17"/>
      <c r="D181" s="32"/>
      <c r="E181" s="55"/>
      <c r="F181" s="55"/>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32"/>
      <c r="C182" s="17"/>
      <c r="D182" s="32"/>
      <c r="E182" s="55"/>
      <c r="F182" s="55"/>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32"/>
      <c r="C183" s="17"/>
      <c r="D183" s="32"/>
      <c r="E183" s="55"/>
      <c r="F183" s="55"/>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32"/>
      <c r="C184" s="17"/>
      <c r="D184" s="32"/>
      <c r="E184" s="55"/>
      <c r="F184" s="55"/>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32"/>
      <c r="C185" s="17"/>
      <c r="D185" s="32"/>
      <c r="E185" s="55"/>
      <c r="F185" s="55"/>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32"/>
      <c r="C186" s="17"/>
      <c r="D186" s="32"/>
      <c r="E186" s="55"/>
      <c r="F186" s="55"/>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32"/>
      <c r="C187" s="17"/>
      <c r="D187" s="32"/>
      <c r="E187" s="55"/>
      <c r="F187" s="55"/>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32"/>
      <c r="C188" s="17"/>
      <c r="D188" s="32"/>
      <c r="E188" s="55"/>
      <c r="F188" s="55"/>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32"/>
      <c r="C189" s="17"/>
      <c r="D189" s="32"/>
      <c r="E189" s="55"/>
      <c r="F189" s="55"/>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32"/>
      <c r="C190" s="17"/>
      <c r="D190" s="32"/>
      <c r="E190" s="55"/>
      <c r="F190" s="55"/>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32"/>
      <c r="C191" s="17"/>
      <c r="D191" s="32"/>
      <c r="E191" s="55"/>
      <c r="F191" s="55"/>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32"/>
      <c r="C192" s="17"/>
      <c r="D192" s="32"/>
      <c r="E192" s="55"/>
      <c r="F192" s="55"/>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32"/>
      <c r="C193" s="17"/>
      <c r="D193" s="32"/>
      <c r="E193" s="55"/>
      <c r="F193" s="55"/>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32"/>
      <c r="C194" s="17"/>
      <c r="D194" s="32"/>
      <c r="E194" s="55"/>
      <c r="F194" s="55"/>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32"/>
      <c r="C195" s="17"/>
      <c r="D195" s="32"/>
      <c r="E195" s="55"/>
      <c r="F195" s="55"/>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32"/>
      <c r="C196" s="17"/>
      <c r="D196" s="32"/>
      <c r="E196" s="55"/>
      <c r="F196" s="55"/>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32"/>
      <c r="C197" s="17"/>
      <c r="D197" s="32"/>
      <c r="E197" s="55"/>
      <c r="F197" s="55"/>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32"/>
      <c r="C198" s="17"/>
      <c r="D198" s="32"/>
      <c r="E198" s="55"/>
      <c r="F198" s="55"/>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32"/>
      <c r="C199" s="17"/>
      <c r="D199" s="32"/>
      <c r="E199" s="55"/>
      <c r="F199" s="55"/>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32"/>
      <c r="C200" s="17"/>
      <c r="D200" s="32"/>
      <c r="E200" s="55"/>
      <c r="F200" s="55"/>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32"/>
      <c r="C201" s="17"/>
      <c r="D201" s="32"/>
      <c r="E201" s="55"/>
      <c r="F201" s="55"/>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32"/>
      <c r="C202" s="17"/>
      <c r="D202" s="32"/>
      <c r="E202" s="55"/>
      <c r="F202" s="55"/>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32"/>
      <c r="C203" s="17"/>
      <c r="D203" s="32"/>
      <c r="E203" s="55"/>
      <c r="F203" s="55"/>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32"/>
      <c r="C204" s="17"/>
      <c r="D204" s="32"/>
      <c r="E204" s="55"/>
      <c r="F204" s="55"/>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32"/>
      <c r="C205" s="17"/>
      <c r="D205" s="32"/>
      <c r="E205" s="55"/>
      <c r="F205" s="55"/>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32"/>
      <c r="C206" s="17"/>
      <c r="D206" s="32"/>
      <c r="E206" s="55"/>
      <c r="F206" s="55"/>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32"/>
      <c r="C207" s="17"/>
      <c r="D207" s="32"/>
      <c r="E207" s="55"/>
      <c r="F207" s="55"/>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32"/>
      <c r="C208" s="17"/>
      <c r="D208" s="32"/>
      <c r="E208" s="55"/>
      <c r="F208" s="55"/>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32"/>
      <c r="C209" s="17"/>
      <c r="D209" s="32"/>
      <c r="E209" s="55"/>
      <c r="F209" s="55"/>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32"/>
      <c r="C210" s="17"/>
      <c r="D210" s="32"/>
      <c r="E210" s="55"/>
      <c r="F210" s="55"/>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32"/>
      <c r="C211" s="17"/>
      <c r="D211" s="32"/>
      <c r="E211" s="55"/>
      <c r="F211" s="55"/>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32"/>
      <c r="C212" s="17"/>
      <c r="D212" s="32"/>
      <c r="E212" s="55"/>
      <c r="F212" s="55"/>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32"/>
      <c r="C213" s="17"/>
      <c r="D213" s="32"/>
      <c r="E213" s="55"/>
      <c r="F213" s="55"/>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32"/>
      <c r="C214" s="17"/>
      <c r="D214" s="32"/>
      <c r="E214" s="55"/>
      <c r="F214" s="55"/>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32"/>
      <c r="C215" s="17"/>
      <c r="D215" s="32"/>
      <c r="E215" s="55"/>
      <c r="F215" s="55"/>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32"/>
      <c r="C216" s="17"/>
      <c r="D216" s="32"/>
      <c r="E216" s="55"/>
      <c r="F216" s="55"/>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32"/>
      <c r="C217" s="17"/>
      <c r="D217" s="32"/>
      <c r="E217" s="55"/>
      <c r="F217" s="55"/>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32"/>
      <c r="C218" s="17"/>
      <c r="D218" s="32"/>
      <c r="E218" s="55"/>
      <c r="F218" s="55"/>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32"/>
      <c r="C219" s="17"/>
      <c r="D219" s="32"/>
      <c r="E219" s="55"/>
      <c r="F219" s="55"/>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32"/>
      <c r="C220" s="17"/>
      <c r="D220" s="32"/>
      <c r="E220" s="55"/>
      <c r="F220" s="55"/>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32"/>
      <c r="C221" s="17"/>
      <c r="D221" s="32"/>
      <c r="E221" s="55"/>
      <c r="F221" s="55"/>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32"/>
      <c r="C222" s="17"/>
      <c r="D222" s="32"/>
      <c r="E222" s="55"/>
      <c r="F222" s="55"/>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32"/>
      <c r="C223" s="17"/>
      <c r="D223" s="32"/>
      <c r="E223" s="55"/>
      <c r="F223" s="55"/>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32"/>
      <c r="C224" s="17"/>
      <c r="D224" s="32"/>
      <c r="E224" s="55"/>
      <c r="F224" s="55"/>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32"/>
      <c r="C225" s="17"/>
      <c r="D225" s="32"/>
      <c r="E225" s="55"/>
      <c r="F225" s="55"/>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32"/>
      <c r="C226" s="17"/>
      <c r="D226" s="32"/>
      <c r="E226" s="55"/>
      <c r="F226" s="55"/>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32"/>
      <c r="C227" s="17"/>
      <c r="D227" s="32"/>
      <c r="E227" s="55"/>
      <c r="F227" s="55"/>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32"/>
      <c r="C228" s="17"/>
      <c r="D228" s="32"/>
      <c r="E228" s="55"/>
      <c r="F228" s="55"/>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32"/>
      <c r="C229" s="17"/>
      <c r="D229" s="32"/>
      <c r="E229" s="55"/>
      <c r="F229" s="55"/>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32"/>
      <c r="C230" s="17"/>
      <c r="D230" s="32"/>
      <c r="E230" s="55"/>
      <c r="F230" s="55"/>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32"/>
      <c r="C231" s="17"/>
      <c r="D231" s="32"/>
      <c r="E231" s="55"/>
      <c r="F231" s="55"/>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32"/>
      <c r="C232" s="17"/>
      <c r="D232" s="32"/>
      <c r="E232" s="55"/>
      <c r="F232" s="55"/>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32"/>
      <c r="C233" s="17"/>
      <c r="D233" s="32"/>
      <c r="E233" s="55"/>
      <c r="F233" s="55"/>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32"/>
      <c r="C234" s="17"/>
      <c r="D234" s="32"/>
      <c r="E234" s="55"/>
      <c r="F234" s="55"/>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32"/>
      <c r="C235" s="17"/>
      <c r="D235" s="32"/>
      <c r="E235" s="55"/>
      <c r="F235" s="55"/>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32"/>
      <c r="C236" s="17"/>
      <c r="D236" s="32"/>
      <c r="E236" s="55"/>
      <c r="F236" s="55"/>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32"/>
      <c r="C237" s="17"/>
      <c r="D237" s="32"/>
      <c r="E237" s="55"/>
      <c r="F237" s="55"/>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32"/>
      <c r="C238" s="17"/>
      <c r="D238" s="32"/>
      <c r="E238" s="55"/>
      <c r="F238" s="55"/>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32"/>
      <c r="C239" s="17"/>
      <c r="D239" s="32"/>
      <c r="E239" s="55"/>
      <c r="F239" s="55"/>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32"/>
      <c r="C240" s="17"/>
      <c r="D240" s="32"/>
      <c r="E240" s="55"/>
      <c r="F240" s="55"/>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32"/>
      <c r="C241" s="17"/>
      <c r="D241" s="32"/>
      <c r="E241" s="55"/>
      <c r="F241" s="55"/>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32"/>
      <c r="C242" s="17"/>
      <c r="D242" s="32"/>
      <c r="E242" s="55"/>
      <c r="F242" s="55"/>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32"/>
      <c r="C243" s="17"/>
      <c r="D243" s="32"/>
      <c r="E243" s="55"/>
      <c r="F243" s="55"/>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32"/>
      <c r="C244" s="17"/>
      <c r="D244" s="32"/>
      <c r="E244" s="55"/>
      <c r="F244" s="55"/>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32"/>
      <c r="C245" s="17"/>
      <c r="D245" s="32"/>
      <c r="E245" s="55"/>
      <c r="F245" s="55"/>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32"/>
      <c r="C246" s="17"/>
      <c r="D246" s="32"/>
      <c r="E246" s="55"/>
      <c r="F246" s="55"/>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32"/>
      <c r="C247" s="17"/>
      <c r="D247" s="32"/>
      <c r="E247" s="55"/>
      <c r="F247" s="55"/>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32"/>
      <c r="C248" s="17"/>
      <c r="D248" s="32"/>
      <c r="E248" s="55"/>
      <c r="F248" s="55"/>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32"/>
      <c r="C249" s="17"/>
      <c r="D249" s="32"/>
      <c r="E249" s="55"/>
      <c r="F249" s="55"/>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32"/>
      <c r="C250" s="17"/>
      <c r="D250" s="32"/>
      <c r="E250" s="55"/>
      <c r="F250" s="55"/>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32"/>
      <c r="C251" s="17"/>
      <c r="D251" s="32"/>
      <c r="E251" s="55"/>
      <c r="F251" s="55"/>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32"/>
      <c r="C252" s="17"/>
      <c r="D252" s="32"/>
      <c r="E252" s="55"/>
      <c r="F252" s="55"/>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32"/>
      <c r="C253" s="17"/>
      <c r="D253" s="32"/>
      <c r="E253" s="55"/>
      <c r="F253" s="55"/>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32"/>
      <c r="C254" s="17"/>
      <c r="D254" s="32"/>
      <c r="E254" s="55"/>
      <c r="F254" s="55"/>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32"/>
      <c r="C255" s="17"/>
      <c r="D255" s="32"/>
      <c r="E255" s="55"/>
      <c r="F255" s="55"/>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32"/>
      <c r="C256" s="17"/>
      <c r="D256" s="32"/>
      <c r="E256" s="55"/>
      <c r="F256" s="55"/>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32"/>
      <c r="C257" s="17"/>
      <c r="D257" s="32"/>
      <c r="E257" s="55"/>
      <c r="F257" s="55"/>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32"/>
      <c r="C258" s="17"/>
      <c r="D258" s="32"/>
      <c r="E258" s="55"/>
      <c r="F258" s="55"/>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32"/>
      <c r="C259" s="17"/>
      <c r="D259" s="32"/>
      <c r="E259" s="55"/>
      <c r="F259" s="55"/>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32"/>
      <c r="C260" s="17"/>
      <c r="D260" s="32"/>
      <c r="E260" s="55"/>
      <c r="F260" s="55"/>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32"/>
      <c r="C261" s="17"/>
      <c r="D261" s="32"/>
      <c r="E261" s="55"/>
      <c r="F261" s="55"/>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32"/>
      <c r="C262" s="17"/>
      <c r="D262" s="32"/>
      <c r="E262" s="55"/>
      <c r="F262" s="55"/>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32"/>
      <c r="C263" s="17"/>
      <c r="D263" s="32"/>
      <c r="E263" s="55"/>
      <c r="F263" s="55"/>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32"/>
      <c r="C264" s="17"/>
      <c r="D264" s="32"/>
      <c r="E264" s="55"/>
      <c r="F264" s="55"/>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32"/>
      <c r="C265" s="17"/>
      <c r="D265" s="32"/>
      <c r="E265" s="55"/>
      <c r="F265" s="55"/>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32"/>
      <c r="C266" s="17"/>
      <c r="D266" s="32"/>
      <c r="E266" s="55"/>
      <c r="F266" s="55"/>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32"/>
      <c r="C267" s="17"/>
      <c r="D267" s="32"/>
      <c r="E267" s="55"/>
      <c r="F267" s="55"/>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32"/>
      <c r="C268" s="17"/>
      <c r="D268" s="32"/>
      <c r="E268" s="55"/>
      <c r="F268" s="55"/>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32"/>
      <c r="C269" s="17"/>
      <c r="D269" s="32"/>
      <c r="E269" s="55"/>
      <c r="F269" s="55"/>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32"/>
      <c r="C270" s="17"/>
      <c r="D270" s="32"/>
      <c r="E270" s="55"/>
      <c r="F270" s="55"/>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32"/>
      <c r="C271" s="17"/>
      <c r="D271" s="32"/>
      <c r="E271" s="55"/>
      <c r="F271" s="55"/>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32"/>
      <c r="C272" s="17"/>
      <c r="D272" s="32"/>
      <c r="E272" s="55"/>
      <c r="F272" s="55"/>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32"/>
      <c r="C273" s="17"/>
      <c r="D273" s="32"/>
      <c r="E273" s="55"/>
      <c r="F273" s="55"/>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32"/>
      <c r="C274" s="17"/>
      <c r="D274" s="32"/>
      <c r="E274" s="55"/>
      <c r="F274" s="55"/>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32"/>
      <c r="C275" s="17"/>
      <c r="D275" s="32"/>
      <c r="E275" s="55"/>
      <c r="F275" s="55"/>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32"/>
      <c r="C276" s="17"/>
      <c r="D276" s="32"/>
      <c r="E276" s="55"/>
      <c r="F276" s="55"/>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32"/>
      <c r="C277" s="17"/>
      <c r="D277" s="32"/>
      <c r="E277" s="55"/>
      <c r="F277" s="55"/>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32"/>
      <c r="C278" s="17"/>
      <c r="D278" s="32"/>
      <c r="E278" s="55"/>
      <c r="F278" s="55"/>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32"/>
      <c r="C279" s="17"/>
      <c r="D279" s="32"/>
      <c r="E279" s="55"/>
      <c r="F279" s="55"/>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32"/>
      <c r="C280" s="17"/>
      <c r="D280" s="32"/>
      <c r="E280" s="55"/>
      <c r="F280" s="55"/>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32"/>
      <c r="C281" s="17"/>
      <c r="D281" s="32"/>
      <c r="E281" s="55"/>
      <c r="F281" s="55"/>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32"/>
      <c r="C282" s="17"/>
      <c r="D282" s="32"/>
      <c r="E282" s="55"/>
      <c r="F282" s="55"/>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32"/>
      <c r="C283" s="17"/>
      <c r="D283" s="32"/>
      <c r="E283" s="55"/>
      <c r="F283" s="55"/>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32"/>
      <c r="C284" s="17"/>
      <c r="D284" s="32"/>
      <c r="E284" s="55"/>
      <c r="F284" s="55"/>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32"/>
      <c r="C285" s="17"/>
      <c r="D285" s="32"/>
      <c r="E285" s="55"/>
      <c r="F285" s="55"/>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32"/>
      <c r="C286" s="17"/>
      <c r="D286" s="32"/>
      <c r="E286" s="55"/>
      <c r="F286" s="55"/>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32"/>
      <c r="C287" s="17"/>
      <c r="D287" s="32"/>
      <c r="E287" s="55"/>
      <c r="F287" s="55"/>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32"/>
      <c r="C288" s="17"/>
      <c r="D288" s="32"/>
      <c r="E288" s="55"/>
      <c r="F288" s="55"/>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32"/>
      <c r="C289" s="17"/>
      <c r="D289" s="32"/>
      <c r="E289" s="55"/>
      <c r="F289" s="55"/>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32"/>
      <c r="C290" s="17"/>
      <c r="D290" s="32"/>
      <c r="E290" s="55"/>
      <c r="F290" s="55"/>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32"/>
      <c r="C291" s="17"/>
      <c r="D291" s="32"/>
      <c r="E291" s="55"/>
      <c r="F291" s="55"/>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32"/>
      <c r="C292" s="17"/>
      <c r="D292" s="32"/>
      <c r="E292" s="55"/>
      <c r="F292" s="55"/>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32"/>
      <c r="C293" s="17"/>
      <c r="D293" s="32"/>
      <c r="E293" s="55"/>
      <c r="F293" s="55"/>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32"/>
      <c r="C294" s="17"/>
      <c r="D294" s="32"/>
      <c r="E294" s="55"/>
      <c r="F294" s="55"/>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32"/>
      <c r="C295" s="17"/>
      <c r="D295" s="32"/>
      <c r="E295" s="55"/>
      <c r="F295" s="55"/>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32"/>
      <c r="C296" s="17"/>
      <c r="D296" s="32"/>
      <c r="E296" s="55"/>
      <c r="F296" s="55"/>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32"/>
      <c r="C297" s="17"/>
      <c r="D297" s="32"/>
      <c r="E297" s="55"/>
      <c r="F297" s="55"/>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32"/>
      <c r="C298" s="17"/>
      <c r="D298" s="32"/>
      <c r="E298" s="55"/>
      <c r="F298" s="55"/>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32"/>
      <c r="C299" s="17"/>
      <c r="D299" s="32"/>
      <c r="E299" s="55"/>
      <c r="F299" s="55"/>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32"/>
      <c r="C300" s="17"/>
      <c r="D300" s="32"/>
      <c r="E300" s="55"/>
      <c r="F300" s="55"/>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32"/>
      <c r="C301" s="17"/>
      <c r="D301" s="32"/>
      <c r="E301" s="55"/>
      <c r="F301" s="55"/>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32"/>
      <c r="C302" s="17"/>
      <c r="D302" s="32"/>
      <c r="E302" s="55"/>
      <c r="F302" s="55"/>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32"/>
      <c r="C303" s="17"/>
      <c r="D303" s="32"/>
      <c r="E303" s="55"/>
      <c r="F303" s="55"/>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32"/>
      <c r="C304" s="17"/>
      <c r="D304" s="32"/>
      <c r="E304" s="55"/>
      <c r="F304" s="55"/>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32"/>
      <c r="C305" s="17"/>
      <c r="D305" s="32"/>
      <c r="E305" s="55"/>
      <c r="F305" s="55"/>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32"/>
      <c r="C306" s="17"/>
      <c r="D306" s="32"/>
      <c r="E306" s="55"/>
      <c r="F306" s="55"/>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32"/>
      <c r="C307" s="17"/>
      <c r="D307" s="32"/>
      <c r="E307" s="55"/>
      <c r="F307" s="55"/>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32"/>
      <c r="C308" s="17"/>
      <c r="D308" s="32"/>
      <c r="E308" s="55"/>
      <c r="F308" s="55"/>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32"/>
      <c r="C309" s="17"/>
      <c r="D309" s="32"/>
      <c r="E309" s="55"/>
      <c r="F309" s="55"/>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32"/>
      <c r="C310" s="17"/>
      <c r="D310" s="32"/>
      <c r="E310" s="55"/>
      <c r="F310" s="55"/>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32"/>
      <c r="C311" s="17"/>
      <c r="D311" s="32"/>
      <c r="E311" s="55"/>
      <c r="F311" s="55"/>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32"/>
      <c r="C312" s="17"/>
      <c r="D312" s="32"/>
      <c r="E312" s="55"/>
      <c r="F312" s="55"/>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32"/>
      <c r="C313" s="17"/>
      <c r="D313" s="32"/>
      <c r="E313" s="55"/>
      <c r="F313" s="55"/>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32"/>
      <c r="C314" s="17"/>
      <c r="D314" s="32"/>
      <c r="E314" s="55"/>
      <c r="F314" s="55"/>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32"/>
      <c r="C315" s="17"/>
      <c r="D315" s="32"/>
      <c r="E315" s="55"/>
      <c r="F315" s="55"/>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32"/>
      <c r="C316" s="17"/>
      <c r="D316" s="32"/>
      <c r="E316" s="55"/>
      <c r="F316" s="55"/>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32"/>
      <c r="C317" s="17"/>
      <c r="D317" s="32"/>
      <c r="E317" s="55"/>
      <c r="F317" s="55"/>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32"/>
      <c r="C318" s="17"/>
      <c r="D318" s="32"/>
      <c r="E318" s="55"/>
      <c r="F318" s="55"/>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32"/>
      <c r="C319" s="17"/>
      <c r="D319" s="32"/>
      <c r="E319" s="55"/>
      <c r="F319" s="55"/>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32"/>
      <c r="C320" s="17"/>
      <c r="D320" s="32"/>
      <c r="E320" s="55"/>
      <c r="F320" s="55"/>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32"/>
      <c r="C321" s="17"/>
      <c r="D321" s="32"/>
      <c r="E321" s="55"/>
      <c r="F321" s="55"/>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32"/>
      <c r="C322" s="17"/>
      <c r="D322" s="32"/>
      <c r="E322" s="55"/>
      <c r="F322" s="55"/>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32"/>
      <c r="C323" s="17"/>
      <c r="D323" s="32"/>
      <c r="E323" s="55"/>
      <c r="F323" s="55"/>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32"/>
      <c r="C324" s="17"/>
      <c r="D324" s="32"/>
      <c r="E324" s="55"/>
      <c r="F324" s="55"/>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32"/>
      <c r="C325" s="17"/>
      <c r="D325" s="32"/>
      <c r="E325" s="55"/>
      <c r="F325" s="55"/>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32"/>
      <c r="C326" s="17"/>
      <c r="D326" s="32"/>
      <c r="E326" s="55"/>
      <c r="F326" s="55"/>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32"/>
      <c r="C327" s="17"/>
      <c r="D327" s="32"/>
      <c r="E327" s="55"/>
      <c r="F327" s="55"/>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32"/>
      <c r="C328" s="17"/>
      <c r="D328" s="32"/>
      <c r="E328" s="55"/>
      <c r="F328" s="55"/>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32"/>
      <c r="C329" s="17"/>
      <c r="D329" s="32"/>
      <c r="E329" s="55"/>
      <c r="F329" s="55"/>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32"/>
      <c r="C330" s="17"/>
      <c r="D330" s="32"/>
      <c r="E330" s="55"/>
      <c r="F330" s="55"/>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32"/>
      <c r="C331" s="17"/>
      <c r="D331" s="32"/>
      <c r="E331" s="55"/>
      <c r="F331" s="55"/>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32"/>
      <c r="C332" s="17"/>
      <c r="D332" s="32"/>
      <c r="E332" s="55"/>
      <c r="F332" s="55"/>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32"/>
      <c r="C333" s="17"/>
      <c r="D333" s="32"/>
      <c r="E333" s="55"/>
      <c r="F333" s="55"/>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32"/>
      <c r="C334" s="17"/>
      <c r="D334" s="32"/>
      <c r="E334" s="55"/>
      <c r="F334" s="55"/>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32"/>
      <c r="C335" s="17"/>
      <c r="D335" s="32"/>
      <c r="E335" s="55"/>
      <c r="F335" s="55"/>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32"/>
      <c r="C336" s="17"/>
      <c r="D336" s="32"/>
      <c r="E336" s="55"/>
      <c r="F336" s="55"/>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32"/>
      <c r="C337" s="17"/>
      <c r="D337" s="32"/>
      <c r="E337" s="55"/>
      <c r="F337" s="55"/>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32"/>
      <c r="C338" s="17"/>
      <c r="D338" s="32"/>
      <c r="E338" s="55"/>
      <c r="F338" s="55"/>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32"/>
      <c r="C339" s="17"/>
      <c r="D339" s="32"/>
      <c r="E339" s="55"/>
      <c r="F339" s="55"/>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32"/>
      <c r="C340" s="17"/>
      <c r="D340" s="32"/>
      <c r="E340" s="55"/>
      <c r="F340" s="55"/>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32"/>
      <c r="C341" s="17"/>
      <c r="D341" s="32"/>
      <c r="E341" s="55"/>
      <c r="F341" s="55"/>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32"/>
      <c r="C342" s="17"/>
      <c r="D342" s="32"/>
      <c r="E342" s="55"/>
      <c r="F342" s="55"/>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32"/>
      <c r="C343" s="17"/>
      <c r="D343" s="32"/>
      <c r="E343" s="55"/>
      <c r="F343" s="55"/>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32"/>
      <c r="C344" s="17"/>
      <c r="D344" s="32"/>
      <c r="E344" s="55"/>
      <c r="F344" s="55"/>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32"/>
      <c r="C345" s="17"/>
      <c r="D345" s="32"/>
      <c r="E345" s="55"/>
      <c r="F345" s="55"/>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32"/>
      <c r="C346" s="17"/>
      <c r="D346" s="32"/>
      <c r="E346" s="55"/>
      <c r="F346" s="55"/>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32"/>
      <c r="C347" s="17"/>
      <c r="D347" s="32"/>
      <c r="E347" s="55"/>
      <c r="F347" s="55"/>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32"/>
      <c r="C348" s="17"/>
      <c r="D348" s="32"/>
      <c r="E348" s="55"/>
      <c r="F348" s="55"/>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32"/>
      <c r="C349" s="17"/>
      <c r="D349" s="32"/>
      <c r="E349" s="55"/>
      <c r="F349" s="55"/>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32"/>
      <c r="C350" s="17"/>
      <c r="D350" s="32"/>
      <c r="E350" s="55"/>
      <c r="F350" s="55"/>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32"/>
      <c r="C351" s="17"/>
      <c r="D351" s="32"/>
      <c r="E351" s="55"/>
      <c r="F351" s="55"/>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32"/>
      <c r="C352" s="17"/>
      <c r="D352" s="32"/>
      <c r="E352" s="55"/>
      <c r="F352" s="55"/>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32"/>
      <c r="C353" s="17"/>
      <c r="D353" s="32"/>
      <c r="E353" s="55"/>
      <c r="F353" s="55"/>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32"/>
      <c r="C354" s="17"/>
      <c r="D354" s="32"/>
      <c r="E354" s="55"/>
      <c r="F354" s="55"/>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32"/>
      <c r="C355" s="17"/>
      <c r="D355" s="32"/>
      <c r="E355" s="55"/>
      <c r="F355" s="55"/>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32"/>
      <c r="C356" s="17"/>
      <c r="D356" s="32"/>
      <c r="E356" s="55"/>
      <c r="F356" s="55"/>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32"/>
      <c r="C357" s="17"/>
      <c r="D357" s="32"/>
      <c r="E357" s="55"/>
      <c r="F357" s="55"/>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32"/>
      <c r="C358" s="17"/>
      <c r="D358" s="32"/>
      <c r="E358" s="55"/>
      <c r="F358" s="55"/>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32"/>
      <c r="C359" s="17"/>
      <c r="D359" s="32"/>
      <c r="E359" s="55"/>
      <c r="F359" s="55"/>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32"/>
      <c r="C360" s="17"/>
      <c r="D360" s="32"/>
      <c r="E360" s="55"/>
      <c r="F360" s="55"/>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32"/>
      <c r="C361" s="17"/>
      <c r="D361" s="32"/>
      <c r="E361" s="55"/>
      <c r="F361" s="55"/>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32"/>
      <c r="C362" s="17"/>
      <c r="D362" s="32"/>
      <c r="E362" s="55"/>
      <c r="F362" s="55"/>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32"/>
      <c r="C363" s="17"/>
      <c r="D363" s="32"/>
      <c r="E363" s="55"/>
      <c r="F363" s="55"/>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32"/>
      <c r="C364" s="17"/>
      <c r="D364" s="32"/>
      <c r="E364" s="55"/>
      <c r="F364" s="55"/>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32"/>
      <c r="C365" s="17"/>
      <c r="D365" s="32"/>
      <c r="E365" s="55"/>
      <c r="F365" s="55"/>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32"/>
      <c r="C366" s="17"/>
      <c r="D366" s="32"/>
      <c r="E366" s="55"/>
      <c r="F366" s="55"/>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32"/>
      <c r="C367" s="17"/>
      <c r="D367" s="32"/>
      <c r="E367" s="55"/>
      <c r="F367" s="55"/>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32"/>
      <c r="C368" s="17"/>
      <c r="D368" s="32"/>
      <c r="E368" s="55"/>
      <c r="F368" s="55"/>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32"/>
      <c r="C369" s="17"/>
      <c r="D369" s="32"/>
      <c r="E369" s="55"/>
      <c r="F369" s="55"/>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32"/>
      <c r="C370" s="17"/>
      <c r="D370" s="32"/>
      <c r="E370" s="55"/>
      <c r="F370" s="55"/>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32"/>
      <c r="C371" s="17"/>
      <c r="D371" s="32"/>
      <c r="E371" s="55"/>
      <c r="F371" s="55"/>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32"/>
      <c r="C372" s="17"/>
      <c r="D372" s="32"/>
      <c r="E372" s="55"/>
      <c r="F372" s="55"/>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32"/>
      <c r="C373" s="17"/>
      <c r="D373" s="32"/>
      <c r="E373" s="55"/>
      <c r="F373" s="55"/>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32"/>
      <c r="C374" s="17"/>
      <c r="D374" s="32"/>
      <c r="E374" s="55"/>
      <c r="F374" s="55"/>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32"/>
      <c r="C375" s="17"/>
      <c r="D375" s="32"/>
      <c r="E375" s="55"/>
      <c r="F375" s="55"/>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32"/>
      <c r="C376" s="17"/>
      <c r="D376" s="32"/>
      <c r="E376" s="55"/>
      <c r="F376" s="55"/>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32"/>
      <c r="C377" s="17"/>
      <c r="D377" s="32"/>
      <c r="E377" s="55"/>
      <c r="F377" s="55"/>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32"/>
      <c r="C378" s="17"/>
      <c r="D378" s="32"/>
      <c r="E378" s="55"/>
      <c r="F378" s="55"/>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32"/>
      <c r="C379" s="17"/>
      <c r="D379" s="32"/>
      <c r="E379" s="55"/>
      <c r="F379" s="55"/>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32"/>
      <c r="C380" s="17"/>
      <c r="D380" s="32"/>
      <c r="E380" s="55"/>
      <c r="F380" s="55"/>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32"/>
      <c r="C381" s="17"/>
      <c r="D381" s="32"/>
      <c r="E381" s="55"/>
      <c r="F381" s="55"/>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32"/>
      <c r="C382" s="17"/>
      <c r="D382" s="32"/>
      <c r="E382" s="55"/>
      <c r="F382" s="55"/>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32"/>
      <c r="C383" s="17"/>
      <c r="D383" s="32"/>
      <c r="E383" s="55"/>
      <c r="F383" s="55"/>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32"/>
      <c r="C384" s="17"/>
      <c r="D384" s="32"/>
      <c r="E384" s="55"/>
      <c r="F384" s="55"/>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32"/>
      <c r="C385" s="17"/>
      <c r="D385" s="32"/>
      <c r="E385" s="55"/>
      <c r="F385" s="55"/>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32"/>
      <c r="C386" s="17"/>
      <c r="D386" s="32"/>
      <c r="E386" s="55"/>
      <c r="F386" s="55"/>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32"/>
      <c r="C387" s="17"/>
      <c r="D387" s="32"/>
      <c r="E387" s="55"/>
      <c r="F387" s="55"/>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32"/>
      <c r="C388" s="17"/>
      <c r="D388" s="32"/>
      <c r="E388" s="55"/>
      <c r="F388" s="55"/>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32"/>
      <c r="C389" s="17"/>
      <c r="D389" s="32"/>
      <c r="E389" s="55"/>
      <c r="F389" s="55"/>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32"/>
      <c r="C390" s="17"/>
      <c r="D390" s="32"/>
      <c r="E390" s="55"/>
      <c r="F390" s="55"/>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32"/>
      <c r="C391" s="17"/>
      <c r="D391" s="32"/>
      <c r="E391" s="55"/>
      <c r="F391" s="55"/>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32"/>
      <c r="C392" s="17"/>
      <c r="D392" s="32"/>
      <c r="E392" s="55"/>
      <c r="F392" s="55"/>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32"/>
      <c r="C393" s="17"/>
      <c r="D393" s="32"/>
      <c r="E393" s="55"/>
      <c r="F393" s="55"/>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32"/>
      <c r="C394" s="17"/>
      <c r="D394" s="32"/>
      <c r="E394" s="55"/>
      <c r="F394" s="55"/>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32"/>
      <c r="C395" s="17"/>
      <c r="D395" s="32"/>
      <c r="E395" s="55"/>
      <c r="F395" s="55"/>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32"/>
      <c r="C396" s="17"/>
      <c r="D396" s="32"/>
      <c r="E396" s="55"/>
      <c r="F396" s="55"/>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32"/>
      <c r="C397" s="17"/>
      <c r="D397" s="32"/>
      <c r="E397" s="55"/>
      <c r="F397" s="55"/>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32"/>
      <c r="C398" s="17"/>
      <c r="D398" s="32"/>
      <c r="E398" s="55"/>
      <c r="F398" s="55"/>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32"/>
      <c r="C399" s="17"/>
      <c r="D399" s="32"/>
      <c r="E399" s="55"/>
      <c r="F399" s="55"/>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32"/>
      <c r="C400" s="17"/>
      <c r="D400" s="32"/>
      <c r="E400" s="55"/>
      <c r="F400" s="55"/>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32"/>
      <c r="C401" s="17"/>
      <c r="D401" s="32"/>
      <c r="E401" s="55"/>
      <c r="F401" s="55"/>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32"/>
      <c r="C402" s="17"/>
      <c r="D402" s="32"/>
      <c r="E402" s="55"/>
      <c r="F402" s="55"/>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32"/>
      <c r="C403" s="17"/>
      <c r="D403" s="32"/>
      <c r="E403" s="55"/>
      <c r="F403" s="55"/>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32"/>
      <c r="C404" s="17"/>
      <c r="D404" s="32"/>
      <c r="E404" s="55"/>
      <c r="F404" s="55"/>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32"/>
      <c r="C405" s="17"/>
      <c r="D405" s="32"/>
      <c r="E405" s="55"/>
      <c r="F405" s="55"/>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32"/>
      <c r="C406" s="17"/>
      <c r="D406" s="32"/>
      <c r="E406" s="55"/>
      <c r="F406" s="55"/>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32"/>
      <c r="C407" s="17"/>
      <c r="D407" s="32"/>
      <c r="E407" s="55"/>
      <c r="F407" s="55"/>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32"/>
      <c r="C408" s="17"/>
      <c r="D408" s="32"/>
      <c r="E408" s="55"/>
      <c r="F408" s="55"/>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32"/>
      <c r="C409" s="17"/>
      <c r="D409" s="32"/>
      <c r="E409" s="55"/>
      <c r="F409" s="55"/>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32"/>
      <c r="C410" s="17"/>
      <c r="D410" s="32"/>
      <c r="E410" s="55"/>
      <c r="F410" s="55"/>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32"/>
      <c r="C411" s="17"/>
      <c r="D411" s="32"/>
      <c r="E411" s="55"/>
      <c r="F411" s="55"/>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32"/>
      <c r="C412" s="17"/>
      <c r="D412" s="32"/>
      <c r="E412" s="55"/>
      <c r="F412" s="55"/>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32"/>
      <c r="C413" s="17"/>
      <c r="D413" s="32"/>
      <c r="E413" s="55"/>
      <c r="F413" s="55"/>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32"/>
      <c r="C414" s="17"/>
      <c r="D414" s="32"/>
      <c r="E414" s="55"/>
      <c r="F414" s="55"/>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32"/>
      <c r="C415" s="17"/>
      <c r="D415" s="32"/>
      <c r="E415" s="55"/>
      <c r="F415" s="55"/>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32"/>
      <c r="C416" s="17"/>
      <c r="D416" s="32"/>
      <c r="E416" s="55"/>
      <c r="F416" s="55"/>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32"/>
      <c r="C417" s="17"/>
      <c r="D417" s="32"/>
      <c r="E417" s="55"/>
      <c r="F417" s="55"/>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32"/>
      <c r="C418" s="17"/>
      <c r="D418" s="32"/>
      <c r="E418" s="55"/>
      <c r="F418" s="55"/>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32"/>
      <c r="C419" s="17"/>
      <c r="D419" s="32"/>
      <c r="E419" s="55"/>
      <c r="F419" s="55"/>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32"/>
      <c r="C420" s="17"/>
      <c r="D420" s="32"/>
      <c r="E420" s="55"/>
      <c r="F420" s="55"/>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32"/>
      <c r="C421" s="17"/>
      <c r="D421" s="32"/>
      <c r="E421" s="55"/>
      <c r="F421" s="55"/>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32"/>
      <c r="C422" s="17"/>
      <c r="D422" s="32"/>
      <c r="E422" s="55"/>
      <c r="F422" s="55"/>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32"/>
      <c r="C423" s="17"/>
      <c r="D423" s="32"/>
      <c r="E423" s="55"/>
      <c r="F423" s="55"/>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32"/>
      <c r="C424" s="17"/>
      <c r="D424" s="32"/>
      <c r="E424" s="55"/>
      <c r="F424" s="55"/>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32"/>
      <c r="C425" s="17"/>
      <c r="D425" s="32"/>
      <c r="E425" s="55"/>
      <c r="F425" s="55"/>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32"/>
      <c r="C426" s="17"/>
      <c r="D426" s="32"/>
      <c r="E426" s="55"/>
      <c r="F426" s="55"/>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32"/>
      <c r="C427" s="17"/>
      <c r="D427" s="32"/>
      <c r="E427" s="55"/>
      <c r="F427" s="55"/>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32"/>
      <c r="C428" s="17"/>
      <c r="D428" s="32"/>
      <c r="E428" s="55"/>
      <c r="F428" s="55"/>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32"/>
      <c r="C429" s="17"/>
      <c r="D429" s="32"/>
      <c r="E429" s="55"/>
      <c r="F429" s="55"/>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32"/>
      <c r="C430" s="17"/>
      <c r="D430" s="32"/>
      <c r="E430" s="55"/>
      <c r="F430" s="55"/>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32"/>
      <c r="C431" s="17"/>
      <c r="D431" s="32"/>
      <c r="E431" s="55"/>
      <c r="F431" s="55"/>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32"/>
      <c r="C432" s="17"/>
      <c r="D432" s="32"/>
      <c r="E432" s="55"/>
      <c r="F432" s="55"/>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32"/>
      <c r="C433" s="17"/>
      <c r="D433" s="32"/>
      <c r="E433" s="55"/>
      <c r="F433" s="55"/>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32"/>
      <c r="C434" s="17"/>
      <c r="D434" s="32"/>
      <c r="E434" s="55"/>
      <c r="F434" s="55"/>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32"/>
      <c r="C435" s="17"/>
      <c r="D435" s="32"/>
      <c r="E435" s="55"/>
      <c r="F435" s="55"/>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32"/>
      <c r="C436" s="17"/>
      <c r="D436" s="32"/>
      <c r="E436" s="55"/>
      <c r="F436" s="55"/>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32"/>
      <c r="C437" s="17"/>
      <c r="D437" s="32"/>
      <c r="E437" s="55"/>
      <c r="F437" s="55"/>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32"/>
      <c r="C438" s="17"/>
      <c r="D438" s="32"/>
      <c r="E438" s="55"/>
      <c r="F438" s="55"/>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32"/>
      <c r="C439" s="17"/>
      <c r="D439" s="32"/>
      <c r="E439" s="55"/>
      <c r="F439" s="55"/>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32"/>
      <c r="C440" s="17"/>
      <c r="D440" s="32"/>
      <c r="E440" s="55"/>
      <c r="F440" s="55"/>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32"/>
      <c r="C441" s="17"/>
      <c r="D441" s="32"/>
      <c r="E441" s="55"/>
      <c r="F441" s="55"/>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32"/>
      <c r="C442" s="17"/>
      <c r="D442" s="32"/>
      <c r="E442" s="55"/>
      <c r="F442" s="55"/>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32"/>
      <c r="C443" s="17"/>
      <c r="D443" s="32"/>
      <c r="E443" s="55"/>
      <c r="F443" s="55"/>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32"/>
      <c r="C444" s="17"/>
      <c r="D444" s="32"/>
      <c r="E444" s="55"/>
      <c r="F444" s="55"/>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32"/>
      <c r="C445" s="17"/>
      <c r="D445" s="32"/>
      <c r="E445" s="55"/>
      <c r="F445" s="55"/>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32"/>
      <c r="C446" s="17"/>
      <c r="D446" s="32"/>
      <c r="E446" s="55"/>
      <c r="F446" s="55"/>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32"/>
      <c r="C447" s="17"/>
      <c r="D447" s="32"/>
      <c r="E447" s="55"/>
      <c r="F447" s="55"/>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32"/>
      <c r="C448" s="17"/>
      <c r="D448" s="32"/>
      <c r="E448" s="55"/>
      <c r="F448" s="55"/>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32"/>
      <c r="C449" s="17"/>
      <c r="D449" s="32"/>
      <c r="E449" s="55"/>
      <c r="F449" s="55"/>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32"/>
      <c r="C450" s="17"/>
      <c r="D450" s="32"/>
      <c r="E450" s="55"/>
      <c r="F450" s="55"/>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32"/>
      <c r="C451" s="17"/>
      <c r="D451" s="32"/>
      <c r="E451" s="55"/>
      <c r="F451" s="55"/>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32"/>
      <c r="C452" s="17"/>
      <c r="D452" s="32"/>
      <c r="E452" s="55"/>
      <c r="F452" s="55"/>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32"/>
      <c r="C453" s="17"/>
      <c r="D453" s="32"/>
      <c r="E453" s="55"/>
      <c r="F453" s="55"/>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32"/>
      <c r="C454" s="17"/>
      <c r="D454" s="32"/>
      <c r="E454" s="55"/>
      <c r="F454" s="55"/>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32"/>
      <c r="C455" s="17"/>
      <c r="D455" s="32"/>
      <c r="E455" s="55"/>
      <c r="F455" s="55"/>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32"/>
      <c r="C456" s="17"/>
      <c r="D456" s="32"/>
      <c r="E456" s="55"/>
      <c r="F456" s="55"/>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32"/>
      <c r="C457" s="17"/>
      <c r="D457" s="32"/>
      <c r="E457" s="55"/>
      <c r="F457" s="55"/>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32"/>
      <c r="C458" s="17"/>
      <c r="D458" s="32"/>
      <c r="E458" s="55"/>
      <c r="F458" s="55"/>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32"/>
      <c r="C459" s="17"/>
      <c r="D459" s="32"/>
      <c r="E459" s="55"/>
      <c r="F459" s="55"/>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32"/>
      <c r="C460" s="17"/>
      <c r="D460" s="32"/>
      <c r="E460" s="55"/>
      <c r="F460" s="55"/>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32"/>
      <c r="C461" s="17"/>
      <c r="D461" s="32"/>
      <c r="E461" s="55"/>
      <c r="F461" s="55"/>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32"/>
      <c r="C462" s="17"/>
      <c r="D462" s="32"/>
      <c r="E462" s="55"/>
      <c r="F462" s="55"/>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32"/>
      <c r="C463" s="17"/>
      <c r="D463" s="32"/>
      <c r="E463" s="55"/>
      <c r="F463" s="55"/>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32"/>
      <c r="C464" s="17"/>
      <c r="D464" s="32"/>
      <c r="E464" s="55"/>
      <c r="F464" s="55"/>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32"/>
      <c r="C465" s="17"/>
      <c r="D465" s="32"/>
      <c r="E465" s="55"/>
      <c r="F465" s="55"/>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32"/>
      <c r="C466" s="17"/>
      <c r="D466" s="32"/>
      <c r="E466" s="55"/>
      <c r="F466" s="55"/>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32"/>
      <c r="C467" s="17"/>
      <c r="D467" s="32"/>
      <c r="E467" s="55"/>
      <c r="F467" s="55"/>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32"/>
      <c r="C468" s="17"/>
      <c r="D468" s="32"/>
      <c r="E468" s="55"/>
      <c r="F468" s="55"/>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32"/>
      <c r="C469" s="17"/>
      <c r="D469" s="32"/>
      <c r="E469" s="55"/>
      <c r="F469" s="55"/>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32"/>
      <c r="C470" s="17"/>
      <c r="D470" s="32"/>
      <c r="E470" s="55"/>
      <c r="F470" s="55"/>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32"/>
      <c r="C471" s="17"/>
      <c r="D471" s="32"/>
      <c r="E471" s="55"/>
      <c r="F471" s="55"/>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32"/>
      <c r="C472" s="17"/>
      <c r="D472" s="32"/>
      <c r="E472" s="55"/>
      <c r="F472" s="55"/>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32"/>
      <c r="C473" s="17"/>
      <c r="D473" s="32"/>
      <c r="E473" s="55"/>
      <c r="F473" s="55"/>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32"/>
      <c r="C474" s="17"/>
      <c r="D474" s="32"/>
      <c r="E474" s="55"/>
      <c r="F474" s="55"/>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32"/>
      <c r="C475" s="17"/>
      <c r="D475" s="32"/>
      <c r="E475" s="55"/>
      <c r="F475" s="55"/>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32"/>
      <c r="C476" s="17"/>
      <c r="D476" s="32"/>
      <c r="E476" s="55"/>
      <c r="F476" s="55"/>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32"/>
      <c r="C477" s="17"/>
      <c r="D477" s="32"/>
      <c r="E477" s="55"/>
      <c r="F477" s="55"/>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32"/>
      <c r="C478" s="17"/>
      <c r="D478" s="32"/>
      <c r="E478" s="55"/>
      <c r="F478" s="55"/>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32"/>
      <c r="C479" s="17"/>
      <c r="D479" s="32"/>
      <c r="E479" s="55"/>
      <c r="F479" s="55"/>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32"/>
      <c r="C480" s="17"/>
      <c r="D480" s="32"/>
      <c r="E480" s="55"/>
      <c r="F480" s="55"/>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32"/>
      <c r="C481" s="17"/>
      <c r="D481" s="32"/>
      <c r="E481" s="55"/>
      <c r="F481" s="55"/>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32"/>
      <c r="C482" s="17"/>
      <c r="D482" s="32"/>
      <c r="E482" s="55"/>
      <c r="F482" s="55"/>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32"/>
      <c r="C483" s="17"/>
      <c r="D483" s="32"/>
      <c r="E483" s="55"/>
      <c r="F483" s="55"/>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32"/>
      <c r="C484" s="17"/>
      <c r="D484" s="32"/>
      <c r="E484" s="55"/>
      <c r="F484" s="55"/>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32"/>
      <c r="C485" s="17"/>
      <c r="D485" s="32"/>
      <c r="E485" s="55"/>
      <c r="F485" s="55"/>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32"/>
      <c r="C486" s="17"/>
      <c r="D486" s="32"/>
      <c r="E486" s="55"/>
      <c r="F486" s="55"/>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32"/>
      <c r="C487" s="17"/>
      <c r="D487" s="32"/>
      <c r="E487" s="55"/>
      <c r="F487" s="55"/>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32"/>
      <c r="C488" s="17"/>
      <c r="D488" s="32"/>
      <c r="E488" s="55"/>
      <c r="F488" s="55"/>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32"/>
      <c r="C489" s="17"/>
      <c r="D489" s="32"/>
      <c r="E489" s="55"/>
      <c r="F489" s="55"/>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32"/>
      <c r="C490" s="17"/>
      <c r="D490" s="32"/>
      <c r="E490" s="55"/>
      <c r="F490" s="55"/>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32"/>
      <c r="C491" s="17"/>
      <c r="D491" s="32"/>
      <c r="E491" s="55"/>
      <c r="F491" s="55"/>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32"/>
      <c r="C492" s="17"/>
      <c r="D492" s="32"/>
      <c r="E492" s="55"/>
      <c r="F492" s="55"/>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32"/>
      <c r="C493" s="17"/>
      <c r="D493" s="32"/>
      <c r="E493" s="55"/>
      <c r="F493" s="55"/>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32"/>
      <c r="C494" s="17"/>
      <c r="D494" s="32"/>
      <c r="E494" s="55"/>
      <c r="F494" s="55"/>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32"/>
      <c r="C495" s="17"/>
      <c r="D495" s="32"/>
      <c r="E495" s="55"/>
      <c r="F495" s="55"/>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32"/>
      <c r="C496" s="17"/>
      <c r="D496" s="32"/>
      <c r="E496" s="55"/>
      <c r="F496" s="55"/>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32"/>
      <c r="C497" s="17"/>
      <c r="D497" s="32"/>
      <c r="E497" s="55"/>
      <c r="F497" s="55"/>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32"/>
      <c r="C498" s="17"/>
      <c r="D498" s="32"/>
      <c r="E498" s="55"/>
      <c r="F498" s="55"/>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32"/>
      <c r="C499" s="17"/>
      <c r="D499" s="32"/>
      <c r="E499" s="55"/>
      <c r="F499" s="55"/>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32"/>
      <c r="C500" s="17"/>
      <c r="D500" s="32"/>
      <c r="E500" s="55"/>
      <c r="F500" s="55"/>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32"/>
      <c r="C501" s="17"/>
      <c r="D501" s="32"/>
      <c r="E501" s="55"/>
      <c r="F501" s="55"/>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32"/>
      <c r="C502" s="17"/>
      <c r="D502" s="32"/>
      <c r="E502" s="55"/>
      <c r="F502" s="55"/>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32"/>
      <c r="C503" s="17"/>
      <c r="D503" s="32"/>
      <c r="E503" s="55"/>
      <c r="F503" s="55"/>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32"/>
      <c r="C504" s="17"/>
      <c r="D504" s="32"/>
      <c r="E504" s="55"/>
      <c r="F504" s="55"/>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32"/>
      <c r="C505" s="17"/>
      <c r="D505" s="32"/>
      <c r="E505" s="55"/>
      <c r="F505" s="55"/>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32"/>
      <c r="C506" s="17"/>
      <c r="D506" s="32"/>
      <c r="E506" s="55"/>
      <c r="F506" s="55"/>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32"/>
      <c r="C507" s="17"/>
      <c r="D507" s="32"/>
      <c r="E507" s="55"/>
      <c r="F507" s="55"/>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32"/>
      <c r="C508" s="17"/>
      <c r="D508" s="32"/>
      <c r="E508" s="55"/>
      <c r="F508" s="55"/>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32"/>
      <c r="C509" s="17"/>
      <c r="D509" s="32"/>
      <c r="E509" s="55"/>
      <c r="F509" s="55"/>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32"/>
      <c r="C510" s="17"/>
      <c r="D510" s="32"/>
      <c r="E510" s="55"/>
      <c r="F510" s="55"/>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32"/>
      <c r="C511" s="17"/>
      <c r="D511" s="32"/>
      <c r="E511" s="55"/>
      <c r="F511" s="55"/>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32"/>
      <c r="C512" s="17"/>
      <c r="D512" s="32"/>
      <c r="E512" s="55"/>
      <c r="F512" s="55"/>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32"/>
      <c r="C513" s="17"/>
      <c r="D513" s="32"/>
      <c r="E513" s="55"/>
      <c r="F513" s="55"/>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32"/>
      <c r="C514" s="17"/>
      <c r="D514" s="32"/>
      <c r="E514" s="55"/>
      <c r="F514" s="55"/>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32"/>
      <c r="C515" s="17"/>
      <c r="D515" s="32"/>
      <c r="E515" s="55"/>
      <c r="F515" s="55"/>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32"/>
      <c r="C516" s="17"/>
      <c r="D516" s="32"/>
      <c r="E516" s="55"/>
      <c r="F516" s="55"/>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32"/>
      <c r="C517" s="17"/>
      <c r="D517" s="32"/>
      <c r="E517" s="55"/>
      <c r="F517" s="55"/>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32"/>
      <c r="C518" s="17"/>
      <c r="D518" s="32"/>
      <c r="E518" s="55"/>
      <c r="F518" s="55"/>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32"/>
      <c r="C519" s="17"/>
      <c r="D519" s="32"/>
      <c r="E519" s="55"/>
      <c r="F519" s="55"/>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32"/>
      <c r="C520" s="17"/>
      <c r="D520" s="32"/>
      <c r="E520" s="55"/>
      <c r="F520" s="55"/>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32"/>
      <c r="C521" s="17"/>
      <c r="D521" s="32"/>
      <c r="E521" s="55"/>
      <c r="F521" s="55"/>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32"/>
      <c r="C522" s="17"/>
      <c r="D522" s="32"/>
      <c r="E522" s="55"/>
      <c r="F522" s="55"/>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32"/>
      <c r="C523" s="17"/>
      <c r="D523" s="32"/>
      <c r="E523" s="55"/>
      <c r="F523" s="55"/>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32"/>
      <c r="C524" s="17"/>
      <c r="D524" s="32"/>
      <c r="E524" s="55"/>
      <c r="F524" s="55"/>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32"/>
      <c r="C525" s="17"/>
      <c r="D525" s="32"/>
      <c r="E525" s="55"/>
      <c r="F525" s="55"/>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32"/>
      <c r="C526" s="17"/>
      <c r="D526" s="32"/>
      <c r="E526" s="55"/>
      <c r="F526" s="55"/>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32"/>
      <c r="C527" s="17"/>
      <c r="D527" s="32"/>
      <c r="E527" s="55"/>
      <c r="F527" s="55"/>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32"/>
      <c r="C528" s="17"/>
      <c r="D528" s="32"/>
      <c r="E528" s="55"/>
      <c r="F528" s="55"/>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32"/>
      <c r="C529" s="17"/>
      <c r="D529" s="32"/>
      <c r="E529" s="55"/>
      <c r="F529" s="55"/>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32"/>
      <c r="C530" s="17"/>
      <c r="D530" s="32"/>
      <c r="E530" s="55"/>
      <c r="F530" s="55"/>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32"/>
      <c r="C531" s="17"/>
      <c r="D531" s="32"/>
      <c r="E531" s="55"/>
      <c r="F531" s="55"/>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32"/>
      <c r="C532" s="17"/>
      <c r="D532" s="32"/>
      <c r="E532" s="55"/>
      <c r="F532" s="55"/>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32"/>
      <c r="C533" s="17"/>
      <c r="D533" s="32"/>
      <c r="E533" s="55"/>
      <c r="F533" s="55"/>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32"/>
      <c r="C534" s="17"/>
      <c r="D534" s="32"/>
      <c r="E534" s="55"/>
      <c r="F534" s="55"/>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32"/>
      <c r="C535" s="17"/>
      <c r="D535" s="32"/>
      <c r="E535" s="55"/>
      <c r="F535" s="55"/>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32"/>
      <c r="C536" s="17"/>
      <c r="D536" s="32"/>
      <c r="E536" s="55"/>
      <c r="F536" s="55"/>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32"/>
      <c r="C537" s="17"/>
      <c r="D537" s="32"/>
      <c r="E537" s="55"/>
      <c r="F537" s="55"/>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32"/>
      <c r="C538" s="17"/>
      <c r="D538" s="32"/>
      <c r="E538" s="55"/>
      <c r="F538" s="55"/>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32"/>
      <c r="C539" s="17"/>
      <c r="D539" s="32"/>
      <c r="E539" s="55"/>
      <c r="F539" s="55"/>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32"/>
      <c r="C540" s="17"/>
      <c r="D540" s="32"/>
      <c r="E540" s="55"/>
      <c r="F540" s="55"/>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32"/>
      <c r="C541" s="17"/>
      <c r="D541" s="32"/>
      <c r="E541" s="55"/>
      <c r="F541" s="55"/>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32"/>
      <c r="C542" s="17"/>
      <c r="D542" s="32"/>
      <c r="E542" s="55"/>
      <c r="F542" s="55"/>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32"/>
      <c r="C543" s="17"/>
      <c r="D543" s="32"/>
      <c r="E543" s="55"/>
      <c r="F543" s="55"/>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32"/>
      <c r="C544" s="17"/>
      <c r="D544" s="32"/>
      <c r="E544" s="55"/>
      <c r="F544" s="55"/>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32"/>
      <c r="C545" s="17"/>
      <c r="D545" s="32"/>
      <c r="E545" s="55"/>
      <c r="F545" s="55"/>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32"/>
      <c r="C546" s="17"/>
      <c r="D546" s="32"/>
      <c r="E546" s="55"/>
      <c r="F546" s="55"/>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32"/>
      <c r="C547" s="17"/>
      <c r="D547" s="32"/>
      <c r="E547" s="55"/>
      <c r="F547" s="55"/>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32"/>
      <c r="C548" s="17"/>
      <c r="D548" s="32"/>
      <c r="E548" s="55"/>
      <c r="F548" s="55"/>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32"/>
      <c r="C549" s="17"/>
      <c r="D549" s="32"/>
      <c r="E549" s="55"/>
      <c r="F549" s="55"/>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32"/>
      <c r="C550" s="17"/>
      <c r="D550" s="32"/>
      <c r="E550" s="55"/>
      <c r="F550" s="55"/>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32"/>
      <c r="C551" s="17"/>
      <c r="D551" s="32"/>
      <c r="E551" s="55"/>
      <c r="F551" s="55"/>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32"/>
      <c r="C552" s="17"/>
      <c r="D552" s="32"/>
      <c r="E552" s="55"/>
      <c r="F552" s="55"/>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32"/>
      <c r="C553" s="17"/>
      <c r="D553" s="32"/>
      <c r="E553" s="55"/>
      <c r="F553" s="55"/>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32"/>
      <c r="C554" s="17"/>
      <c r="D554" s="32"/>
      <c r="E554" s="55"/>
      <c r="F554" s="55"/>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32"/>
      <c r="C555" s="17"/>
      <c r="D555" s="32"/>
      <c r="E555" s="55"/>
      <c r="F555" s="55"/>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32"/>
      <c r="C556" s="17"/>
      <c r="D556" s="32"/>
      <c r="E556" s="55"/>
      <c r="F556" s="55"/>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32"/>
      <c r="C557" s="17"/>
      <c r="D557" s="32"/>
      <c r="E557" s="55"/>
      <c r="F557" s="55"/>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32"/>
      <c r="C558" s="17"/>
      <c r="D558" s="32"/>
      <c r="E558" s="55"/>
      <c r="F558" s="55"/>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32"/>
      <c r="C559" s="17"/>
      <c r="D559" s="32"/>
      <c r="E559" s="55"/>
      <c r="F559" s="55"/>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32"/>
      <c r="C560" s="17"/>
      <c r="D560" s="32"/>
      <c r="E560" s="55"/>
      <c r="F560" s="55"/>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32"/>
      <c r="C561" s="17"/>
      <c r="D561" s="32"/>
      <c r="E561" s="55"/>
      <c r="F561" s="55"/>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32"/>
      <c r="C562" s="17"/>
      <c r="D562" s="32"/>
      <c r="E562" s="55"/>
      <c r="F562" s="55"/>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32"/>
      <c r="C563" s="17"/>
      <c r="D563" s="32"/>
      <c r="E563" s="55"/>
      <c r="F563" s="55"/>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32"/>
      <c r="C564" s="17"/>
      <c r="D564" s="32"/>
      <c r="E564" s="55"/>
      <c r="F564" s="55"/>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32"/>
      <c r="C565" s="17"/>
      <c r="D565" s="32"/>
      <c r="E565" s="55"/>
      <c r="F565" s="55"/>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32"/>
      <c r="C566" s="17"/>
      <c r="D566" s="32"/>
      <c r="E566" s="55"/>
      <c r="F566" s="55"/>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32"/>
      <c r="C567" s="17"/>
      <c r="D567" s="32"/>
      <c r="E567" s="55"/>
      <c r="F567" s="55"/>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32"/>
      <c r="C568" s="17"/>
      <c r="D568" s="32"/>
      <c r="E568" s="55"/>
      <c r="F568" s="55"/>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32"/>
      <c r="C569" s="17"/>
      <c r="D569" s="32"/>
      <c r="E569" s="55"/>
      <c r="F569" s="55"/>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32"/>
      <c r="C570" s="17"/>
      <c r="D570" s="32"/>
      <c r="E570" s="55"/>
      <c r="F570" s="55"/>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32"/>
      <c r="C571" s="17"/>
      <c r="D571" s="32"/>
      <c r="E571" s="55"/>
      <c r="F571" s="55"/>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32"/>
      <c r="C572" s="17"/>
      <c r="D572" s="32"/>
      <c r="E572" s="55"/>
      <c r="F572" s="55"/>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32"/>
      <c r="C573" s="17"/>
      <c r="D573" s="32"/>
      <c r="E573" s="55"/>
      <c r="F573" s="55"/>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32"/>
      <c r="C574" s="17"/>
      <c r="D574" s="32"/>
      <c r="E574" s="55"/>
      <c r="F574" s="55"/>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32"/>
      <c r="C575" s="17"/>
      <c r="D575" s="32"/>
      <c r="E575" s="55"/>
      <c r="F575" s="55"/>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32"/>
      <c r="C576" s="17"/>
      <c r="D576" s="32"/>
      <c r="E576" s="55"/>
      <c r="F576" s="55"/>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32"/>
      <c r="C577" s="17"/>
      <c r="D577" s="32"/>
      <c r="E577" s="55"/>
      <c r="F577" s="55"/>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32"/>
      <c r="C578" s="17"/>
      <c r="D578" s="32"/>
      <c r="E578" s="55"/>
      <c r="F578" s="55"/>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32"/>
      <c r="C579" s="17"/>
      <c r="D579" s="32"/>
      <c r="E579" s="55"/>
      <c r="F579" s="55"/>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32"/>
      <c r="C580" s="17"/>
      <c r="D580" s="32"/>
      <c r="E580" s="55"/>
      <c r="F580" s="55"/>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32"/>
      <c r="C581" s="17"/>
      <c r="D581" s="32"/>
      <c r="E581" s="55"/>
      <c r="F581" s="55"/>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32"/>
      <c r="C582" s="17"/>
      <c r="D582" s="32"/>
      <c r="E582" s="55"/>
      <c r="F582" s="55"/>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32"/>
      <c r="C583" s="17"/>
      <c r="D583" s="32"/>
      <c r="E583" s="55"/>
      <c r="F583" s="55"/>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32"/>
      <c r="C584" s="17"/>
      <c r="D584" s="32"/>
      <c r="E584" s="55"/>
      <c r="F584" s="55"/>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32"/>
      <c r="C585" s="17"/>
      <c r="D585" s="32"/>
      <c r="E585" s="55"/>
      <c r="F585" s="55"/>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32"/>
      <c r="C586" s="17"/>
      <c r="D586" s="32"/>
      <c r="E586" s="55"/>
      <c r="F586" s="55"/>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32"/>
      <c r="C587" s="17"/>
      <c r="D587" s="32"/>
      <c r="E587" s="55"/>
      <c r="F587" s="55"/>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32"/>
      <c r="C588" s="17"/>
      <c r="D588" s="32"/>
      <c r="E588" s="55"/>
      <c r="F588" s="55"/>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32"/>
      <c r="C589" s="17"/>
      <c r="D589" s="32"/>
      <c r="E589" s="55"/>
      <c r="F589" s="55"/>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32"/>
      <c r="C590" s="17"/>
      <c r="D590" s="32"/>
      <c r="E590" s="55"/>
      <c r="F590" s="55"/>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32"/>
      <c r="C591" s="17"/>
      <c r="D591" s="32"/>
      <c r="E591" s="55"/>
      <c r="F591" s="55"/>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32"/>
      <c r="C592" s="17"/>
      <c r="D592" s="32"/>
      <c r="E592" s="55"/>
      <c r="F592" s="55"/>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32"/>
      <c r="C593" s="17"/>
      <c r="D593" s="32"/>
      <c r="E593" s="55"/>
      <c r="F593" s="55"/>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32"/>
      <c r="C594" s="17"/>
      <c r="D594" s="32"/>
      <c r="E594" s="55"/>
      <c r="F594" s="55"/>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32"/>
      <c r="C595" s="17"/>
      <c r="D595" s="32"/>
      <c r="E595" s="55"/>
      <c r="F595" s="55"/>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32"/>
      <c r="C596" s="17"/>
      <c r="D596" s="32"/>
      <c r="E596" s="55"/>
      <c r="F596" s="55"/>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32"/>
      <c r="C597" s="17"/>
      <c r="D597" s="32"/>
      <c r="E597" s="55"/>
      <c r="F597" s="55"/>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32"/>
      <c r="C598" s="17"/>
      <c r="D598" s="32"/>
      <c r="E598" s="55"/>
      <c r="F598" s="55"/>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32"/>
      <c r="C599" s="17"/>
      <c r="D599" s="32"/>
      <c r="E599" s="55"/>
      <c r="F599" s="55"/>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32"/>
      <c r="C600" s="17"/>
      <c r="D600" s="32"/>
      <c r="E600" s="55"/>
      <c r="F600" s="55"/>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32"/>
      <c r="C601" s="17"/>
      <c r="D601" s="32"/>
      <c r="E601" s="55"/>
      <c r="F601" s="55"/>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32"/>
      <c r="C602" s="17"/>
      <c r="D602" s="32"/>
      <c r="E602" s="55"/>
      <c r="F602" s="55"/>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32"/>
      <c r="C603" s="17"/>
      <c r="D603" s="32"/>
      <c r="E603" s="55"/>
      <c r="F603" s="55"/>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32"/>
      <c r="C604" s="17"/>
      <c r="D604" s="32"/>
      <c r="E604" s="55"/>
      <c r="F604" s="55"/>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32"/>
      <c r="C605" s="17"/>
      <c r="D605" s="32"/>
      <c r="E605" s="55"/>
      <c r="F605" s="55"/>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32"/>
      <c r="C606" s="17"/>
      <c r="D606" s="32"/>
      <c r="E606" s="55"/>
      <c r="F606" s="55"/>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32"/>
      <c r="C607" s="17"/>
      <c r="D607" s="32"/>
      <c r="E607" s="55"/>
      <c r="F607" s="55"/>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32"/>
      <c r="C608" s="17"/>
      <c r="D608" s="32"/>
      <c r="E608" s="55"/>
      <c r="F608" s="55"/>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32"/>
      <c r="C609" s="17"/>
      <c r="D609" s="32"/>
      <c r="E609" s="55"/>
      <c r="F609" s="55"/>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32"/>
      <c r="C610" s="17"/>
      <c r="D610" s="32"/>
      <c r="E610" s="55"/>
      <c r="F610" s="55"/>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32"/>
      <c r="C611" s="17"/>
      <c r="D611" s="32"/>
      <c r="E611" s="55"/>
      <c r="F611" s="55"/>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32"/>
      <c r="C612" s="17"/>
      <c r="D612" s="32"/>
      <c r="E612" s="55"/>
      <c r="F612" s="55"/>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32"/>
      <c r="C613" s="17"/>
      <c r="D613" s="32"/>
      <c r="E613" s="55"/>
      <c r="F613" s="55"/>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32"/>
      <c r="C614" s="17"/>
      <c r="D614" s="32"/>
      <c r="E614" s="55"/>
      <c r="F614" s="55"/>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32"/>
      <c r="C615" s="17"/>
      <c r="D615" s="32"/>
      <c r="E615" s="55"/>
      <c r="F615" s="55"/>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32"/>
      <c r="C616" s="17"/>
      <c r="D616" s="32"/>
      <c r="E616" s="55"/>
      <c r="F616" s="55"/>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32"/>
      <c r="C617" s="17"/>
      <c r="D617" s="32"/>
      <c r="E617" s="55"/>
      <c r="F617" s="55"/>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32"/>
      <c r="C618" s="17"/>
      <c r="D618" s="32"/>
      <c r="E618" s="55"/>
      <c r="F618" s="55"/>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32"/>
      <c r="C619" s="17"/>
      <c r="D619" s="32"/>
      <c r="E619" s="55"/>
      <c r="F619" s="55"/>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32"/>
      <c r="C620" s="17"/>
      <c r="D620" s="32"/>
      <c r="E620" s="55"/>
      <c r="F620" s="55"/>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32"/>
      <c r="C621" s="17"/>
      <c r="D621" s="32"/>
      <c r="E621" s="55"/>
      <c r="F621" s="55"/>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32"/>
      <c r="C622" s="17"/>
      <c r="D622" s="32"/>
      <c r="E622" s="55"/>
      <c r="F622" s="55"/>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32"/>
      <c r="C623" s="17"/>
      <c r="D623" s="32"/>
      <c r="E623" s="55"/>
      <c r="F623" s="55"/>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32"/>
      <c r="C624" s="17"/>
      <c r="D624" s="32"/>
      <c r="E624" s="55"/>
      <c r="F624" s="55"/>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32"/>
      <c r="C625" s="17"/>
      <c r="D625" s="32"/>
      <c r="E625" s="55"/>
      <c r="F625" s="55"/>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32"/>
      <c r="C626" s="17"/>
      <c r="D626" s="32"/>
      <c r="E626" s="55"/>
      <c r="F626" s="55"/>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32"/>
      <c r="C627" s="17"/>
      <c r="D627" s="32"/>
      <c r="E627" s="55"/>
      <c r="F627" s="55"/>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32"/>
      <c r="C628" s="17"/>
      <c r="D628" s="32"/>
      <c r="E628" s="55"/>
      <c r="F628" s="55"/>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32"/>
      <c r="C629" s="17"/>
      <c r="D629" s="32"/>
      <c r="E629" s="55"/>
      <c r="F629" s="55"/>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32"/>
      <c r="C630" s="17"/>
      <c r="D630" s="32"/>
      <c r="E630" s="55"/>
      <c r="F630" s="55"/>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32"/>
      <c r="C631" s="17"/>
      <c r="D631" s="32"/>
      <c r="E631" s="55"/>
      <c r="F631" s="55"/>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32"/>
      <c r="C632" s="17"/>
      <c r="D632" s="32"/>
      <c r="E632" s="55"/>
      <c r="F632" s="55"/>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32"/>
      <c r="C633" s="17"/>
      <c r="D633" s="32"/>
      <c r="E633" s="55"/>
      <c r="F633" s="55"/>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32"/>
      <c r="C634" s="17"/>
      <c r="D634" s="32"/>
      <c r="E634" s="55"/>
      <c r="F634" s="55"/>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32"/>
      <c r="C635" s="17"/>
      <c r="D635" s="32"/>
      <c r="E635" s="55"/>
      <c r="F635" s="55"/>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32"/>
      <c r="C636" s="17"/>
      <c r="D636" s="32"/>
      <c r="E636" s="55"/>
      <c r="F636" s="55"/>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32"/>
      <c r="C637" s="17"/>
      <c r="D637" s="32"/>
      <c r="E637" s="55"/>
      <c r="F637" s="55"/>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32"/>
      <c r="C638" s="17"/>
      <c r="D638" s="32"/>
      <c r="E638" s="55"/>
      <c r="F638" s="55"/>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32"/>
      <c r="C639" s="17"/>
      <c r="D639" s="32"/>
      <c r="E639" s="55"/>
      <c r="F639" s="55"/>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32"/>
      <c r="C640" s="17"/>
      <c r="D640" s="32"/>
      <c r="E640" s="55"/>
      <c r="F640" s="55"/>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32"/>
      <c r="C641" s="17"/>
      <c r="D641" s="32"/>
      <c r="E641" s="55"/>
      <c r="F641" s="55"/>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32"/>
      <c r="C642" s="17"/>
      <c r="D642" s="32"/>
      <c r="E642" s="55"/>
      <c r="F642" s="55"/>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32"/>
      <c r="C643" s="17"/>
      <c r="D643" s="32"/>
      <c r="E643" s="55"/>
      <c r="F643" s="55"/>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32"/>
      <c r="C644" s="17"/>
      <c r="D644" s="32"/>
      <c r="E644" s="55"/>
      <c r="F644" s="55"/>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32"/>
      <c r="C645" s="17"/>
      <c r="D645" s="32"/>
      <c r="E645" s="55"/>
      <c r="F645" s="55"/>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32"/>
      <c r="C646" s="17"/>
      <c r="D646" s="32"/>
      <c r="E646" s="55"/>
      <c r="F646" s="55"/>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32"/>
      <c r="C647" s="17"/>
      <c r="D647" s="32"/>
      <c r="E647" s="55"/>
      <c r="F647" s="55"/>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32"/>
      <c r="C648" s="17"/>
      <c r="D648" s="32"/>
      <c r="E648" s="55"/>
      <c r="F648" s="55"/>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32"/>
      <c r="C649" s="17"/>
      <c r="D649" s="32"/>
      <c r="E649" s="55"/>
      <c r="F649" s="55"/>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32"/>
      <c r="C650" s="17"/>
      <c r="D650" s="32"/>
      <c r="E650" s="55"/>
      <c r="F650" s="55"/>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32"/>
      <c r="C651" s="17"/>
      <c r="D651" s="32"/>
      <c r="E651" s="55"/>
      <c r="F651" s="55"/>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32"/>
      <c r="C652" s="17"/>
      <c r="D652" s="32"/>
      <c r="E652" s="55"/>
      <c r="F652" s="55"/>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32"/>
      <c r="C653" s="17"/>
      <c r="D653" s="32"/>
      <c r="E653" s="55"/>
      <c r="F653" s="55"/>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32"/>
      <c r="C654" s="17"/>
      <c r="D654" s="32"/>
      <c r="E654" s="55"/>
      <c r="F654" s="55"/>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32"/>
      <c r="C655" s="17"/>
      <c r="D655" s="32"/>
      <c r="E655" s="55"/>
      <c r="F655" s="55"/>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32"/>
      <c r="C656" s="17"/>
      <c r="D656" s="32"/>
      <c r="E656" s="55"/>
      <c r="F656" s="55"/>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32"/>
      <c r="C657" s="17"/>
      <c r="D657" s="32"/>
      <c r="E657" s="55"/>
      <c r="F657" s="55"/>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32"/>
      <c r="C658" s="17"/>
      <c r="D658" s="32"/>
      <c r="E658" s="55"/>
      <c r="F658" s="55"/>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32"/>
      <c r="C659" s="17"/>
      <c r="D659" s="32"/>
      <c r="E659" s="55"/>
      <c r="F659" s="55"/>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32"/>
      <c r="C660" s="17"/>
      <c r="D660" s="32"/>
      <c r="E660" s="55"/>
      <c r="F660" s="55"/>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32"/>
      <c r="C661" s="17"/>
      <c r="D661" s="32"/>
      <c r="E661" s="55"/>
      <c r="F661" s="55"/>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32"/>
      <c r="C662" s="17"/>
      <c r="D662" s="32"/>
      <c r="E662" s="55"/>
      <c r="F662" s="55"/>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32"/>
      <c r="C663" s="17"/>
      <c r="D663" s="32"/>
      <c r="E663" s="55"/>
      <c r="F663" s="55"/>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32"/>
      <c r="C664" s="17"/>
      <c r="D664" s="32"/>
      <c r="E664" s="55"/>
      <c r="F664" s="55"/>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32"/>
      <c r="C665" s="17"/>
      <c r="D665" s="32"/>
      <c r="E665" s="55"/>
      <c r="F665" s="55"/>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32"/>
      <c r="C666" s="17"/>
      <c r="D666" s="32"/>
      <c r="E666" s="55"/>
      <c r="F666" s="55"/>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32"/>
      <c r="C667" s="17"/>
      <c r="D667" s="32"/>
      <c r="E667" s="55"/>
      <c r="F667" s="55"/>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32"/>
      <c r="C668" s="17"/>
      <c r="D668" s="32"/>
      <c r="E668" s="55"/>
      <c r="F668" s="55"/>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32"/>
      <c r="C669" s="17"/>
      <c r="D669" s="32"/>
      <c r="E669" s="55"/>
      <c r="F669" s="55"/>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32"/>
      <c r="C670" s="17"/>
      <c r="D670" s="32"/>
      <c r="E670" s="55"/>
      <c r="F670" s="55"/>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32"/>
      <c r="C671" s="17"/>
      <c r="D671" s="32"/>
      <c r="E671" s="55"/>
      <c r="F671" s="55"/>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32"/>
      <c r="C672" s="17"/>
      <c r="D672" s="32"/>
      <c r="E672" s="55"/>
      <c r="F672" s="55"/>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32"/>
      <c r="C673" s="17"/>
      <c r="D673" s="32"/>
      <c r="E673" s="55"/>
      <c r="F673" s="55"/>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32"/>
      <c r="C674" s="17"/>
      <c r="D674" s="32"/>
      <c r="E674" s="55"/>
      <c r="F674" s="55"/>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32"/>
      <c r="C675" s="17"/>
      <c r="D675" s="32"/>
      <c r="E675" s="55"/>
      <c r="F675" s="55"/>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32"/>
      <c r="C676" s="17"/>
      <c r="D676" s="32"/>
      <c r="E676" s="55"/>
      <c r="F676" s="55"/>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32"/>
      <c r="C677" s="17"/>
      <c r="D677" s="32"/>
      <c r="E677" s="55"/>
      <c r="F677" s="55"/>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32"/>
      <c r="C678" s="17"/>
      <c r="D678" s="32"/>
      <c r="E678" s="55"/>
      <c r="F678" s="55"/>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32"/>
      <c r="C679" s="17"/>
      <c r="D679" s="32"/>
      <c r="E679" s="55"/>
      <c r="F679" s="55"/>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32"/>
      <c r="C680" s="17"/>
      <c r="D680" s="32"/>
      <c r="E680" s="55"/>
      <c r="F680" s="55"/>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32"/>
      <c r="C681" s="17"/>
      <c r="D681" s="32"/>
      <c r="E681" s="55"/>
      <c r="F681" s="55"/>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32"/>
      <c r="C682" s="17"/>
      <c r="D682" s="32"/>
      <c r="E682" s="55"/>
      <c r="F682" s="55"/>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32"/>
      <c r="C683" s="17"/>
      <c r="D683" s="32"/>
      <c r="E683" s="55"/>
      <c r="F683" s="55"/>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32"/>
      <c r="C684" s="17"/>
      <c r="D684" s="32"/>
      <c r="E684" s="55"/>
      <c r="F684" s="55"/>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32"/>
      <c r="C685" s="17"/>
      <c r="D685" s="32"/>
      <c r="E685" s="55"/>
      <c r="F685" s="55"/>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32"/>
      <c r="C686" s="17"/>
      <c r="D686" s="32"/>
      <c r="E686" s="55"/>
      <c r="F686" s="55"/>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32"/>
      <c r="C687" s="17"/>
      <c r="D687" s="32"/>
      <c r="E687" s="55"/>
      <c r="F687" s="55"/>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32"/>
      <c r="C688" s="17"/>
      <c r="D688" s="32"/>
      <c r="E688" s="55"/>
      <c r="F688" s="55"/>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32"/>
      <c r="C689" s="17"/>
      <c r="D689" s="32"/>
      <c r="E689" s="55"/>
      <c r="F689" s="55"/>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32"/>
      <c r="C690" s="17"/>
      <c r="D690" s="32"/>
      <c r="E690" s="55"/>
      <c r="F690" s="55"/>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32"/>
      <c r="C691" s="17"/>
      <c r="D691" s="32"/>
      <c r="E691" s="55"/>
      <c r="F691" s="55"/>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32"/>
      <c r="C692" s="17"/>
      <c r="D692" s="32"/>
      <c r="E692" s="55"/>
      <c r="F692" s="55"/>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32"/>
      <c r="C693" s="17"/>
      <c r="D693" s="32"/>
      <c r="E693" s="55"/>
      <c r="F693" s="55"/>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32"/>
      <c r="C694" s="17"/>
      <c r="D694" s="32"/>
      <c r="E694" s="55"/>
      <c r="F694" s="55"/>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32"/>
      <c r="C695" s="17"/>
      <c r="D695" s="32"/>
      <c r="E695" s="55"/>
      <c r="F695" s="55"/>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32"/>
      <c r="C696" s="17"/>
      <c r="D696" s="32"/>
      <c r="E696" s="55"/>
      <c r="F696" s="55"/>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32"/>
      <c r="C697" s="17"/>
      <c r="D697" s="32"/>
      <c r="E697" s="55"/>
      <c r="F697" s="55"/>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32"/>
      <c r="C698" s="17"/>
      <c r="D698" s="32"/>
      <c r="E698" s="55"/>
      <c r="F698" s="55"/>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32"/>
      <c r="C699" s="17"/>
      <c r="D699" s="32"/>
      <c r="E699" s="55"/>
      <c r="F699" s="55"/>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32"/>
      <c r="C700" s="17"/>
      <c r="D700" s="32"/>
      <c r="E700" s="55"/>
      <c r="F700" s="55"/>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32"/>
      <c r="C701" s="17"/>
      <c r="D701" s="32"/>
      <c r="E701" s="55"/>
      <c r="F701" s="55"/>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32"/>
      <c r="C702" s="17"/>
      <c r="D702" s="32"/>
      <c r="E702" s="55"/>
      <c r="F702" s="55"/>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32"/>
      <c r="C703" s="17"/>
      <c r="D703" s="32"/>
      <c r="E703" s="55"/>
      <c r="F703" s="55"/>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32"/>
      <c r="C704" s="17"/>
      <c r="D704" s="32"/>
      <c r="E704" s="55"/>
      <c r="F704" s="55"/>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32"/>
      <c r="C705" s="17"/>
      <c r="D705" s="32"/>
      <c r="E705" s="55"/>
      <c r="F705" s="55"/>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32"/>
      <c r="C706" s="17"/>
      <c r="D706" s="32"/>
      <c r="E706" s="55"/>
      <c r="F706" s="55"/>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32"/>
      <c r="C707" s="17"/>
      <c r="D707" s="32"/>
      <c r="E707" s="55"/>
      <c r="F707" s="55"/>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32"/>
      <c r="C708" s="17"/>
      <c r="D708" s="32"/>
      <c r="E708" s="55"/>
      <c r="F708" s="55"/>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32"/>
      <c r="C709" s="17"/>
      <c r="D709" s="32"/>
      <c r="E709" s="55"/>
      <c r="F709" s="55"/>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32"/>
      <c r="C710" s="17"/>
      <c r="D710" s="32"/>
      <c r="E710" s="55"/>
      <c r="F710" s="55"/>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32"/>
      <c r="C711" s="17"/>
      <c r="D711" s="32"/>
      <c r="E711" s="55"/>
      <c r="F711" s="55"/>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32"/>
      <c r="C712" s="17"/>
      <c r="D712" s="32"/>
      <c r="E712" s="55"/>
      <c r="F712" s="55"/>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32"/>
      <c r="C713" s="17"/>
      <c r="D713" s="32"/>
      <c r="E713" s="55"/>
      <c r="F713" s="55"/>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32"/>
      <c r="C714" s="17"/>
      <c r="D714" s="32"/>
      <c r="E714" s="55"/>
      <c r="F714" s="55"/>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32"/>
      <c r="C715" s="17"/>
      <c r="D715" s="32"/>
      <c r="E715" s="55"/>
      <c r="F715" s="55"/>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32"/>
      <c r="C716" s="17"/>
      <c r="D716" s="32"/>
      <c r="E716" s="55"/>
      <c r="F716" s="55"/>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32"/>
      <c r="C717" s="17"/>
      <c r="D717" s="32"/>
      <c r="E717" s="55"/>
      <c r="F717" s="55"/>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32"/>
      <c r="C718" s="17"/>
      <c r="D718" s="32"/>
      <c r="E718" s="55"/>
      <c r="F718" s="55"/>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32"/>
      <c r="C719" s="17"/>
      <c r="D719" s="32"/>
      <c r="E719" s="55"/>
      <c r="F719" s="55"/>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32"/>
      <c r="C720" s="17"/>
      <c r="D720" s="32"/>
      <c r="E720" s="55"/>
      <c r="F720" s="55"/>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32"/>
      <c r="C721" s="17"/>
      <c r="D721" s="32"/>
      <c r="E721" s="55"/>
      <c r="F721" s="55"/>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32"/>
      <c r="C722" s="17"/>
      <c r="D722" s="32"/>
      <c r="E722" s="55"/>
      <c r="F722" s="55"/>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32"/>
      <c r="C723" s="17"/>
      <c r="D723" s="32"/>
      <c r="E723" s="55"/>
      <c r="F723" s="55"/>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32"/>
      <c r="C724" s="17"/>
      <c r="D724" s="32"/>
      <c r="E724" s="55"/>
      <c r="F724" s="55"/>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32"/>
      <c r="C725" s="17"/>
      <c r="D725" s="32"/>
      <c r="E725" s="55"/>
      <c r="F725" s="55"/>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32"/>
      <c r="C726" s="17"/>
      <c r="D726" s="32"/>
      <c r="E726" s="55"/>
      <c r="F726" s="55"/>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32"/>
      <c r="C727" s="17"/>
      <c r="D727" s="32"/>
      <c r="E727" s="55"/>
      <c r="F727" s="55"/>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32"/>
      <c r="C728" s="17"/>
      <c r="D728" s="32"/>
      <c r="E728" s="55"/>
      <c r="F728" s="55"/>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32"/>
      <c r="C729" s="17"/>
      <c r="D729" s="32"/>
      <c r="E729" s="55"/>
      <c r="F729" s="55"/>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32"/>
      <c r="C730" s="17"/>
      <c r="D730" s="32"/>
      <c r="E730" s="55"/>
      <c r="F730" s="55"/>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32"/>
      <c r="C731" s="17"/>
      <c r="D731" s="32"/>
      <c r="E731" s="55"/>
      <c r="F731" s="55"/>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32"/>
      <c r="C732" s="17"/>
      <c r="D732" s="32"/>
      <c r="E732" s="55"/>
      <c r="F732" s="55"/>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32"/>
      <c r="C733" s="17"/>
      <c r="D733" s="32"/>
      <c r="E733" s="55"/>
      <c r="F733" s="55"/>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32"/>
      <c r="C734" s="17"/>
      <c r="D734" s="32"/>
      <c r="E734" s="55"/>
      <c r="F734" s="55"/>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32"/>
      <c r="C735" s="17"/>
      <c r="D735" s="32"/>
      <c r="E735" s="55"/>
      <c r="F735" s="55"/>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32"/>
      <c r="C736" s="17"/>
      <c r="D736" s="32"/>
      <c r="E736" s="55"/>
      <c r="F736" s="55"/>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32"/>
      <c r="C737" s="17"/>
      <c r="D737" s="32"/>
      <c r="E737" s="55"/>
      <c r="F737" s="55"/>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32"/>
      <c r="C738" s="17"/>
      <c r="D738" s="32"/>
      <c r="E738" s="55"/>
      <c r="F738" s="55"/>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32"/>
      <c r="C739" s="17"/>
      <c r="D739" s="32"/>
      <c r="E739" s="55"/>
      <c r="F739" s="55"/>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32"/>
      <c r="C740" s="17"/>
      <c r="D740" s="32"/>
      <c r="E740" s="55"/>
      <c r="F740" s="55"/>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32"/>
      <c r="C741" s="17"/>
      <c r="D741" s="32"/>
      <c r="E741" s="55"/>
      <c r="F741" s="55"/>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32"/>
      <c r="C742" s="17"/>
      <c r="D742" s="32"/>
      <c r="E742" s="55"/>
      <c r="F742" s="55"/>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32"/>
      <c r="C743" s="17"/>
      <c r="D743" s="32"/>
      <c r="E743" s="55"/>
      <c r="F743" s="55"/>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32"/>
      <c r="C744" s="17"/>
      <c r="D744" s="32"/>
      <c r="E744" s="55"/>
      <c r="F744" s="55"/>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32"/>
      <c r="C745" s="17"/>
      <c r="D745" s="32"/>
      <c r="E745" s="55"/>
      <c r="F745" s="55"/>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32"/>
      <c r="C746" s="17"/>
      <c r="D746" s="32"/>
      <c r="E746" s="55"/>
      <c r="F746" s="55"/>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32"/>
      <c r="C747" s="17"/>
      <c r="D747" s="32"/>
      <c r="E747" s="55"/>
      <c r="F747" s="55"/>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32"/>
      <c r="C748" s="17"/>
      <c r="D748" s="32"/>
      <c r="E748" s="55"/>
      <c r="F748" s="55"/>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32"/>
      <c r="C749" s="17"/>
      <c r="D749" s="32"/>
      <c r="E749" s="55"/>
      <c r="F749" s="55"/>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32"/>
      <c r="C750" s="17"/>
      <c r="D750" s="32"/>
      <c r="E750" s="55"/>
      <c r="F750" s="55"/>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32"/>
      <c r="C751" s="17"/>
      <c r="D751" s="32"/>
      <c r="E751" s="55"/>
      <c r="F751" s="55"/>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32"/>
      <c r="C752" s="17"/>
      <c r="D752" s="32"/>
      <c r="E752" s="55"/>
      <c r="F752" s="55"/>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32"/>
      <c r="C753" s="17"/>
      <c r="D753" s="32"/>
      <c r="E753" s="55"/>
      <c r="F753" s="55"/>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32"/>
      <c r="C754" s="17"/>
      <c r="D754" s="32"/>
      <c r="E754" s="55"/>
      <c r="F754" s="55"/>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32"/>
      <c r="C755" s="17"/>
      <c r="D755" s="32"/>
      <c r="E755" s="55"/>
      <c r="F755" s="55"/>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32"/>
      <c r="C756" s="17"/>
      <c r="D756" s="32"/>
      <c r="E756" s="55"/>
      <c r="F756" s="55"/>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32"/>
      <c r="C757" s="17"/>
      <c r="D757" s="32"/>
      <c r="E757" s="55"/>
      <c r="F757" s="55"/>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32"/>
      <c r="C758" s="17"/>
      <c r="D758" s="32"/>
      <c r="E758" s="55"/>
      <c r="F758" s="55"/>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32"/>
      <c r="C759" s="17"/>
      <c r="D759" s="32"/>
      <c r="E759" s="55"/>
      <c r="F759" s="55"/>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32"/>
      <c r="C760" s="17"/>
      <c r="D760" s="32"/>
      <c r="E760" s="55"/>
      <c r="F760" s="55"/>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32"/>
      <c r="C761" s="17"/>
      <c r="D761" s="32"/>
      <c r="E761" s="55"/>
      <c r="F761" s="55"/>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32"/>
      <c r="C762" s="17"/>
      <c r="D762" s="32"/>
      <c r="E762" s="55"/>
      <c r="F762" s="55"/>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32"/>
      <c r="C763" s="17"/>
      <c r="D763" s="32"/>
      <c r="E763" s="55"/>
      <c r="F763" s="55"/>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32"/>
      <c r="C764" s="17"/>
      <c r="D764" s="32"/>
      <c r="E764" s="55"/>
      <c r="F764" s="55"/>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32"/>
      <c r="C765" s="17"/>
      <c r="D765" s="32"/>
      <c r="E765" s="55"/>
      <c r="F765" s="55"/>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32"/>
      <c r="C766" s="17"/>
      <c r="D766" s="32"/>
      <c r="E766" s="55"/>
      <c r="F766" s="55"/>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32"/>
      <c r="C767" s="17"/>
      <c r="D767" s="32"/>
      <c r="E767" s="55"/>
      <c r="F767" s="55"/>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32"/>
      <c r="C768" s="17"/>
      <c r="D768" s="32"/>
      <c r="E768" s="55"/>
      <c r="F768" s="55"/>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32"/>
      <c r="C769" s="17"/>
      <c r="D769" s="32"/>
      <c r="E769" s="55"/>
      <c r="F769" s="55"/>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32"/>
      <c r="C770" s="17"/>
      <c r="D770" s="32"/>
      <c r="E770" s="55"/>
      <c r="F770" s="55"/>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32"/>
      <c r="C771" s="17"/>
      <c r="D771" s="32"/>
      <c r="E771" s="55"/>
      <c r="F771" s="55"/>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32"/>
      <c r="C772" s="17"/>
      <c r="D772" s="32"/>
      <c r="E772" s="55"/>
      <c r="F772" s="55"/>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32"/>
      <c r="C773" s="17"/>
      <c r="D773" s="32"/>
      <c r="E773" s="55"/>
      <c r="F773" s="55"/>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32"/>
      <c r="C774" s="17"/>
      <c r="D774" s="32"/>
      <c r="E774" s="55"/>
      <c r="F774" s="55"/>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32"/>
      <c r="C775" s="17"/>
      <c r="D775" s="32"/>
      <c r="E775" s="55"/>
      <c r="F775" s="55"/>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32"/>
      <c r="C776" s="17"/>
      <c r="D776" s="32"/>
      <c r="E776" s="55"/>
      <c r="F776" s="55"/>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32"/>
      <c r="C777" s="17"/>
      <c r="D777" s="32"/>
      <c r="E777" s="55"/>
      <c r="F777" s="55"/>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32"/>
      <c r="C778" s="17"/>
      <c r="D778" s="32"/>
      <c r="E778" s="55"/>
      <c r="F778" s="55"/>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32"/>
      <c r="C779" s="17"/>
      <c r="D779" s="32"/>
      <c r="E779" s="55"/>
      <c r="F779" s="55"/>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32"/>
      <c r="C780" s="17"/>
      <c r="D780" s="32"/>
      <c r="E780" s="55"/>
      <c r="F780" s="55"/>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32"/>
      <c r="C781" s="17"/>
      <c r="D781" s="32"/>
      <c r="E781" s="55"/>
      <c r="F781" s="55"/>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32"/>
      <c r="C782" s="17"/>
      <c r="D782" s="32"/>
      <c r="E782" s="55"/>
      <c r="F782" s="55"/>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32"/>
      <c r="C783" s="17"/>
      <c r="D783" s="32"/>
      <c r="E783" s="55"/>
      <c r="F783" s="55"/>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32"/>
      <c r="C784" s="17"/>
      <c r="D784" s="32"/>
      <c r="E784" s="55"/>
      <c r="F784" s="55"/>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32"/>
      <c r="C785" s="17"/>
      <c r="D785" s="32"/>
      <c r="E785" s="55"/>
      <c r="F785" s="55"/>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32"/>
      <c r="C786" s="17"/>
      <c r="D786" s="32"/>
      <c r="E786" s="55"/>
      <c r="F786" s="55"/>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32"/>
      <c r="C787" s="17"/>
      <c r="D787" s="32"/>
      <c r="E787" s="55"/>
      <c r="F787" s="55"/>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32"/>
      <c r="C788" s="17"/>
      <c r="D788" s="32"/>
      <c r="E788" s="55"/>
      <c r="F788" s="55"/>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32"/>
      <c r="C789" s="17"/>
      <c r="D789" s="32"/>
      <c r="E789" s="55"/>
      <c r="F789" s="55"/>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32"/>
      <c r="C790" s="17"/>
      <c r="D790" s="32"/>
      <c r="E790" s="55"/>
      <c r="F790" s="55"/>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32"/>
      <c r="C791" s="17"/>
      <c r="D791" s="32"/>
      <c r="E791" s="55"/>
      <c r="F791" s="55"/>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32"/>
      <c r="C792" s="17"/>
      <c r="D792" s="32"/>
      <c r="E792" s="55"/>
      <c r="F792" s="55"/>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32"/>
      <c r="C793" s="17"/>
      <c r="D793" s="32"/>
      <c r="E793" s="55"/>
      <c r="F793" s="55"/>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32"/>
      <c r="C794" s="17"/>
      <c r="D794" s="32"/>
      <c r="E794" s="55"/>
      <c r="F794" s="55"/>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32"/>
      <c r="C795" s="17"/>
      <c r="D795" s="32"/>
      <c r="E795" s="55"/>
      <c r="F795" s="55"/>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32"/>
      <c r="C796" s="17"/>
      <c r="D796" s="32"/>
      <c r="E796" s="55"/>
      <c r="F796" s="55"/>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32"/>
      <c r="C797" s="17"/>
      <c r="D797" s="32"/>
      <c r="E797" s="55"/>
      <c r="F797" s="55"/>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32"/>
      <c r="C798" s="17"/>
      <c r="D798" s="32"/>
      <c r="E798" s="55"/>
      <c r="F798" s="55"/>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32"/>
      <c r="C799" s="17"/>
      <c r="D799" s="32"/>
      <c r="E799" s="55"/>
      <c r="F799" s="55"/>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32"/>
      <c r="C800" s="17"/>
      <c r="D800" s="32"/>
      <c r="E800" s="55"/>
      <c r="F800" s="55"/>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32"/>
      <c r="C801" s="17"/>
      <c r="D801" s="32"/>
      <c r="E801" s="55"/>
      <c r="F801" s="55"/>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32"/>
      <c r="C802" s="17"/>
      <c r="D802" s="32"/>
      <c r="E802" s="55"/>
      <c r="F802" s="55"/>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32"/>
      <c r="C803" s="17"/>
      <c r="D803" s="32"/>
      <c r="E803" s="55"/>
      <c r="F803" s="55"/>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32"/>
      <c r="C804" s="17"/>
      <c r="D804" s="32"/>
      <c r="E804" s="55"/>
      <c r="F804" s="55"/>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32"/>
      <c r="C805" s="17"/>
      <c r="D805" s="32"/>
      <c r="E805" s="55"/>
      <c r="F805" s="55"/>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32"/>
      <c r="C806" s="17"/>
      <c r="D806" s="32"/>
      <c r="E806" s="55"/>
      <c r="F806" s="55"/>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32"/>
      <c r="C807" s="17"/>
      <c r="D807" s="32"/>
      <c r="E807" s="55"/>
      <c r="F807" s="55"/>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32"/>
      <c r="C808" s="17"/>
      <c r="D808" s="32"/>
      <c r="E808" s="55"/>
      <c r="F808" s="55"/>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32"/>
      <c r="C809" s="17"/>
      <c r="D809" s="32"/>
      <c r="E809" s="55"/>
      <c r="F809" s="55"/>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32"/>
      <c r="C810" s="17"/>
      <c r="D810" s="32"/>
      <c r="E810" s="55"/>
      <c r="F810" s="55"/>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32"/>
      <c r="C811" s="17"/>
      <c r="D811" s="32"/>
      <c r="E811" s="55"/>
      <c r="F811" s="55"/>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32"/>
      <c r="C812" s="17"/>
      <c r="D812" s="32"/>
      <c r="E812" s="55"/>
      <c r="F812" s="55"/>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32"/>
      <c r="C813" s="17"/>
      <c r="D813" s="32"/>
      <c r="E813" s="55"/>
      <c r="F813" s="55"/>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32"/>
      <c r="C814" s="17"/>
      <c r="D814" s="32"/>
      <c r="E814" s="55"/>
      <c r="F814" s="55"/>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32"/>
      <c r="C815" s="17"/>
      <c r="D815" s="32"/>
      <c r="E815" s="55"/>
      <c r="F815" s="55"/>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32"/>
      <c r="C816" s="17"/>
      <c r="D816" s="32"/>
      <c r="E816" s="55"/>
      <c r="F816" s="55"/>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32"/>
      <c r="C817" s="17"/>
      <c r="D817" s="32"/>
      <c r="E817" s="55"/>
      <c r="F817" s="55"/>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32"/>
      <c r="C818" s="17"/>
      <c r="D818" s="32"/>
      <c r="E818" s="55"/>
      <c r="F818" s="55"/>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32"/>
      <c r="C819" s="17"/>
      <c r="D819" s="32"/>
      <c r="E819" s="55"/>
      <c r="F819" s="55"/>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32"/>
      <c r="C820" s="17"/>
      <c r="D820" s="32"/>
      <c r="E820" s="55"/>
      <c r="F820" s="55"/>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32"/>
      <c r="C821" s="17"/>
      <c r="D821" s="32"/>
      <c r="E821" s="55"/>
      <c r="F821" s="55"/>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32"/>
      <c r="C822" s="17"/>
      <c r="D822" s="32"/>
      <c r="E822" s="55"/>
      <c r="F822" s="55"/>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32"/>
      <c r="C823" s="17"/>
      <c r="D823" s="32"/>
      <c r="E823" s="55"/>
      <c r="F823" s="55"/>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32"/>
      <c r="C824" s="17"/>
      <c r="D824" s="32"/>
      <c r="E824" s="55"/>
      <c r="F824" s="55"/>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32"/>
      <c r="C825" s="17"/>
      <c r="D825" s="32"/>
      <c r="E825" s="55"/>
      <c r="F825" s="55"/>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32"/>
      <c r="C826" s="17"/>
      <c r="D826" s="32"/>
      <c r="E826" s="55"/>
      <c r="F826" s="55"/>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32"/>
      <c r="C827" s="17"/>
      <c r="D827" s="32"/>
      <c r="E827" s="55"/>
      <c r="F827" s="55"/>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32"/>
      <c r="C828" s="17"/>
      <c r="D828" s="32"/>
      <c r="E828" s="55"/>
      <c r="F828" s="55"/>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32"/>
      <c r="C829" s="17"/>
      <c r="D829" s="32"/>
      <c r="E829" s="55"/>
      <c r="F829" s="55"/>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32"/>
      <c r="C830" s="17"/>
      <c r="D830" s="32"/>
      <c r="E830" s="55"/>
      <c r="F830" s="55"/>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32"/>
      <c r="C831" s="17"/>
      <c r="D831" s="32"/>
      <c r="E831" s="55"/>
      <c r="F831" s="55"/>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32"/>
      <c r="C832" s="17"/>
      <c r="D832" s="32"/>
      <c r="E832" s="55"/>
      <c r="F832" s="55"/>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32"/>
      <c r="C833" s="17"/>
      <c r="D833" s="32"/>
      <c r="E833" s="55"/>
      <c r="F833" s="55"/>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32"/>
      <c r="C834" s="17"/>
      <c r="D834" s="32"/>
      <c r="E834" s="55"/>
      <c r="F834" s="55"/>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32"/>
      <c r="C835" s="17"/>
      <c r="D835" s="32"/>
      <c r="E835" s="55"/>
      <c r="F835" s="55"/>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32"/>
      <c r="C836" s="17"/>
      <c r="D836" s="32"/>
      <c r="E836" s="55"/>
      <c r="F836" s="55"/>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32"/>
      <c r="C837" s="17"/>
      <c r="D837" s="32"/>
      <c r="E837" s="55"/>
      <c r="F837" s="55"/>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32"/>
      <c r="C838" s="17"/>
      <c r="D838" s="32"/>
      <c r="E838" s="55"/>
      <c r="F838" s="55"/>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32"/>
      <c r="C839" s="17"/>
      <c r="D839" s="32"/>
      <c r="E839" s="55"/>
      <c r="F839" s="55"/>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32"/>
      <c r="C840" s="17"/>
      <c r="D840" s="32"/>
      <c r="E840" s="55"/>
      <c r="F840" s="55"/>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32"/>
      <c r="C841" s="17"/>
      <c r="D841" s="32"/>
      <c r="E841" s="55"/>
      <c r="F841" s="55"/>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32"/>
      <c r="C842" s="17"/>
      <c r="D842" s="32"/>
      <c r="E842" s="55"/>
      <c r="F842" s="55"/>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32"/>
      <c r="C843" s="17"/>
      <c r="D843" s="32"/>
      <c r="E843" s="55"/>
      <c r="F843" s="55"/>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32"/>
      <c r="C844" s="17"/>
      <c r="D844" s="32"/>
      <c r="E844" s="55"/>
      <c r="F844" s="55"/>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32"/>
      <c r="C845" s="17"/>
      <c r="D845" s="32"/>
      <c r="E845" s="55"/>
      <c r="F845" s="55"/>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32"/>
      <c r="C846" s="17"/>
      <c r="D846" s="32"/>
      <c r="E846" s="55"/>
      <c r="F846" s="55"/>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32"/>
      <c r="C847" s="17"/>
      <c r="D847" s="32"/>
      <c r="E847" s="55"/>
      <c r="F847" s="55"/>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32"/>
      <c r="C848" s="17"/>
      <c r="D848" s="32"/>
      <c r="E848" s="55"/>
      <c r="F848" s="55"/>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32"/>
      <c r="C849" s="17"/>
      <c r="D849" s="32"/>
      <c r="E849" s="55"/>
      <c r="F849" s="55"/>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32"/>
      <c r="C850" s="17"/>
      <c r="D850" s="32"/>
      <c r="E850" s="55"/>
      <c r="F850" s="55"/>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32"/>
      <c r="C851" s="17"/>
      <c r="D851" s="32"/>
      <c r="E851" s="55"/>
      <c r="F851" s="55"/>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32"/>
      <c r="C852" s="17"/>
      <c r="D852" s="32"/>
      <c r="E852" s="55"/>
      <c r="F852" s="55"/>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32"/>
      <c r="C853" s="17"/>
      <c r="D853" s="32"/>
      <c r="E853" s="55"/>
      <c r="F853" s="55"/>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32"/>
      <c r="C854" s="17"/>
      <c r="D854" s="32"/>
      <c r="E854" s="55"/>
      <c r="F854" s="55"/>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32"/>
      <c r="C855" s="17"/>
      <c r="D855" s="32"/>
      <c r="E855" s="55"/>
      <c r="F855" s="55"/>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32"/>
      <c r="C856" s="17"/>
      <c r="D856" s="32"/>
      <c r="E856" s="55"/>
      <c r="F856" s="55"/>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32"/>
      <c r="C857" s="17"/>
      <c r="D857" s="32"/>
      <c r="E857" s="55"/>
      <c r="F857" s="55"/>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32"/>
      <c r="C858" s="17"/>
      <c r="D858" s="32"/>
      <c r="E858" s="55"/>
      <c r="F858" s="55"/>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32"/>
      <c r="C859" s="17"/>
      <c r="D859" s="32"/>
      <c r="E859" s="55"/>
      <c r="F859" s="55"/>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32"/>
      <c r="C860" s="17"/>
      <c r="D860" s="32"/>
      <c r="E860" s="55"/>
      <c r="F860" s="55"/>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32"/>
      <c r="C861" s="17"/>
      <c r="D861" s="32"/>
      <c r="E861" s="55"/>
      <c r="F861" s="55"/>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32"/>
      <c r="C862" s="17"/>
      <c r="D862" s="32"/>
      <c r="E862" s="55"/>
      <c r="F862" s="55"/>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32"/>
      <c r="C863" s="17"/>
      <c r="D863" s="32"/>
      <c r="E863" s="55"/>
      <c r="F863" s="55"/>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32"/>
      <c r="C864" s="17"/>
      <c r="D864" s="32"/>
      <c r="E864" s="55"/>
      <c r="F864" s="55"/>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32"/>
      <c r="C865" s="17"/>
      <c r="D865" s="32"/>
      <c r="E865" s="55"/>
      <c r="F865" s="55"/>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32"/>
      <c r="C866" s="17"/>
      <c r="D866" s="32"/>
      <c r="E866" s="55"/>
      <c r="F866" s="55"/>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32"/>
      <c r="C867" s="17"/>
      <c r="D867" s="32"/>
      <c r="E867" s="55"/>
      <c r="F867" s="55"/>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32"/>
      <c r="C868" s="17"/>
      <c r="D868" s="32"/>
      <c r="E868" s="55"/>
      <c r="F868" s="55"/>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32"/>
      <c r="C869" s="17"/>
      <c r="D869" s="32"/>
      <c r="E869" s="55"/>
      <c r="F869" s="55"/>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32"/>
      <c r="C870" s="17"/>
      <c r="D870" s="32"/>
      <c r="E870" s="55"/>
      <c r="F870" s="55"/>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32"/>
      <c r="C871" s="17"/>
      <c r="D871" s="32"/>
      <c r="E871" s="55"/>
      <c r="F871" s="55"/>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32"/>
      <c r="C872" s="17"/>
      <c r="D872" s="32"/>
      <c r="E872" s="55"/>
      <c r="F872" s="55"/>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32"/>
      <c r="C873" s="17"/>
      <c r="D873" s="32"/>
      <c r="E873" s="55"/>
      <c r="F873" s="55"/>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32"/>
      <c r="C874" s="17"/>
      <c r="D874" s="32"/>
      <c r="E874" s="55"/>
      <c r="F874" s="55"/>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32"/>
      <c r="C875" s="17"/>
      <c r="D875" s="32"/>
      <c r="E875" s="55"/>
      <c r="F875" s="55"/>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32"/>
      <c r="C876" s="17"/>
      <c r="D876" s="32"/>
      <c r="E876" s="55"/>
      <c r="F876" s="55"/>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32"/>
      <c r="C877" s="17"/>
      <c r="D877" s="32"/>
      <c r="E877" s="55"/>
      <c r="F877" s="55"/>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32"/>
      <c r="C878" s="17"/>
      <c r="D878" s="32"/>
      <c r="E878" s="55"/>
      <c r="F878" s="55"/>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32"/>
      <c r="C879" s="17"/>
      <c r="D879" s="32"/>
      <c r="E879" s="55"/>
      <c r="F879" s="55"/>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32"/>
      <c r="C880" s="17"/>
      <c r="D880" s="32"/>
      <c r="E880" s="55"/>
      <c r="F880" s="55"/>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32"/>
      <c r="C881" s="17"/>
      <c r="D881" s="32"/>
      <c r="E881" s="55"/>
      <c r="F881" s="55"/>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32"/>
      <c r="C882" s="17"/>
      <c r="D882" s="32"/>
      <c r="E882" s="55"/>
      <c r="F882" s="55"/>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32"/>
      <c r="C883" s="17"/>
      <c r="D883" s="32"/>
      <c r="E883" s="55"/>
      <c r="F883" s="55"/>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32"/>
      <c r="C884" s="17"/>
      <c r="D884" s="32"/>
      <c r="E884" s="55"/>
      <c r="F884" s="55"/>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32"/>
      <c r="C885" s="17"/>
      <c r="D885" s="32"/>
      <c r="E885" s="55"/>
      <c r="F885" s="55"/>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32"/>
      <c r="C886" s="17"/>
      <c r="D886" s="32"/>
      <c r="E886" s="55"/>
      <c r="F886" s="55"/>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32"/>
      <c r="C887" s="17"/>
      <c r="D887" s="32"/>
      <c r="E887" s="55"/>
      <c r="F887" s="55"/>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32"/>
      <c r="C888" s="17"/>
      <c r="D888" s="32"/>
      <c r="E888" s="55"/>
      <c r="F888" s="55"/>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32"/>
      <c r="C889" s="17"/>
      <c r="D889" s="32"/>
      <c r="E889" s="55"/>
      <c r="F889" s="55"/>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32"/>
      <c r="C890" s="17"/>
      <c r="D890" s="32"/>
      <c r="E890" s="55"/>
      <c r="F890" s="55"/>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32"/>
      <c r="C891" s="17"/>
      <c r="D891" s="32"/>
      <c r="E891" s="55"/>
      <c r="F891" s="55"/>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32"/>
      <c r="C892" s="17"/>
      <c r="D892" s="32"/>
      <c r="E892" s="55"/>
      <c r="F892" s="55"/>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32"/>
      <c r="C893" s="17"/>
      <c r="D893" s="32"/>
      <c r="E893" s="55"/>
      <c r="F893" s="55"/>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32"/>
      <c r="C894" s="17"/>
      <c r="D894" s="32"/>
      <c r="E894" s="55"/>
      <c r="F894" s="55"/>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32"/>
      <c r="C895" s="17"/>
      <c r="D895" s="32"/>
      <c r="E895" s="55"/>
      <c r="F895" s="55"/>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32"/>
      <c r="C896" s="17"/>
      <c r="D896" s="32"/>
      <c r="E896" s="55"/>
      <c r="F896" s="55"/>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32"/>
      <c r="C897" s="17"/>
      <c r="D897" s="32"/>
      <c r="E897" s="55"/>
      <c r="F897" s="55"/>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32"/>
      <c r="C898" s="17"/>
      <c r="D898" s="32"/>
      <c r="E898" s="55"/>
      <c r="F898" s="55"/>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32"/>
      <c r="C899" s="17"/>
      <c r="D899" s="32"/>
      <c r="E899" s="55"/>
      <c r="F899" s="55"/>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32"/>
      <c r="C900" s="17"/>
      <c r="D900" s="32"/>
      <c r="E900" s="55"/>
      <c r="F900" s="55"/>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32"/>
      <c r="C901" s="17"/>
      <c r="D901" s="32"/>
      <c r="E901" s="55"/>
      <c r="F901" s="55"/>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32"/>
      <c r="C902" s="17"/>
      <c r="D902" s="32"/>
      <c r="E902" s="55"/>
      <c r="F902" s="55"/>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32"/>
      <c r="C903" s="17"/>
      <c r="D903" s="32"/>
      <c r="E903" s="55"/>
      <c r="F903" s="55"/>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32"/>
      <c r="C904" s="17"/>
      <c r="D904" s="32"/>
      <c r="E904" s="55"/>
      <c r="F904" s="55"/>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32"/>
      <c r="C905" s="17"/>
      <c r="D905" s="32"/>
      <c r="E905" s="55"/>
      <c r="F905" s="55"/>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32"/>
      <c r="C906" s="17"/>
      <c r="D906" s="32"/>
      <c r="E906" s="55"/>
      <c r="F906" s="55"/>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32"/>
      <c r="C907" s="17"/>
      <c r="D907" s="32"/>
      <c r="E907" s="55"/>
      <c r="F907" s="55"/>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32"/>
      <c r="C908" s="17"/>
      <c r="D908" s="32"/>
      <c r="E908" s="55"/>
      <c r="F908" s="55"/>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32"/>
      <c r="C909" s="17"/>
      <c r="D909" s="32"/>
      <c r="E909" s="55"/>
      <c r="F909" s="55"/>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32"/>
      <c r="C910" s="17"/>
      <c r="D910" s="32"/>
      <c r="E910" s="55"/>
      <c r="F910" s="55"/>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32"/>
      <c r="C911" s="17"/>
      <c r="D911" s="32"/>
      <c r="E911" s="55"/>
      <c r="F911" s="55"/>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32"/>
      <c r="C912" s="17"/>
      <c r="D912" s="32"/>
      <c r="E912" s="55"/>
      <c r="F912" s="55"/>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32"/>
      <c r="C913" s="17"/>
      <c r="D913" s="32"/>
      <c r="E913" s="55"/>
      <c r="F913" s="55"/>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32"/>
      <c r="C914" s="17"/>
      <c r="D914" s="32"/>
      <c r="E914" s="55"/>
      <c r="F914" s="55"/>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32"/>
      <c r="C915" s="17"/>
      <c r="D915" s="32"/>
      <c r="E915" s="55"/>
      <c r="F915" s="55"/>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32"/>
      <c r="C916" s="17"/>
      <c r="D916" s="32"/>
      <c r="E916" s="55"/>
      <c r="F916" s="55"/>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32"/>
      <c r="C917" s="17"/>
      <c r="D917" s="32"/>
      <c r="E917" s="55"/>
      <c r="F917" s="55"/>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32"/>
      <c r="C918" s="17"/>
      <c r="D918" s="32"/>
      <c r="E918" s="55"/>
      <c r="F918" s="55"/>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32"/>
      <c r="C919" s="17"/>
      <c r="D919" s="32"/>
      <c r="E919" s="55"/>
      <c r="F919" s="55"/>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32"/>
      <c r="C920" s="17"/>
      <c r="D920" s="32"/>
      <c r="E920" s="55"/>
      <c r="F920" s="55"/>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32"/>
      <c r="C921" s="17"/>
      <c r="D921" s="32"/>
      <c r="E921" s="55"/>
      <c r="F921" s="55"/>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32"/>
      <c r="C922" s="17"/>
      <c r="D922" s="32"/>
      <c r="E922" s="55"/>
      <c r="F922" s="55"/>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32"/>
      <c r="C923" s="17"/>
      <c r="D923" s="32"/>
      <c r="E923" s="55"/>
      <c r="F923" s="55"/>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32"/>
      <c r="C924" s="17"/>
      <c r="D924" s="32"/>
      <c r="E924" s="55"/>
      <c r="F924" s="55"/>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32"/>
      <c r="C925" s="17"/>
      <c r="D925" s="32"/>
      <c r="E925" s="55"/>
      <c r="F925" s="55"/>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32"/>
      <c r="C926" s="17"/>
      <c r="D926" s="32"/>
      <c r="E926" s="55"/>
      <c r="F926" s="55"/>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32"/>
      <c r="C927" s="17"/>
      <c r="D927" s="32"/>
      <c r="E927" s="55"/>
      <c r="F927" s="55"/>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32"/>
      <c r="C928" s="17"/>
      <c r="D928" s="32"/>
      <c r="E928" s="55"/>
      <c r="F928" s="55"/>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32"/>
      <c r="C929" s="17"/>
      <c r="D929" s="32"/>
      <c r="E929" s="55"/>
      <c r="F929" s="55"/>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32"/>
      <c r="C930" s="17"/>
      <c r="D930" s="32"/>
      <c r="E930" s="55"/>
      <c r="F930" s="55"/>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32"/>
      <c r="C931" s="17"/>
      <c r="D931" s="32"/>
      <c r="E931" s="55"/>
      <c r="F931" s="55"/>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32"/>
      <c r="C932" s="17"/>
      <c r="D932" s="32"/>
      <c r="E932" s="55"/>
      <c r="F932" s="55"/>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32"/>
      <c r="C933" s="17"/>
      <c r="D933" s="32"/>
      <c r="E933" s="55"/>
      <c r="F933" s="55"/>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32"/>
      <c r="C934" s="17"/>
      <c r="D934" s="32"/>
      <c r="E934" s="55"/>
      <c r="F934" s="55"/>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32"/>
      <c r="C935" s="17"/>
      <c r="D935" s="32"/>
      <c r="E935" s="55"/>
      <c r="F935" s="55"/>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32"/>
      <c r="C936" s="17"/>
      <c r="D936" s="32"/>
      <c r="E936" s="55"/>
      <c r="F936" s="55"/>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32"/>
      <c r="C937" s="17"/>
      <c r="D937" s="32"/>
      <c r="E937" s="55"/>
      <c r="F937" s="55"/>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32"/>
      <c r="C938" s="17"/>
      <c r="D938" s="32"/>
      <c r="E938" s="55"/>
      <c r="F938" s="55"/>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32"/>
      <c r="C939" s="17"/>
      <c r="D939" s="32"/>
      <c r="E939" s="55"/>
      <c r="F939" s="55"/>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32"/>
      <c r="C940" s="17"/>
      <c r="D940" s="32"/>
      <c r="E940" s="55"/>
      <c r="F940" s="55"/>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32"/>
      <c r="C941" s="17"/>
      <c r="D941" s="32"/>
      <c r="E941" s="55"/>
      <c r="F941" s="55"/>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32"/>
      <c r="C942" s="17"/>
      <c r="D942" s="32"/>
      <c r="E942" s="55"/>
      <c r="F942" s="55"/>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32"/>
      <c r="C943" s="17"/>
      <c r="D943" s="32"/>
      <c r="E943" s="55"/>
      <c r="F943" s="55"/>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32"/>
      <c r="C944" s="17"/>
      <c r="D944" s="32"/>
      <c r="E944" s="55"/>
      <c r="F944" s="55"/>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32"/>
      <c r="C945" s="17"/>
      <c r="D945" s="32"/>
      <c r="E945" s="55"/>
      <c r="F945" s="55"/>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32"/>
      <c r="C946" s="17"/>
      <c r="D946" s="32"/>
      <c r="E946" s="55"/>
      <c r="F946" s="55"/>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32"/>
      <c r="C947" s="17"/>
      <c r="D947" s="32"/>
      <c r="E947" s="55"/>
      <c r="F947" s="55"/>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32"/>
      <c r="C948" s="17"/>
      <c r="D948" s="32"/>
      <c r="E948" s="55"/>
      <c r="F948" s="55"/>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32"/>
      <c r="C949" s="17"/>
      <c r="D949" s="32"/>
      <c r="E949" s="55"/>
      <c r="F949" s="55"/>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32"/>
      <c r="C950" s="17"/>
      <c r="D950" s="32"/>
      <c r="E950" s="55"/>
      <c r="F950" s="55"/>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32"/>
      <c r="C951" s="17"/>
      <c r="D951" s="32"/>
      <c r="E951" s="55"/>
      <c r="F951" s="55"/>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32"/>
      <c r="C952" s="17"/>
      <c r="D952" s="32"/>
      <c r="E952" s="55"/>
      <c r="F952" s="55"/>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32"/>
      <c r="C953" s="17"/>
      <c r="D953" s="32"/>
      <c r="E953" s="55"/>
      <c r="F953" s="55"/>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32"/>
      <c r="C954" s="17"/>
      <c r="D954" s="32"/>
      <c r="E954" s="55"/>
      <c r="F954" s="55"/>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32"/>
      <c r="C955" s="17"/>
      <c r="D955" s="32"/>
      <c r="E955" s="55"/>
      <c r="F955" s="55"/>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32"/>
      <c r="C956" s="17"/>
      <c r="D956" s="32"/>
      <c r="E956" s="55"/>
      <c r="F956" s="55"/>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32"/>
      <c r="C957" s="17"/>
      <c r="D957" s="32"/>
      <c r="E957" s="55"/>
      <c r="F957" s="55"/>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32"/>
      <c r="C958" s="17"/>
      <c r="D958" s="32"/>
      <c r="E958" s="55"/>
      <c r="F958" s="55"/>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32"/>
      <c r="C959" s="17"/>
      <c r="D959" s="32"/>
      <c r="E959" s="55"/>
      <c r="F959" s="55"/>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32"/>
      <c r="C960" s="17"/>
      <c r="D960" s="32"/>
      <c r="E960" s="55"/>
      <c r="F960" s="55"/>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32"/>
      <c r="C961" s="17"/>
      <c r="D961" s="32"/>
      <c r="E961" s="55"/>
      <c r="F961" s="55"/>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32"/>
      <c r="C962" s="17"/>
      <c r="D962" s="32"/>
      <c r="E962" s="55"/>
      <c r="F962" s="55"/>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32"/>
      <c r="C963" s="17"/>
      <c r="D963" s="32"/>
      <c r="E963" s="55"/>
      <c r="F963" s="55"/>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32"/>
      <c r="C964" s="17"/>
      <c r="D964" s="32"/>
      <c r="E964" s="55"/>
      <c r="F964" s="55"/>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32"/>
      <c r="C965" s="17"/>
      <c r="D965" s="32"/>
      <c r="E965" s="55"/>
      <c r="F965" s="55"/>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32"/>
      <c r="C966" s="17"/>
      <c r="D966" s="32"/>
      <c r="E966" s="55"/>
      <c r="F966" s="55"/>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32"/>
      <c r="C967" s="17"/>
      <c r="D967" s="32"/>
      <c r="E967" s="55"/>
      <c r="F967" s="55"/>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32"/>
      <c r="C968" s="17"/>
      <c r="D968" s="32"/>
      <c r="E968" s="55"/>
      <c r="F968" s="55"/>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32"/>
      <c r="C969" s="17"/>
      <c r="D969" s="32"/>
      <c r="E969" s="55"/>
      <c r="F969" s="55"/>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32"/>
      <c r="C970" s="17"/>
      <c r="D970" s="32"/>
      <c r="E970" s="55"/>
      <c r="F970" s="55"/>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32"/>
      <c r="C971" s="17"/>
      <c r="D971" s="32"/>
      <c r="E971" s="55"/>
      <c r="F971" s="55"/>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32"/>
      <c r="C972" s="17"/>
      <c r="D972" s="32"/>
      <c r="E972" s="55"/>
      <c r="F972" s="55"/>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32"/>
      <c r="C973" s="17"/>
      <c r="D973" s="32"/>
      <c r="E973" s="55"/>
      <c r="F973" s="55"/>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32"/>
      <c r="C974" s="17"/>
      <c r="D974" s="32"/>
      <c r="E974" s="55"/>
      <c r="F974" s="55"/>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32"/>
      <c r="C975" s="17"/>
      <c r="D975" s="32"/>
      <c r="E975" s="55"/>
      <c r="F975" s="55"/>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32"/>
      <c r="C976" s="17"/>
      <c r="D976" s="32"/>
      <c r="E976" s="55"/>
      <c r="F976" s="55"/>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32"/>
      <c r="C977" s="17"/>
      <c r="D977" s="32"/>
      <c r="E977" s="55"/>
      <c r="F977" s="55"/>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32"/>
      <c r="C978" s="17"/>
      <c r="D978" s="32"/>
      <c r="E978" s="55"/>
      <c r="F978" s="55"/>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32"/>
      <c r="C979" s="17"/>
      <c r="D979" s="32"/>
      <c r="E979" s="55"/>
      <c r="F979" s="55"/>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32"/>
      <c r="C980" s="17"/>
      <c r="D980" s="32"/>
      <c r="E980" s="55"/>
      <c r="F980" s="55"/>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32"/>
      <c r="C981" s="17"/>
      <c r="D981" s="32"/>
      <c r="E981" s="55"/>
      <c r="F981" s="55"/>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32"/>
      <c r="C982" s="17"/>
      <c r="D982" s="32"/>
      <c r="E982" s="55"/>
      <c r="F982" s="55"/>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32"/>
      <c r="C983" s="17"/>
      <c r="D983" s="32"/>
      <c r="E983" s="55"/>
      <c r="F983" s="55"/>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32"/>
      <c r="C984" s="17"/>
      <c r="D984" s="32"/>
      <c r="E984" s="55"/>
      <c r="F984" s="55"/>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32"/>
      <c r="C985" s="17"/>
      <c r="D985" s="32"/>
      <c r="E985" s="55"/>
      <c r="F985" s="55"/>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32"/>
      <c r="C986" s="17"/>
      <c r="D986" s="32"/>
      <c r="E986" s="55"/>
      <c r="F986" s="55"/>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32"/>
      <c r="C987" s="17"/>
      <c r="D987" s="32"/>
      <c r="E987" s="55"/>
      <c r="F987" s="55"/>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32"/>
      <c r="C988" s="17"/>
      <c r="D988" s="32"/>
      <c r="E988" s="55"/>
      <c r="F988" s="55"/>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32"/>
      <c r="C989" s="17"/>
      <c r="D989" s="32"/>
      <c r="E989" s="55"/>
      <c r="F989" s="55"/>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32"/>
      <c r="C990" s="17"/>
      <c r="D990" s="32"/>
      <c r="E990" s="55"/>
      <c r="F990" s="55"/>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32"/>
      <c r="C991" s="17"/>
      <c r="D991" s="32"/>
      <c r="E991" s="55"/>
      <c r="F991" s="55"/>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32"/>
      <c r="C992" s="17"/>
      <c r="D992" s="32"/>
      <c r="E992" s="55"/>
      <c r="F992" s="55"/>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32"/>
      <c r="C993" s="17"/>
      <c r="D993" s="32"/>
      <c r="E993" s="55"/>
      <c r="F993" s="55"/>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32"/>
      <c r="C994" s="17"/>
      <c r="D994" s="32"/>
      <c r="E994" s="55"/>
      <c r="F994" s="55"/>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32"/>
      <c r="C995" s="17"/>
      <c r="D995" s="32"/>
      <c r="E995" s="55"/>
      <c r="F995" s="55"/>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32"/>
      <c r="C996" s="17"/>
      <c r="D996" s="32"/>
      <c r="E996" s="55"/>
      <c r="F996" s="55"/>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32"/>
      <c r="C997" s="17"/>
      <c r="D997" s="32"/>
      <c r="E997" s="55"/>
      <c r="F997" s="55"/>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32"/>
      <c r="C998" s="17"/>
      <c r="D998" s="32"/>
      <c r="E998" s="55"/>
      <c r="F998" s="55"/>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32"/>
      <c r="C999" s="17"/>
      <c r="D999" s="32"/>
      <c r="E999" s="55"/>
      <c r="F999" s="55"/>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32"/>
      <c r="C1000" s="17"/>
      <c r="D1000" s="32"/>
      <c r="E1000" s="55"/>
      <c r="F1000" s="55"/>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32"/>
      <c r="C1001" s="17"/>
      <c r="D1001" s="32"/>
      <c r="E1001" s="55"/>
      <c r="F1001" s="55"/>
      <c r="G1001" s="17"/>
      <c r="H1001" s="17"/>
      <c r="I1001" s="17"/>
      <c r="J1001" s="17"/>
      <c r="K1001" s="17"/>
      <c r="L1001" s="17"/>
      <c r="M1001" s="17"/>
      <c r="N1001" s="17"/>
      <c r="O1001" s="17"/>
      <c r="P1001" s="17"/>
      <c r="Q1001" s="17"/>
      <c r="R1001" s="17"/>
      <c r="S1001" s="17"/>
      <c r="T1001" s="17"/>
      <c r="U1001" s="17"/>
      <c r="V1001" s="17"/>
      <c r="W1001" s="17"/>
      <c r="X1001" s="17"/>
      <c r="Y1001" s="17"/>
      <c r="Z1001" s="17"/>
    </row>
  </sheetData>
  <mergeCells count="2">
    <mergeCell ref="A1:I1"/>
    <mergeCell ref="A3:I4"/>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211</v>
      </c>
      <c r="B1" s="35" t="s">
        <v>212</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c r="B2" s="38"/>
      <c r="C2" s="39"/>
      <c r="D2" s="36"/>
      <c r="E2" s="36"/>
      <c r="F2" s="36"/>
      <c r="G2" s="36"/>
      <c r="H2" s="36"/>
      <c r="I2" s="36"/>
      <c r="J2" s="36"/>
      <c r="K2" s="36"/>
      <c r="L2" s="36"/>
      <c r="M2" s="36"/>
      <c r="N2" s="36"/>
      <c r="O2" s="36"/>
      <c r="P2" s="36"/>
      <c r="Q2" s="36"/>
      <c r="R2" s="36"/>
      <c r="S2" s="36"/>
      <c r="T2" s="36"/>
      <c r="U2" s="36"/>
      <c r="V2" s="36"/>
      <c r="W2" s="36"/>
      <c r="X2" s="36"/>
      <c r="Y2" s="36"/>
      <c r="Z2" s="36"/>
    </row>
    <row r="3" ht="73.5" customHeight="1">
      <c r="A3" s="37"/>
      <c r="B3" s="38"/>
      <c r="C3" s="39"/>
      <c r="D3" s="36"/>
      <c r="E3" s="36"/>
      <c r="F3" s="36"/>
      <c r="G3" s="36"/>
      <c r="H3" s="36"/>
      <c r="I3" s="36"/>
      <c r="J3" s="36"/>
      <c r="K3" s="36"/>
      <c r="L3" s="36"/>
      <c r="M3" s="36"/>
      <c r="N3" s="36"/>
      <c r="O3" s="36"/>
      <c r="P3" s="36"/>
      <c r="Q3" s="36"/>
      <c r="R3" s="36"/>
      <c r="S3" s="36"/>
      <c r="T3" s="36"/>
      <c r="U3" s="36"/>
      <c r="V3" s="36"/>
      <c r="W3" s="36"/>
      <c r="X3" s="36"/>
      <c r="Y3" s="36"/>
      <c r="Z3" s="36"/>
    </row>
    <row r="4" ht="31.5" customHeight="1">
      <c r="A4" s="37"/>
      <c r="B4" s="38"/>
      <c r="C4" s="39"/>
      <c r="D4" s="36"/>
      <c r="E4" s="36"/>
      <c r="F4" s="36"/>
      <c r="G4" s="36"/>
      <c r="H4" s="36"/>
      <c r="I4" s="36"/>
      <c r="J4" s="36"/>
      <c r="K4" s="36"/>
      <c r="L4" s="36"/>
      <c r="M4" s="36"/>
      <c r="N4" s="36"/>
      <c r="O4" s="36"/>
      <c r="P4" s="36"/>
      <c r="Q4" s="36"/>
      <c r="R4" s="36"/>
      <c r="S4" s="36"/>
      <c r="T4" s="36"/>
      <c r="U4" s="36"/>
      <c r="V4" s="36"/>
      <c r="W4" s="36"/>
      <c r="X4" s="36"/>
      <c r="Y4" s="36"/>
      <c r="Z4" s="36"/>
    </row>
    <row r="5" ht="31.5" customHeight="1">
      <c r="A5" s="37"/>
      <c r="B5" s="38"/>
      <c r="C5" s="39"/>
      <c r="D5" s="36"/>
      <c r="E5" s="36"/>
      <c r="F5" s="36"/>
      <c r="G5" s="36"/>
      <c r="H5" s="36"/>
      <c r="I5" s="36"/>
      <c r="J5" s="36"/>
      <c r="K5" s="36"/>
      <c r="L5" s="36"/>
      <c r="M5" s="36"/>
      <c r="N5" s="36"/>
      <c r="O5" s="36"/>
      <c r="P5" s="36"/>
      <c r="Q5" s="36"/>
      <c r="R5" s="36"/>
      <c r="S5" s="36"/>
      <c r="T5" s="36"/>
      <c r="U5" s="36"/>
      <c r="V5" s="36"/>
      <c r="W5" s="36"/>
      <c r="X5" s="36"/>
      <c r="Y5" s="36"/>
      <c r="Z5" s="36"/>
    </row>
    <row r="6" ht="31.5" customHeight="1">
      <c r="A6" s="37"/>
      <c r="B6" s="38"/>
      <c r="C6" s="39"/>
      <c r="D6" s="36"/>
      <c r="E6" s="36"/>
      <c r="F6" s="36"/>
      <c r="G6" s="36"/>
      <c r="H6" s="36"/>
      <c r="I6" s="36"/>
      <c r="J6" s="36"/>
      <c r="K6" s="36"/>
      <c r="L6" s="36"/>
      <c r="M6" s="36"/>
      <c r="N6" s="36"/>
      <c r="O6" s="36"/>
      <c r="P6" s="36"/>
      <c r="Q6" s="36"/>
      <c r="R6" s="36"/>
      <c r="S6" s="36"/>
      <c r="T6" s="36"/>
      <c r="U6" s="36"/>
      <c r="V6" s="36"/>
      <c r="W6" s="36"/>
      <c r="X6" s="36"/>
      <c r="Y6" s="36"/>
      <c r="Z6" s="36"/>
    </row>
    <row r="7" ht="31.5" customHeight="1">
      <c r="A7" s="37"/>
      <c r="B7" s="38"/>
      <c r="C7" s="39"/>
      <c r="D7" s="36"/>
      <c r="E7" s="36"/>
      <c r="F7" s="36"/>
      <c r="G7" s="36"/>
      <c r="H7" s="36"/>
      <c r="I7" s="36"/>
      <c r="J7" s="36"/>
      <c r="K7" s="36"/>
      <c r="L7" s="36"/>
      <c r="M7" s="36"/>
      <c r="N7" s="36"/>
      <c r="O7" s="36"/>
      <c r="P7" s="36"/>
      <c r="Q7" s="36"/>
      <c r="R7" s="36"/>
      <c r="S7" s="36"/>
      <c r="T7" s="36"/>
      <c r="U7" s="36"/>
      <c r="V7" s="36"/>
      <c r="W7" s="36"/>
      <c r="X7" s="36"/>
      <c r="Y7" s="36"/>
      <c r="Z7" s="36"/>
    </row>
    <row r="8" ht="31.5" customHeight="1">
      <c r="A8" s="37"/>
      <c r="B8" s="38"/>
      <c r="C8" s="39"/>
      <c r="D8" s="36"/>
      <c r="E8" s="36"/>
      <c r="F8" s="36"/>
      <c r="G8" s="36"/>
      <c r="H8" s="36"/>
      <c r="I8" s="36"/>
      <c r="J8" s="36"/>
      <c r="K8" s="36"/>
      <c r="L8" s="36"/>
      <c r="M8" s="36"/>
      <c r="N8" s="36"/>
      <c r="O8" s="36"/>
      <c r="P8" s="36"/>
      <c r="Q8" s="36"/>
      <c r="R8" s="36"/>
      <c r="S8" s="36"/>
      <c r="T8" s="36"/>
      <c r="U8" s="36"/>
      <c r="V8" s="36"/>
      <c r="W8" s="36"/>
      <c r="X8" s="36"/>
      <c r="Y8" s="36"/>
      <c r="Z8" s="36"/>
    </row>
    <row r="9" ht="35.25" customHeight="1">
      <c r="A9" s="40" t="s">
        <v>103</v>
      </c>
      <c r="B9" s="41">
        <f>SUM(B2:B8)</f>
        <v>0</v>
      </c>
      <c r="C9" s="39"/>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21.86"/>
    <col customWidth="1" min="5" max="6" width="10.71"/>
    <col customWidth="1" min="7" max="7" width="14.57"/>
    <col customWidth="1" min="8" max="8" width="16.57"/>
  </cols>
  <sheetData>
    <row r="1" ht="15.0" customHeight="1">
      <c r="A1" s="19" t="s">
        <v>0</v>
      </c>
      <c r="B1" s="2"/>
      <c r="C1" s="2"/>
      <c r="D1" s="2"/>
      <c r="E1" s="2"/>
      <c r="F1" s="2"/>
      <c r="G1" s="2"/>
      <c r="H1" s="3"/>
    </row>
    <row r="2" ht="44.25" customHeight="1">
      <c r="A2" s="42" t="s">
        <v>213</v>
      </c>
      <c r="B2" s="43" t="s">
        <v>105</v>
      </c>
      <c r="C2" s="43" t="s">
        <v>3</v>
      </c>
      <c r="D2" s="42" t="s">
        <v>214</v>
      </c>
      <c r="E2" s="43" t="s">
        <v>215</v>
      </c>
      <c r="F2" s="43" t="s">
        <v>6</v>
      </c>
      <c r="G2" s="43" t="s">
        <v>7</v>
      </c>
      <c r="H2" s="43" t="s">
        <v>8</v>
      </c>
    </row>
    <row r="3" ht="21.75" customHeight="1">
      <c r="A3" s="45" t="s">
        <v>9</v>
      </c>
      <c r="B3" s="2"/>
      <c r="C3" s="3"/>
      <c r="D3" s="45" t="s">
        <v>216</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56" t="s">
        <v>0</v>
      </c>
      <c r="B1" s="57"/>
      <c r="C1" s="57"/>
      <c r="D1" s="57"/>
      <c r="E1" s="57"/>
      <c r="F1" s="57"/>
      <c r="G1" s="57"/>
      <c r="H1" s="57"/>
      <c r="I1" s="58"/>
    </row>
    <row r="2">
      <c r="A2" s="52" t="s">
        <v>11</v>
      </c>
      <c r="B2" s="52" t="s">
        <v>12</v>
      </c>
      <c r="C2" s="52" t="s">
        <v>13</v>
      </c>
      <c r="D2" s="52" t="s">
        <v>14</v>
      </c>
      <c r="E2" s="52" t="s">
        <v>15</v>
      </c>
      <c r="F2" s="52" t="s">
        <v>16</v>
      </c>
      <c r="G2" s="52" t="s">
        <v>17</v>
      </c>
      <c r="H2" s="52" t="s">
        <v>18</v>
      </c>
      <c r="I2" s="52" t="s">
        <v>19</v>
      </c>
      <c r="J2" s="60"/>
      <c r="K2" s="60"/>
      <c r="L2" s="60"/>
      <c r="M2" s="60"/>
      <c r="N2" s="60"/>
      <c r="O2" s="60"/>
      <c r="P2" s="60"/>
      <c r="Q2" s="60"/>
      <c r="R2" s="60"/>
      <c r="S2" s="60"/>
      <c r="T2" s="60"/>
      <c r="U2" s="60"/>
      <c r="V2" s="60"/>
      <c r="W2" s="60"/>
      <c r="X2" s="60"/>
      <c r="Y2" s="60"/>
      <c r="Z2" s="60"/>
    </row>
    <row r="3">
      <c r="A3" s="21">
        <v>96.0</v>
      </c>
      <c r="B3" s="21">
        <v>8.0</v>
      </c>
      <c r="C3" s="21" t="s">
        <v>20</v>
      </c>
      <c r="D3" s="21">
        <v>2.0</v>
      </c>
      <c r="E3" s="21" t="s">
        <v>217</v>
      </c>
      <c r="F3" s="21" t="s">
        <v>218</v>
      </c>
      <c r="G3" s="21" t="s">
        <v>39</v>
      </c>
      <c r="H3" s="23" t="s">
        <v>219</v>
      </c>
      <c r="I3" s="24" t="s">
        <v>63</v>
      </c>
      <c r="J3" s="17"/>
      <c r="K3" s="17"/>
      <c r="L3" s="17"/>
      <c r="M3" s="17"/>
      <c r="N3" s="17"/>
      <c r="O3" s="17"/>
      <c r="P3" s="17"/>
      <c r="Q3" s="17"/>
      <c r="R3" s="17"/>
      <c r="S3" s="17"/>
      <c r="T3" s="17"/>
      <c r="U3" s="17"/>
      <c r="V3" s="17"/>
      <c r="W3" s="17"/>
      <c r="X3" s="17"/>
      <c r="Y3" s="17"/>
      <c r="Z3" s="17"/>
    </row>
    <row r="4">
      <c r="A4" s="21">
        <v>97.0</v>
      </c>
      <c r="B4" s="21">
        <v>8.0</v>
      </c>
      <c r="C4" s="21" t="s">
        <v>20</v>
      </c>
      <c r="D4" s="21">
        <v>2.0</v>
      </c>
      <c r="E4" s="21" t="s">
        <v>217</v>
      </c>
      <c r="F4" s="21" t="s">
        <v>218</v>
      </c>
      <c r="G4" s="21" t="s">
        <v>167</v>
      </c>
      <c r="H4" s="23" t="s">
        <v>220</v>
      </c>
      <c r="I4" s="24" t="s">
        <v>63</v>
      </c>
      <c r="J4" s="17"/>
      <c r="K4" s="17"/>
      <c r="L4" s="17"/>
      <c r="M4" s="17"/>
      <c r="N4" s="17"/>
      <c r="O4" s="17"/>
      <c r="P4" s="17"/>
      <c r="Q4" s="17"/>
      <c r="R4" s="17"/>
      <c r="S4" s="17"/>
      <c r="T4" s="17"/>
      <c r="U4" s="17"/>
      <c r="V4" s="17"/>
      <c r="W4" s="17"/>
      <c r="X4" s="17"/>
      <c r="Y4" s="17"/>
      <c r="Z4" s="17"/>
    </row>
    <row r="5">
      <c r="A5" s="21">
        <v>98.0</v>
      </c>
      <c r="B5" s="21">
        <v>8.0</v>
      </c>
      <c r="C5" s="21" t="s">
        <v>20</v>
      </c>
      <c r="D5" s="21">
        <v>2.0</v>
      </c>
      <c r="E5" s="21" t="s">
        <v>217</v>
      </c>
      <c r="F5" s="21" t="s">
        <v>218</v>
      </c>
      <c r="G5" s="21" t="s">
        <v>132</v>
      </c>
      <c r="H5" s="23" t="s">
        <v>221</v>
      </c>
      <c r="I5" s="24" t="s">
        <v>63</v>
      </c>
      <c r="J5" s="17"/>
      <c r="K5" s="17"/>
      <c r="L5" s="17"/>
      <c r="M5" s="17"/>
      <c r="N5" s="17"/>
      <c r="O5" s="17"/>
      <c r="P5" s="17"/>
      <c r="Q5" s="17"/>
      <c r="R5" s="17"/>
      <c r="S5" s="17"/>
      <c r="T5" s="17"/>
      <c r="U5" s="17"/>
      <c r="V5" s="17"/>
      <c r="W5" s="17"/>
      <c r="X5" s="17"/>
      <c r="Y5" s="17"/>
      <c r="Z5" s="17"/>
    </row>
    <row r="6">
      <c r="A6" s="21">
        <v>99.0</v>
      </c>
      <c r="B6" s="21">
        <v>8.0</v>
      </c>
      <c r="C6" s="21" t="s">
        <v>20</v>
      </c>
      <c r="D6" s="21">
        <v>2.0</v>
      </c>
      <c r="E6" s="21" t="s">
        <v>217</v>
      </c>
      <c r="F6" s="21" t="s">
        <v>218</v>
      </c>
      <c r="G6" s="30" t="s">
        <v>222</v>
      </c>
      <c r="H6" s="23" t="s">
        <v>223</v>
      </c>
      <c r="I6" s="24" t="s">
        <v>63</v>
      </c>
      <c r="J6" s="17"/>
      <c r="K6" s="17"/>
      <c r="L6" s="17"/>
      <c r="M6" s="17"/>
      <c r="N6" s="17"/>
      <c r="O6" s="17"/>
      <c r="P6" s="17"/>
      <c r="Q6" s="17"/>
      <c r="R6" s="17"/>
      <c r="S6" s="17"/>
      <c r="T6" s="17"/>
      <c r="U6" s="17"/>
      <c r="V6" s="17"/>
      <c r="W6" s="17"/>
      <c r="X6" s="17"/>
      <c r="Y6" s="17"/>
      <c r="Z6" s="17"/>
    </row>
    <row r="7">
      <c r="A7" s="21">
        <v>100.0</v>
      </c>
      <c r="B7" s="21">
        <v>8.0</v>
      </c>
      <c r="C7" s="21" t="s">
        <v>20</v>
      </c>
      <c r="D7" s="21">
        <v>2.0</v>
      </c>
      <c r="E7" s="21" t="s">
        <v>217</v>
      </c>
      <c r="F7" s="21" t="s">
        <v>218</v>
      </c>
      <c r="G7" s="21" t="s">
        <v>39</v>
      </c>
      <c r="H7" s="23" t="s">
        <v>224</v>
      </c>
      <c r="I7" s="24" t="s">
        <v>63</v>
      </c>
      <c r="J7" s="17"/>
      <c r="K7" s="17"/>
      <c r="L7" s="17"/>
      <c r="M7" s="17"/>
      <c r="N7" s="17"/>
      <c r="O7" s="17"/>
      <c r="P7" s="17"/>
      <c r="Q7" s="17"/>
      <c r="R7" s="17"/>
      <c r="S7" s="17"/>
      <c r="T7" s="17"/>
      <c r="U7" s="17"/>
      <c r="V7" s="17"/>
      <c r="W7" s="17"/>
      <c r="X7" s="17"/>
      <c r="Y7" s="17"/>
      <c r="Z7" s="17"/>
    </row>
    <row r="8">
      <c r="A8" s="21">
        <v>101.0</v>
      </c>
      <c r="B8" s="21">
        <v>8.0</v>
      </c>
      <c r="C8" s="21" t="s">
        <v>20</v>
      </c>
      <c r="D8" s="21">
        <v>2.0</v>
      </c>
      <c r="E8" s="21" t="s">
        <v>217</v>
      </c>
      <c r="F8" s="21" t="s">
        <v>218</v>
      </c>
      <c r="G8" s="21" t="s">
        <v>132</v>
      </c>
      <c r="H8" s="23" t="s">
        <v>225</v>
      </c>
      <c r="I8" s="24" t="s">
        <v>63</v>
      </c>
      <c r="J8" s="17"/>
      <c r="K8" s="17"/>
      <c r="L8" s="17"/>
      <c r="M8" s="17"/>
      <c r="N8" s="17"/>
      <c r="O8" s="17"/>
      <c r="P8" s="17"/>
      <c r="Q8" s="17"/>
      <c r="R8" s="17"/>
      <c r="S8" s="17"/>
      <c r="T8" s="17"/>
      <c r="U8" s="17"/>
      <c r="V8" s="17"/>
      <c r="W8" s="17"/>
      <c r="X8" s="17"/>
      <c r="Y8" s="17"/>
      <c r="Z8" s="17"/>
    </row>
    <row r="9">
      <c r="A9" s="21">
        <v>102.0</v>
      </c>
      <c r="B9" s="21">
        <v>8.0</v>
      </c>
      <c r="C9" s="21" t="s">
        <v>20</v>
      </c>
      <c r="D9" s="21">
        <v>2.0</v>
      </c>
      <c r="E9" s="21" t="s">
        <v>217</v>
      </c>
      <c r="F9" s="21" t="s">
        <v>218</v>
      </c>
      <c r="G9" s="21" t="s">
        <v>39</v>
      </c>
      <c r="H9" s="28" t="s">
        <v>226</v>
      </c>
      <c r="I9" s="24" t="s">
        <v>63</v>
      </c>
      <c r="J9" s="17"/>
      <c r="K9" s="17"/>
      <c r="L9" s="17"/>
      <c r="M9" s="17"/>
      <c r="N9" s="17"/>
      <c r="O9" s="17"/>
      <c r="P9" s="17"/>
      <c r="Q9" s="17"/>
      <c r="R9" s="17"/>
      <c r="S9" s="17"/>
      <c r="T9" s="17"/>
      <c r="U9" s="17"/>
      <c r="V9" s="17"/>
      <c r="W9" s="17"/>
      <c r="X9" s="17"/>
      <c r="Y9" s="17"/>
      <c r="Z9" s="17"/>
    </row>
    <row r="10">
      <c r="A10" s="21">
        <v>103.0</v>
      </c>
      <c r="B10" s="21">
        <v>8.0</v>
      </c>
      <c r="C10" s="21" t="s">
        <v>20</v>
      </c>
      <c r="D10" s="21">
        <v>2.0</v>
      </c>
      <c r="E10" s="21" t="s">
        <v>217</v>
      </c>
      <c r="F10" s="21" t="s">
        <v>218</v>
      </c>
      <c r="G10" s="21" t="s">
        <v>227</v>
      </c>
      <c r="H10" s="23" t="s">
        <v>228</v>
      </c>
      <c r="I10" s="24" t="s">
        <v>63</v>
      </c>
      <c r="J10" s="17"/>
      <c r="K10" s="17"/>
      <c r="L10" s="17"/>
      <c r="M10" s="17"/>
      <c r="N10" s="17"/>
      <c r="O10" s="17"/>
      <c r="P10" s="17"/>
      <c r="Q10" s="17"/>
      <c r="R10" s="17"/>
      <c r="S10" s="17"/>
      <c r="T10" s="17"/>
      <c r="U10" s="17"/>
      <c r="V10" s="17"/>
      <c r="W10" s="17"/>
      <c r="X10" s="17"/>
      <c r="Y10" s="17"/>
      <c r="Z10" s="17"/>
    </row>
    <row r="11">
      <c r="A11" s="21">
        <v>104.0</v>
      </c>
      <c r="B11" s="21">
        <v>8.0</v>
      </c>
      <c r="C11" s="21" t="s">
        <v>20</v>
      </c>
      <c r="D11" s="21">
        <v>2.0</v>
      </c>
      <c r="E11" s="21" t="s">
        <v>217</v>
      </c>
      <c r="F11" s="21" t="s">
        <v>218</v>
      </c>
      <c r="G11" s="21" t="s">
        <v>167</v>
      </c>
      <c r="H11" s="23" t="s">
        <v>229</v>
      </c>
      <c r="I11" s="24" t="s">
        <v>63</v>
      </c>
      <c r="J11" s="17"/>
      <c r="K11" s="17"/>
      <c r="L11" s="17"/>
      <c r="M11" s="17"/>
      <c r="N11" s="17"/>
      <c r="O11" s="17"/>
      <c r="P11" s="17"/>
      <c r="Q11" s="17"/>
      <c r="R11" s="17"/>
      <c r="S11" s="17"/>
      <c r="T11" s="17"/>
      <c r="U11" s="17"/>
      <c r="V11" s="17"/>
      <c r="W11" s="17"/>
      <c r="X11" s="17"/>
      <c r="Y11" s="17"/>
      <c r="Z11" s="17"/>
    </row>
    <row r="12">
      <c r="A12" s="21">
        <v>105.0</v>
      </c>
      <c r="B12" s="21">
        <v>8.0</v>
      </c>
      <c r="C12" s="21" t="s">
        <v>20</v>
      </c>
      <c r="D12" s="21">
        <v>2.0</v>
      </c>
      <c r="E12" s="21" t="s">
        <v>217</v>
      </c>
      <c r="F12" s="21" t="s">
        <v>218</v>
      </c>
      <c r="G12" s="21" t="s">
        <v>227</v>
      </c>
      <c r="H12" s="23" t="s">
        <v>230</v>
      </c>
      <c r="I12" s="24" t="s">
        <v>63</v>
      </c>
      <c r="J12" s="17"/>
      <c r="K12" s="17"/>
      <c r="L12" s="17"/>
      <c r="M12" s="17"/>
      <c r="N12" s="17"/>
      <c r="O12" s="17"/>
      <c r="P12" s="17"/>
      <c r="Q12" s="17"/>
      <c r="R12" s="17"/>
      <c r="S12" s="17"/>
      <c r="T12" s="17"/>
      <c r="U12" s="17"/>
      <c r="V12" s="17"/>
      <c r="W12" s="17"/>
      <c r="X12" s="17"/>
      <c r="Y12" s="17"/>
      <c r="Z12" s="17"/>
    </row>
    <row r="13">
      <c r="A13" s="21">
        <v>106.0</v>
      </c>
      <c r="B13" s="21">
        <v>8.0</v>
      </c>
      <c r="C13" s="21" t="s">
        <v>20</v>
      </c>
      <c r="D13" s="21">
        <v>2.0</v>
      </c>
      <c r="E13" s="21" t="s">
        <v>217</v>
      </c>
      <c r="F13" s="21" t="s">
        <v>218</v>
      </c>
      <c r="G13" s="21" t="s">
        <v>231</v>
      </c>
      <c r="H13" s="23" t="s">
        <v>232</v>
      </c>
      <c r="I13" s="24" t="s">
        <v>63</v>
      </c>
      <c r="J13" s="17"/>
      <c r="K13" s="17"/>
      <c r="L13" s="17"/>
      <c r="M13" s="17"/>
      <c r="N13" s="17"/>
      <c r="O13" s="17"/>
      <c r="P13" s="17"/>
      <c r="Q13" s="17"/>
      <c r="R13" s="17"/>
      <c r="S13" s="17"/>
      <c r="T13" s="17"/>
      <c r="U13" s="17"/>
      <c r="V13" s="17"/>
      <c r="W13" s="17"/>
      <c r="X13" s="17"/>
      <c r="Y13" s="17"/>
      <c r="Z13" s="17"/>
    </row>
    <row r="14">
      <c r="A14" s="21">
        <v>107.0</v>
      </c>
      <c r="B14" s="21">
        <v>8.0</v>
      </c>
      <c r="C14" s="21" t="s">
        <v>20</v>
      </c>
      <c r="D14" s="21">
        <v>2.0</v>
      </c>
      <c r="E14" s="21" t="s">
        <v>217</v>
      </c>
      <c r="F14" s="21" t="s">
        <v>218</v>
      </c>
      <c r="G14" s="21" t="s">
        <v>132</v>
      </c>
      <c r="H14" s="23" t="s">
        <v>233</v>
      </c>
      <c r="I14" s="24" t="s">
        <v>63</v>
      </c>
      <c r="J14" s="17"/>
      <c r="K14" s="17"/>
      <c r="L14" s="17"/>
      <c r="M14" s="17"/>
      <c r="N14" s="17"/>
      <c r="O14" s="17"/>
      <c r="P14" s="17"/>
      <c r="Q14" s="17"/>
      <c r="R14" s="17"/>
      <c r="S14" s="17"/>
      <c r="T14" s="17"/>
      <c r="U14" s="17"/>
      <c r="V14" s="17"/>
      <c r="W14" s="17"/>
      <c r="X14" s="17"/>
      <c r="Y14" s="17"/>
      <c r="Z14" s="17"/>
    </row>
    <row r="15">
      <c r="A15" s="21">
        <v>108.0</v>
      </c>
      <c r="B15" s="21">
        <v>8.0</v>
      </c>
      <c r="C15" s="21" t="s">
        <v>20</v>
      </c>
      <c r="D15" s="21">
        <v>2.0</v>
      </c>
      <c r="E15" s="21" t="s">
        <v>217</v>
      </c>
      <c r="F15" s="21" t="s">
        <v>218</v>
      </c>
      <c r="G15" s="21" t="s">
        <v>234</v>
      </c>
      <c r="H15" s="28" t="s">
        <v>235</v>
      </c>
      <c r="I15" s="24" t="s">
        <v>63</v>
      </c>
      <c r="J15" s="17"/>
      <c r="K15" s="17"/>
      <c r="L15" s="17"/>
      <c r="M15" s="17"/>
      <c r="N15" s="17"/>
      <c r="O15" s="17"/>
      <c r="P15" s="17"/>
      <c r="Q15" s="17"/>
      <c r="R15" s="17"/>
      <c r="S15" s="17"/>
      <c r="T15" s="17"/>
      <c r="U15" s="17"/>
      <c r="V15" s="17"/>
      <c r="W15" s="17"/>
      <c r="X15" s="17"/>
      <c r="Y15" s="17"/>
      <c r="Z15" s="17"/>
    </row>
    <row r="16">
      <c r="A16" s="21">
        <v>109.0</v>
      </c>
      <c r="B16" s="21">
        <v>8.0</v>
      </c>
      <c r="C16" s="21" t="s">
        <v>20</v>
      </c>
      <c r="D16" s="21">
        <v>2.0</v>
      </c>
      <c r="E16" s="21" t="s">
        <v>217</v>
      </c>
      <c r="F16" s="21" t="s">
        <v>218</v>
      </c>
      <c r="G16" s="21" t="s">
        <v>23</v>
      </c>
      <c r="H16" s="23" t="s">
        <v>236</v>
      </c>
      <c r="I16" s="24" t="s">
        <v>63</v>
      </c>
      <c r="J16" s="17"/>
      <c r="K16" s="17"/>
      <c r="L16" s="17"/>
      <c r="M16" s="17"/>
      <c r="N16" s="17"/>
      <c r="O16" s="17"/>
      <c r="P16" s="17"/>
      <c r="Q16" s="17"/>
      <c r="R16" s="17"/>
      <c r="S16" s="17"/>
      <c r="T16" s="17"/>
      <c r="U16" s="17"/>
      <c r="V16" s="17"/>
      <c r="W16" s="17"/>
      <c r="X16" s="17"/>
      <c r="Y16" s="17"/>
      <c r="Z16" s="17"/>
    </row>
    <row r="17">
      <c r="A17" s="21">
        <v>110.0</v>
      </c>
      <c r="B17" s="21">
        <v>8.0</v>
      </c>
      <c r="C17" s="21" t="s">
        <v>20</v>
      </c>
      <c r="D17" s="21">
        <v>2.0</v>
      </c>
      <c r="E17" s="21" t="s">
        <v>217</v>
      </c>
      <c r="F17" s="21" t="s">
        <v>218</v>
      </c>
      <c r="G17" s="21" t="s">
        <v>39</v>
      </c>
      <c r="H17" s="23" t="s">
        <v>237</v>
      </c>
      <c r="I17" s="24" t="s">
        <v>63</v>
      </c>
      <c r="J17" s="17"/>
      <c r="K17" s="17"/>
      <c r="L17" s="17"/>
      <c r="M17" s="17"/>
      <c r="N17" s="17"/>
      <c r="O17" s="17"/>
      <c r="P17" s="17"/>
      <c r="Q17" s="17"/>
      <c r="R17" s="17"/>
      <c r="S17" s="17"/>
      <c r="T17" s="17"/>
      <c r="U17" s="17"/>
      <c r="V17" s="17"/>
      <c r="W17" s="17"/>
      <c r="X17" s="17"/>
      <c r="Y17" s="17"/>
      <c r="Z17" s="17"/>
    </row>
    <row r="18">
      <c r="A18" s="21">
        <v>111.0</v>
      </c>
      <c r="B18" s="21">
        <v>8.0</v>
      </c>
      <c r="C18" s="21" t="s">
        <v>20</v>
      </c>
      <c r="D18" s="21">
        <v>2.0</v>
      </c>
      <c r="E18" s="21" t="s">
        <v>217</v>
      </c>
      <c r="F18" s="21" t="s">
        <v>218</v>
      </c>
      <c r="G18" s="21" t="s">
        <v>234</v>
      </c>
      <c r="H18" s="23" t="s">
        <v>238</v>
      </c>
      <c r="I18" s="24" t="s">
        <v>80</v>
      </c>
      <c r="J18" s="17"/>
      <c r="K18" s="17"/>
      <c r="L18" s="17"/>
      <c r="M18" s="17"/>
      <c r="N18" s="17"/>
      <c r="O18" s="17"/>
      <c r="P18" s="17"/>
      <c r="Q18" s="17"/>
      <c r="R18" s="17"/>
      <c r="S18" s="17"/>
      <c r="T18" s="17"/>
      <c r="U18" s="17"/>
      <c r="V18" s="17"/>
      <c r="W18" s="17"/>
      <c r="X18" s="17"/>
      <c r="Y18" s="17"/>
      <c r="Z18" s="17"/>
    </row>
    <row r="19">
      <c r="A19" s="21">
        <v>112.0</v>
      </c>
      <c r="B19" s="21">
        <v>8.0</v>
      </c>
      <c r="C19" s="21" t="s">
        <v>20</v>
      </c>
      <c r="D19" s="21">
        <v>2.0</v>
      </c>
      <c r="E19" s="21" t="s">
        <v>217</v>
      </c>
      <c r="F19" s="21" t="s">
        <v>218</v>
      </c>
      <c r="G19" s="21" t="s">
        <v>28</v>
      </c>
      <c r="H19" s="23" t="s">
        <v>239</v>
      </c>
      <c r="I19" s="24" t="s">
        <v>80</v>
      </c>
      <c r="J19" s="17"/>
      <c r="K19" s="17"/>
      <c r="L19" s="17"/>
      <c r="M19" s="17"/>
      <c r="N19" s="17"/>
      <c r="O19" s="17"/>
      <c r="P19" s="17"/>
      <c r="Q19" s="17"/>
      <c r="R19" s="17"/>
      <c r="S19" s="17"/>
      <c r="T19" s="17"/>
      <c r="U19" s="17"/>
      <c r="V19" s="17"/>
      <c r="W19" s="17"/>
      <c r="X19" s="17"/>
      <c r="Y19" s="17"/>
      <c r="Z19" s="17"/>
    </row>
    <row r="20">
      <c r="A20" s="21">
        <v>113.0</v>
      </c>
      <c r="B20" s="21">
        <v>8.0</v>
      </c>
      <c r="C20" s="21" t="s">
        <v>20</v>
      </c>
      <c r="D20" s="21">
        <v>2.0</v>
      </c>
      <c r="E20" s="21" t="s">
        <v>217</v>
      </c>
      <c r="F20" s="21" t="s">
        <v>218</v>
      </c>
      <c r="G20" s="21" t="s">
        <v>23</v>
      </c>
      <c r="H20" s="23" t="s">
        <v>240</v>
      </c>
      <c r="I20" s="24" t="s">
        <v>59</v>
      </c>
      <c r="J20" s="17"/>
      <c r="K20" s="17"/>
      <c r="L20" s="17"/>
      <c r="M20" s="17"/>
      <c r="N20" s="17"/>
      <c r="O20" s="17"/>
      <c r="P20" s="17"/>
      <c r="Q20" s="17"/>
      <c r="R20" s="17"/>
      <c r="S20" s="17"/>
      <c r="T20" s="17"/>
      <c r="U20" s="17"/>
      <c r="V20" s="17"/>
      <c r="W20" s="17"/>
      <c r="X20" s="17"/>
      <c r="Y20" s="17"/>
      <c r="Z20" s="17"/>
    </row>
    <row r="21">
      <c r="A21" s="21">
        <v>114.0</v>
      </c>
      <c r="B21" s="21">
        <v>8.0</v>
      </c>
      <c r="C21" s="21" t="s">
        <v>20</v>
      </c>
      <c r="D21" s="21">
        <v>2.0</v>
      </c>
      <c r="E21" s="21" t="s">
        <v>217</v>
      </c>
      <c r="F21" s="21" t="s">
        <v>218</v>
      </c>
      <c r="G21" s="21" t="s">
        <v>39</v>
      </c>
      <c r="H21" s="23" t="s">
        <v>241</v>
      </c>
      <c r="I21" s="24" t="s">
        <v>63</v>
      </c>
      <c r="J21" s="17"/>
      <c r="K21" s="17"/>
      <c r="L21" s="17"/>
      <c r="M21" s="17"/>
      <c r="N21" s="17"/>
      <c r="O21" s="17"/>
      <c r="P21" s="17"/>
      <c r="Q21" s="17"/>
      <c r="R21" s="17"/>
      <c r="S21" s="17"/>
      <c r="T21" s="17"/>
      <c r="U21" s="17"/>
      <c r="V21" s="17"/>
      <c r="W21" s="17"/>
      <c r="X21" s="17"/>
      <c r="Y21" s="17"/>
      <c r="Z21" s="17"/>
    </row>
    <row r="22">
      <c r="A22" s="21">
        <v>115.0</v>
      </c>
      <c r="B22" s="21">
        <v>8.0</v>
      </c>
      <c r="C22" s="21" t="s">
        <v>20</v>
      </c>
      <c r="D22" s="21">
        <v>2.0</v>
      </c>
      <c r="E22" s="21" t="s">
        <v>217</v>
      </c>
      <c r="F22" s="21" t="s">
        <v>218</v>
      </c>
      <c r="G22" s="22" t="s">
        <v>132</v>
      </c>
      <c r="H22" s="23" t="s">
        <v>242</v>
      </c>
      <c r="I22" s="24" t="s">
        <v>74</v>
      </c>
      <c r="J22" s="17"/>
      <c r="K22" s="17"/>
      <c r="L22" s="17"/>
      <c r="M22" s="17"/>
      <c r="N22" s="17"/>
      <c r="O22" s="17"/>
      <c r="P22" s="17"/>
      <c r="Q22" s="17"/>
      <c r="R22" s="17"/>
      <c r="S22" s="17"/>
      <c r="T22" s="17"/>
      <c r="U22" s="17"/>
      <c r="V22" s="17"/>
      <c r="W22" s="17"/>
      <c r="X22" s="17"/>
      <c r="Y22" s="17"/>
      <c r="Z22" s="17"/>
    </row>
    <row r="23">
      <c r="A23" s="21">
        <v>116.0</v>
      </c>
      <c r="B23" s="21">
        <v>8.0</v>
      </c>
      <c r="C23" s="21" t="s">
        <v>20</v>
      </c>
      <c r="D23" s="21">
        <v>2.0</v>
      </c>
      <c r="E23" s="21" t="s">
        <v>217</v>
      </c>
      <c r="F23" s="21" t="s">
        <v>218</v>
      </c>
      <c r="G23" s="21" t="s">
        <v>132</v>
      </c>
      <c r="H23" s="23" t="s">
        <v>243</v>
      </c>
      <c r="I23" s="24" t="s">
        <v>74</v>
      </c>
      <c r="J23" s="17"/>
      <c r="K23" s="17"/>
      <c r="L23" s="17"/>
      <c r="M23" s="17"/>
      <c r="N23" s="17"/>
      <c r="O23" s="17"/>
      <c r="P23" s="17"/>
      <c r="Q23" s="17"/>
      <c r="R23" s="17"/>
      <c r="S23" s="17"/>
      <c r="T23" s="17"/>
      <c r="U23" s="17"/>
      <c r="V23" s="17"/>
      <c r="W23" s="17"/>
      <c r="X23" s="17"/>
      <c r="Y23" s="17"/>
      <c r="Z23" s="17"/>
    </row>
    <row r="24">
      <c r="A24" s="21">
        <v>117.0</v>
      </c>
      <c r="B24" s="21">
        <v>8.0</v>
      </c>
      <c r="C24" s="21" t="s">
        <v>20</v>
      </c>
      <c r="D24" s="21">
        <v>2.0</v>
      </c>
      <c r="E24" s="21" t="s">
        <v>217</v>
      </c>
      <c r="F24" s="21" t="s">
        <v>218</v>
      </c>
      <c r="G24" s="21" t="s">
        <v>39</v>
      </c>
      <c r="H24" s="23" t="s">
        <v>244</v>
      </c>
      <c r="I24" s="24" t="s">
        <v>245</v>
      </c>
      <c r="J24" s="17"/>
      <c r="K24" s="17"/>
      <c r="L24" s="17"/>
      <c r="M24" s="17"/>
      <c r="N24" s="17"/>
      <c r="O24" s="17"/>
      <c r="P24" s="17"/>
      <c r="Q24" s="17"/>
      <c r="R24" s="17"/>
      <c r="S24" s="17"/>
      <c r="T24" s="17"/>
      <c r="U24" s="17"/>
      <c r="V24" s="17"/>
      <c r="W24" s="17"/>
      <c r="X24" s="17"/>
      <c r="Y24" s="17"/>
      <c r="Z24" s="17"/>
    </row>
    <row r="25">
      <c r="A25" s="21">
        <v>118.0</v>
      </c>
      <c r="B25" s="21">
        <v>8.0</v>
      </c>
      <c r="C25" s="21" t="s">
        <v>20</v>
      </c>
      <c r="D25" s="21">
        <v>2.0</v>
      </c>
      <c r="E25" s="21" t="s">
        <v>217</v>
      </c>
      <c r="F25" s="21" t="s">
        <v>218</v>
      </c>
      <c r="G25" s="21" t="s">
        <v>39</v>
      </c>
      <c r="H25" s="23" t="s">
        <v>246</v>
      </c>
      <c r="I25" s="24" t="s">
        <v>247</v>
      </c>
      <c r="J25" s="17"/>
      <c r="K25" s="17"/>
      <c r="L25" s="17"/>
      <c r="M25" s="17"/>
      <c r="N25" s="17"/>
      <c r="O25" s="17"/>
      <c r="P25" s="17"/>
      <c r="Q25" s="17"/>
      <c r="R25" s="17"/>
      <c r="S25" s="17"/>
      <c r="T25" s="17"/>
      <c r="U25" s="17"/>
      <c r="V25" s="17"/>
      <c r="W25" s="17"/>
      <c r="X25" s="17"/>
      <c r="Y25" s="17"/>
      <c r="Z25" s="17"/>
    </row>
    <row r="26">
      <c r="A26" s="21">
        <v>119.0</v>
      </c>
      <c r="B26" s="21">
        <v>8.0</v>
      </c>
      <c r="C26" s="21" t="s">
        <v>20</v>
      </c>
      <c r="D26" s="21">
        <v>2.0</v>
      </c>
      <c r="E26" s="21" t="s">
        <v>217</v>
      </c>
      <c r="F26" s="21" t="s">
        <v>218</v>
      </c>
      <c r="G26" s="22" t="s">
        <v>132</v>
      </c>
      <c r="H26" s="23" t="s">
        <v>248</v>
      </c>
      <c r="I26" s="24" t="s">
        <v>247</v>
      </c>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26"/>
  <mergeCells count="1">
    <mergeCell ref="A1:I1"/>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249</v>
      </c>
      <c r="B1" s="35" t="s">
        <v>250</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222</v>
      </c>
      <c r="B2" s="38">
        <f>COUNTIF(UA05A!G3:G29,"ANTECEDENTES PROYECTO INSTITUTO NACIONAL")</f>
        <v>1</v>
      </c>
      <c r="C2" s="39" t="s">
        <v>87</v>
      </c>
      <c r="D2" s="36"/>
      <c r="E2" s="36"/>
      <c r="F2" s="36"/>
      <c r="G2" s="36"/>
      <c r="H2" s="36"/>
      <c r="I2" s="36"/>
      <c r="J2" s="36"/>
      <c r="K2" s="36"/>
      <c r="L2" s="36"/>
      <c r="M2" s="36"/>
      <c r="N2" s="36"/>
      <c r="O2" s="36"/>
      <c r="P2" s="36"/>
      <c r="Q2" s="36"/>
      <c r="R2" s="36"/>
      <c r="S2" s="36"/>
      <c r="T2" s="36"/>
      <c r="U2" s="36"/>
      <c r="V2" s="36"/>
      <c r="W2" s="36"/>
      <c r="X2" s="36"/>
      <c r="Y2" s="36"/>
      <c r="Z2" s="36"/>
    </row>
    <row r="3" ht="33.0" customHeight="1">
      <c r="A3" s="37" t="s">
        <v>167</v>
      </c>
      <c r="B3" s="38">
        <f>COUNTIF(UA05A!G3:G30,"ARTES Y HUMANIDADES")</f>
        <v>2</v>
      </c>
      <c r="C3" s="39" t="s">
        <v>202</v>
      </c>
      <c r="D3" s="36"/>
      <c r="E3" s="36"/>
      <c r="F3" s="36"/>
      <c r="G3" s="36"/>
      <c r="H3" s="36"/>
      <c r="I3" s="36"/>
      <c r="J3" s="36"/>
      <c r="K3" s="36"/>
      <c r="L3" s="36"/>
      <c r="M3" s="36"/>
      <c r="N3" s="36"/>
      <c r="O3" s="36"/>
      <c r="P3" s="36"/>
      <c r="Q3" s="36"/>
      <c r="R3" s="36"/>
      <c r="S3" s="36"/>
      <c r="T3" s="36"/>
      <c r="U3" s="36"/>
      <c r="V3" s="36"/>
      <c r="W3" s="36"/>
      <c r="X3" s="36"/>
      <c r="Y3" s="36"/>
      <c r="Z3" s="36"/>
    </row>
    <row r="4" ht="31.5" customHeight="1">
      <c r="A4" s="37" t="s">
        <v>132</v>
      </c>
      <c r="B4" s="38">
        <f>COUNTIF(UA05A!G3:G31,"CONTEXTO SOCIOCULTURAL")</f>
        <v>6</v>
      </c>
      <c r="C4" s="39" t="s">
        <v>156</v>
      </c>
      <c r="D4" s="36"/>
      <c r="E4" s="36"/>
      <c r="F4" s="36"/>
      <c r="G4" s="36"/>
      <c r="H4" s="36"/>
      <c r="I4" s="36"/>
      <c r="J4" s="36"/>
      <c r="K4" s="36"/>
      <c r="L4" s="36"/>
      <c r="M4" s="36"/>
      <c r="N4" s="36"/>
      <c r="O4" s="36"/>
      <c r="P4" s="36"/>
      <c r="Q4" s="36"/>
      <c r="R4" s="36"/>
      <c r="S4" s="36"/>
      <c r="T4" s="36"/>
      <c r="U4" s="36"/>
      <c r="V4" s="36"/>
      <c r="W4" s="36"/>
      <c r="X4" s="36"/>
      <c r="Y4" s="36"/>
      <c r="Z4" s="36"/>
    </row>
    <row r="5" ht="31.5" customHeight="1">
      <c r="A5" s="37" t="s">
        <v>39</v>
      </c>
      <c r="B5" s="38">
        <f>COUNTIF(UA05A!G3:G32,"EDUCACIÓN")</f>
        <v>7</v>
      </c>
      <c r="C5" s="39" t="s">
        <v>93</v>
      </c>
      <c r="D5" s="36"/>
      <c r="E5" s="36"/>
      <c r="F5" s="36"/>
      <c r="G5" s="36"/>
      <c r="H5" s="36"/>
      <c r="I5" s="36"/>
      <c r="J5" s="36"/>
      <c r="K5" s="36"/>
      <c r="L5" s="36"/>
      <c r="M5" s="36"/>
      <c r="N5" s="36"/>
      <c r="O5" s="36"/>
      <c r="P5" s="36"/>
      <c r="Q5" s="36"/>
      <c r="R5" s="36"/>
      <c r="S5" s="36"/>
      <c r="T5" s="36"/>
      <c r="U5" s="36"/>
      <c r="V5" s="36"/>
      <c r="W5" s="36"/>
      <c r="X5" s="36"/>
      <c r="Y5" s="36"/>
      <c r="Z5" s="36"/>
    </row>
    <row r="6" ht="31.5" customHeight="1">
      <c r="A6" s="37" t="s">
        <v>234</v>
      </c>
      <c r="B6" s="38">
        <f>COUNTIF(UA05A!G3:G33,"ESPÍRITU")</f>
        <v>2</v>
      </c>
      <c r="C6" s="39" t="s">
        <v>251</v>
      </c>
      <c r="D6" s="36"/>
      <c r="E6" s="36"/>
      <c r="F6" s="36"/>
      <c r="G6" s="36"/>
      <c r="H6" s="36"/>
      <c r="I6" s="36"/>
      <c r="J6" s="36"/>
      <c r="K6" s="36"/>
      <c r="L6" s="36"/>
      <c r="M6" s="36"/>
      <c r="N6" s="36"/>
      <c r="O6" s="36"/>
      <c r="P6" s="36"/>
      <c r="Q6" s="36"/>
      <c r="R6" s="36"/>
      <c r="S6" s="36"/>
      <c r="T6" s="36"/>
      <c r="U6" s="36"/>
      <c r="V6" s="36"/>
      <c r="W6" s="36"/>
      <c r="X6" s="36"/>
      <c r="Y6" s="36"/>
      <c r="Z6" s="36"/>
    </row>
    <row r="7" ht="31.5" customHeight="1">
      <c r="A7" s="37" t="s">
        <v>28</v>
      </c>
      <c r="B7" s="38">
        <f>COUNTIF(UA05A!G3:G34,"ESPÍRITU DE ÉPOCA")</f>
        <v>1</v>
      </c>
      <c r="C7" s="39" t="s">
        <v>94</v>
      </c>
      <c r="D7" s="36"/>
      <c r="E7" s="36"/>
      <c r="F7" s="36"/>
      <c r="G7" s="36"/>
      <c r="H7" s="36"/>
      <c r="I7" s="36"/>
      <c r="J7" s="36"/>
      <c r="K7" s="36"/>
      <c r="L7" s="36"/>
      <c r="M7" s="36"/>
      <c r="N7" s="36"/>
      <c r="O7" s="36"/>
      <c r="P7" s="36"/>
      <c r="Q7" s="36"/>
      <c r="R7" s="36"/>
      <c r="S7" s="36"/>
      <c r="T7" s="36"/>
      <c r="U7" s="36"/>
      <c r="V7" s="36"/>
      <c r="W7" s="36"/>
      <c r="X7" s="36"/>
      <c r="Y7" s="36"/>
      <c r="Z7" s="36"/>
    </row>
    <row r="8" ht="31.5" customHeight="1">
      <c r="A8" s="37" t="s">
        <v>231</v>
      </c>
      <c r="B8" s="38">
        <f>COUNTIF(UA05A!G3:G35,"INTERDISCIPLINARIDAD")</f>
        <v>1</v>
      </c>
      <c r="C8" s="39" t="s">
        <v>252</v>
      </c>
      <c r="D8" s="36"/>
      <c r="E8" s="36"/>
      <c r="F8" s="36"/>
      <c r="G8" s="36"/>
      <c r="H8" s="36"/>
      <c r="I8" s="36"/>
      <c r="J8" s="36"/>
      <c r="K8" s="36"/>
      <c r="L8" s="36"/>
      <c r="M8" s="36"/>
      <c r="N8" s="36"/>
      <c r="O8" s="36"/>
      <c r="P8" s="36"/>
      <c r="Q8" s="36"/>
      <c r="R8" s="36"/>
      <c r="S8" s="36"/>
      <c r="T8" s="36"/>
      <c r="U8" s="36"/>
      <c r="V8" s="36"/>
      <c r="W8" s="36"/>
      <c r="X8" s="36"/>
      <c r="Y8" s="36"/>
      <c r="Z8" s="36"/>
    </row>
    <row r="9" ht="31.5" customHeight="1">
      <c r="A9" s="37" t="s">
        <v>23</v>
      </c>
      <c r="B9" s="38">
        <f>COUNTIF(UA05A!G3:G36,"PROPUESTA INSTITUTO NACIONAL")</f>
        <v>2</v>
      </c>
      <c r="C9" s="39" t="s">
        <v>101</v>
      </c>
      <c r="D9" s="36"/>
      <c r="E9" s="36"/>
      <c r="F9" s="36"/>
      <c r="G9" s="36"/>
      <c r="H9" s="36"/>
      <c r="I9" s="36"/>
      <c r="J9" s="36"/>
      <c r="K9" s="36"/>
      <c r="L9" s="36"/>
      <c r="M9" s="36"/>
      <c r="N9" s="36"/>
      <c r="O9" s="36"/>
      <c r="P9" s="36"/>
      <c r="Q9" s="36"/>
      <c r="R9" s="36"/>
      <c r="S9" s="36"/>
      <c r="T9" s="36"/>
      <c r="U9" s="36"/>
      <c r="V9" s="36"/>
      <c r="W9" s="36"/>
      <c r="X9" s="36"/>
      <c r="Y9" s="36"/>
      <c r="Z9" s="36"/>
    </row>
    <row r="10" ht="31.5" customHeight="1">
      <c r="A10" s="37" t="s">
        <v>227</v>
      </c>
      <c r="B10" s="38">
        <f>COUNTIF(UA05A!G3:G37,"RELACIÓN TEORÍA Y PRÁCTICA")</f>
        <v>2</v>
      </c>
      <c r="C10" s="39" t="s">
        <v>253</v>
      </c>
      <c r="D10" s="36"/>
      <c r="E10" s="36"/>
      <c r="F10" s="36"/>
      <c r="G10" s="36"/>
      <c r="H10" s="36"/>
      <c r="I10" s="36"/>
      <c r="J10" s="36"/>
      <c r="K10" s="36"/>
      <c r="L10" s="36"/>
      <c r="M10" s="36"/>
      <c r="N10" s="36"/>
      <c r="O10" s="36"/>
      <c r="P10" s="36"/>
      <c r="Q10" s="36"/>
      <c r="R10" s="36"/>
      <c r="S10" s="36"/>
      <c r="T10" s="36"/>
      <c r="U10" s="36"/>
      <c r="V10" s="36"/>
      <c r="W10" s="36"/>
      <c r="X10" s="36"/>
      <c r="Y10" s="36"/>
      <c r="Z10" s="36"/>
    </row>
    <row r="11" ht="35.25" customHeight="1">
      <c r="A11" s="40" t="s">
        <v>103</v>
      </c>
      <c r="B11" s="41">
        <f>SUM(B2:B10)</f>
        <v>24</v>
      </c>
      <c r="C11" s="39"/>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s>
  <sheetData>
    <row r="1" ht="15.0" customHeight="1">
      <c r="A1" s="19" t="s">
        <v>0</v>
      </c>
      <c r="B1" s="2"/>
      <c r="C1" s="2"/>
      <c r="D1" s="2"/>
      <c r="E1" s="2"/>
      <c r="F1" s="2"/>
      <c r="G1" s="2"/>
      <c r="H1" s="3"/>
    </row>
    <row r="2">
      <c r="A2" s="42" t="s">
        <v>254</v>
      </c>
      <c r="B2" s="43" t="s">
        <v>105</v>
      </c>
      <c r="C2" s="43" t="s">
        <v>3</v>
      </c>
      <c r="D2" s="42" t="s">
        <v>255</v>
      </c>
      <c r="E2" s="43" t="s">
        <v>256</v>
      </c>
      <c r="F2" s="43" t="s">
        <v>6</v>
      </c>
      <c r="G2" s="43" t="s">
        <v>257</v>
      </c>
      <c r="H2" s="43" t="s">
        <v>8</v>
      </c>
    </row>
    <row r="3" ht="24.75" customHeight="1">
      <c r="A3" s="45" t="s">
        <v>258</v>
      </c>
      <c r="B3" s="2"/>
      <c r="C3" s="3"/>
      <c r="D3" s="45" t="s">
        <v>259</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120.0</v>
      </c>
      <c r="B3" s="21">
        <v>8.0</v>
      </c>
      <c r="C3" s="21" t="s">
        <v>20</v>
      </c>
      <c r="D3" s="21">
        <v>2.0</v>
      </c>
      <c r="E3" s="21" t="s">
        <v>260</v>
      </c>
      <c r="F3" s="21" t="s">
        <v>261</v>
      </c>
      <c r="G3" s="61" t="s">
        <v>39</v>
      </c>
      <c r="H3" s="23" t="s">
        <v>262</v>
      </c>
      <c r="I3" s="24" t="s">
        <v>263</v>
      </c>
      <c r="J3" s="17"/>
      <c r="K3" s="17"/>
      <c r="L3" s="17"/>
      <c r="M3" s="17"/>
      <c r="N3" s="17"/>
      <c r="O3" s="17"/>
      <c r="P3" s="17"/>
      <c r="Q3" s="17"/>
      <c r="R3" s="17"/>
      <c r="S3" s="17"/>
      <c r="T3" s="17"/>
      <c r="U3" s="17"/>
      <c r="V3" s="17"/>
      <c r="W3" s="17"/>
      <c r="X3" s="17"/>
      <c r="Y3" s="17"/>
      <c r="Z3" s="17"/>
    </row>
    <row r="4">
      <c r="A4" s="21">
        <v>121.0</v>
      </c>
      <c r="B4" s="21">
        <v>8.0</v>
      </c>
      <c r="C4" s="21" t="s">
        <v>20</v>
      </c>
      <c r="D4" s="21">
        <v>2.0</v>
      </c>
      <c r="E4" s="21" t="s">
        <v>260</v>
      </c>
      <c r="F4" s="21" t="s">
        <v>261</v>
      </c>
      <c r="G4" s="21" t="s">
        <v>64</v>
      </c>
      <c r="H4" s="23" t="s">
        <v>264</v>
      </c>
      <c r="I4" s="24" t="s">
        <v>263</v>
      </c>
      <c r="J4" s="17"/>
      <c r="K4" s="17"/>
      <c r="L4" s="17"/>
      <c r="M4" s="17"/>
      <c r="N4" s="17"/>
      <c r="O4" s="17"/>
      <c r="P4" s="17"/>
      <c r="Q4" s="17"/>
      <c r="R4" s="17"/>
      <c r="S4" s="17"/>
      <c r="T4" s="17"/>
      <c r="U4" s="17"/>
      <c r="V4" s="17"/>
      <c r="W4" s="17"/>
      <c r="X4" s="17"/>
      <c r="Y4" s="17"/>
      <c r="Z4" s="17"/>
    </row>
    <row r="5">
      <c r="A5" s="21">
        <v>122.0</v>
      </c>
      <c r="B5" s="21">
        <v>8.0</v>
      </c>
      <c r="C5" s="21" t="s">
        <v>20</v>
      </c>
      <c r="D5" s="21">
        <v>2.0</v>
      </c>
      <c r="E5" s="21" t="s">
        <v>260</v>
      </c>
      <c r="F5" s="21" t="s">
        <v>261</v>
      </c>
      <c r="G5" s="21" t="s">
        <v>39</v>
      </c>
      <c r="H5" s="23" t="s">
        <v>265</v>
      </c>
      <c r="I5" s="24" t="s">
        <v>263</v>
      </c>
      <c r="J5" s="17"/>
      <c r="K5" s="17"/>
      <c r="L5" s="17"/>
      <c r="M5" s="17"/>
      <c r="N5" s="17"/>
      <c r="O5" s="17"/>
      <c r="P5" s="17"/>
      <c r="Q5" s="17"/>
      <c r="R5" s="17"/>
      <c r="S5" s="17"/>
      <c r="T5" s="17"/>
      <c r="U5" s="17"/>
      <c r="V5" s="17"/>
      <c r="W5" s="17"/>
      <c r="X5" s="17"/>
      <c r="Y5" s="17"/>
      <c r="Z5" s="17"/>
    </row>
    <row r="6">
      <c r="A6" s="21">
        <v>123.0</v>
      </c>
      <c r="B6" s="21">
        <v>8.0</v>
      </c>
      <c r="C6" s="21" t="s">
        <v>20</v>
      </c>
      <c r="D6" s="21">
        <v>2.0</v>
      </c>
      <c r="E6" s="21" t="s">
        <v>260</v>
      </c>
      <c r="F6" s="21" t="s">
        <v>261</v>
      </c>
      <c r="G6" s="21" t="s">
        <v>132</v>
      </c>
      <c r="H6" s="23" t="s">
        <v>266</v>
      </c>
      <c r="I6" s="24" t="s">
        <v>263</v>
      </c>
      <c r="J6" s="17"/>
      <c r="K6" s="17"/>
      <c r="L6" s="17"/>
      <c r="M6" s="17"/>
      <c r="N6" s="17"/>
      <c r="O6" s="17"/>
      <c r="P6" s="17"/>
      <c r="Q6" s="17"/>
      <c r="R6" s="17"/>
      <c r="S6" s="17"/>
      <c r="T6" s="17"/>
      <c r="U6" s="17"/>
      <c r="V6" s="17"/>
      <c r="W6" s="17"/>
      <c r="X6" s="17"/>
      <c r="Y6" s="17"/>
      <c r="Z6" s="17"/>
    </row>
    <row r="7">
      <c r="A7" s="21">
        <v>124.0</v>
      </c>
      <c r="B7" s="21">
        <v>8.0</v>
      </c>
      <c r="C7" s="21" t="s">
        <v>20</v>
      </c>
      <c r="D7" s="21">
        <v>2.0</v>
      </c>
      <c r="E7" s="21" t="s">
        <v>260</v>
      </c>
      <c r="F7" s="21" t="s">
        <v>261</v>
      </c>
      <c r="G7" s="21" t="s">
        <v>267</v>
      </c>
      <c r="H7" s="23" t="s">
        <v>268</v>
      </c>
      <c r="I7" s="24" t="s">
        <v>263</v>
      </c>
      <c r="J7" s="17"/>
      <c r="K7" s="17"/>
      <c r="L7" s="17"/>
      <c r="M7" s="17"/>
      <c r="N7" s="17"/>
      <c r="O7" s="17"/>
      <c r="P7" s="17"/>
      <c r="Q7" s="17"/>
      <c r="R7" s="17"/>
      <c r="S7" s="17"/>
      <c r="T7" s="17"/>
      <c r="U7" s="17"/>
      <c r="V7" s="17"/>
      <c r="W7" s="17"/>
      <c r="X7" s="17"/>
      <c r="Y7" s="17"/>
      <c r="Z7" s="17"/>
    </row>
    <row r="8">
      <c r="A8" s="21">
        <v>125.0</v>
      </c>
      <c r="B8" s="21">
        <v>8.0</v>
      </c>
      <c r="C8" s="21" t="s">
        <v>20</v>
      </c>
      <c r="D8" s="21">
        <v>2.0</v>
      </c>
      <c r="E8" s="21" t="s">
        <v>260</v>
      </c>
      <c r="F8" s="21" t="s">
        <v>261</v>
      </c>
      <c r="G8" s="21" t="s">
        <v>30</v>
      </c>
      <c r="H8" s="23" t="s">
        <v>269</v>
      </c>
      <c r="I8" s="24" t="s">
        <v>263</v>
      </c>
      <c r="J8" s="17"/>
      <c r="K8" s="17"/>
      <c r="L8" s="17"/>
      <c r="M8" s="17"/>
      <c r="N8" s="17"/>
      <c r="O8" s="17"/>
      <c r="P8" s="17"/>
      <c r="Q8" s="17"/>
      <c r="R8" s="17"/>
      <c r="S8" s="17"/>
      <c r="T8" s="17"/>
      <c r="U8" s="17"/>
      <c r="V8" s="17"/>
      <c r="W8" s="17"/>
      <c r="X8" s="17"/>
      <c r="Y8" s="17"/>
      <c r="Z8" s="17"/>
    </row>
    <row r="9">
      <c r="A9" s="21">
        <v>126.0</v>
      </c>
      <c r="B9" s="21">
        <v>8.0</v>
      </c>
      <c r="C9" s="21" t="s">
        <v>20</v>
      </c>
      <c r="D9" s="21">
        <v>2.0</v>
      </c>
      <c r="E9" s="21" t="s">
        <v>260</v>
      </c>
      <c r="F9" s="21" t="s">
        <v>261</v>
      </c>
      <c r="G9" s="22" t="s">
        <v>270</v>
      </c>
      <c r="H9" s="23" t="s">
        <v>271</v>
      </c>
      <c r="I9" s="24" t="s">
        <v>263</v>
      </c>
      <c r="J9" s="17"/>
      <c r="K9" s="17"/>
      <c r="L9" s="17"/>
      <c r="M9" s="17"/>
      <c r="N9" s="17"/>
      <c r="O9" s="17"/>
      <c r="P9" s="17"/>
      <c r="Q9" s="17"/>
      <c r="R9" s="17"/>
      <c r="S9" s="17"/>
      <c r="T9" s="17"/>
      <c r="U9" s="17"/>
      <c r="V9" s="17"/>
      <c r="W9" s="17"/>
      <c r="X9" s="17"/>
      <c r="Y9" s="17"/>
      <c r="Z9" s="17"/>
    </row>
    <row r="10">
      <c r="A10" s="21">
        <v>127.0</v>
      </c>
      <c r="B10" s="21">
        <v>8.0</v>
      </c>
      <c r="C10" s="21" t="s">
        <v>20</v>
      </c>
      <c r="D10" s="21">
        <v>2.0</v>
      </c>
      <c r="E10" s="21" t="s">
        <v>260</v>
      </c>
      <c r="F10" s="21" t="s">
        <v>261</v>
      </c>
      <c r="G10" s="21" t="s">
        <v>39</v>
      </c>
      <c r="H10" s="23" t="s">
        <v>272</v>
      </c>
      <c r="I10" s="24" t="s">
        <v>263</v>
      </c>
      <c r="J10" s="17"/>
      <c r="K10" s="17"/>
      <c r="L10" s="17"/>
      <c r="M10" s="17"/>
      <c r="N10" s="17"/>
      <c r="O10" s="17"/>
      <c r="P10" s="17"/>
      <c r="Q10" s="17"/>
      <c r="R10" s="17"/>
      <c r="S10" s="17"/>
      <c r="T10" s="17"/>
      <c r="U10" s="17"/>
      <c r="V10" s="17"/>
      <c r="W10" s="17"/>
      <c r="X10" s="17"/>
      <c r="Y10" s="17"/>
      <c r="Z10" s="17"/>
    </row>
    <row r="11">
      <c r="A11" s="21">
        <v>128.0</v>
      </c>
      <c r="B11" s="21">
        <v>8.0</v>
      </c>
      <c r="C11" s="21" t="s">
        <v>20</v>
      </c>
      <c r="D11" s="21">
        <v>2.0</v>
      </c>
      <c r="E11" s="21" t="s">
        <v>260</v>
      </c>
      <c r="F11" s="21" t="s">
        <v>261</v>
      </c>
      <c r="G11" s="21" t="s">
        <v>30</v>
      </c>
      <c r="H11" s="23" t="s">
        <v>273</v>
      </c>
      <c r="I11" s="24" t="s">
        <v>263</v>
      </c>
      <c r="J11" s="17"/>
      <c r="K11" s="17"/>
      <c r="L11" s="17"/>
      <c r="M11" s="17"/>
      <c r="N11" s="17"/>
      <c r="O11" s="17"/>
      <c r="P11" s="17"/>
      <c r="Q11" s="17"/>
      <c r="R11" s="17"/>
      <c r="S11" s="17"/>
      <c r="T11" s="17"/>
      <c r="U11" s="17"/>
      <c r="V11" s="17"/>
      <c r="W11" s="17"/>
      <c r="X11" s="17"/>
      <c r="Y11" s="17"/>
      <c r="Z11" s="17"/>
    </row>
    <row r="12">
      <c r="A12" s="21">
        <v>129.0</v>
      </c>
      <c r="B12" s="21">
        <v>8.0</v>
      </c>
      <c r="C12" s="21" t="s">
        <v>20</v>
      </c>
      <c r="D12" s="21">
        <v>2.0</v>
      </c>
      <c r="E12" s="21" t="s">
        <v>260</v>
      </c>
      <c r="F12" s="21" t="s">
        <v>261</v>
      </c>
      <c r="G12" s="21" t="s">
        <v>39</v>
      </c>
      <c r="H12" s="23" t="s">
        <v>274</v>
      </c>
      <c r="I12" s="24" t="s">
        <v>263</v>
      </c>
      <c r="J12" s="17"/>
      <c r="K12" s="17"/>
      <c r="L12" s="17"/>
      <c r="M12" s="17"/>
      <c r="N12" s="17"/>
      <c r="O12" s="17"/>
      <c r="P12" s="17"/>
      <c r="Q12" s="17"/>
      <c r="R12" s="17"/>
      <c r="S12" s="17"/>
      <c r="T12" s="17"/>
      <c r="U12" s="17"/>
      <c r="V12" s="17"/>
      <c r="W12" s="17"/>
      <c r="X12" s="17"/>
      <c r="Y12" s="17"/>
      <c r="Z12" s="17"/>
    </row>
    <row r="13">
      <c r="A13" s="21">
        <v>130.0</v>
      </c>
      <c r="B13" s="21">
        <v>8.0</v>
      </c>
      <c r="C13" s="21" t="s">
        <v>20</v>
      </c>
      <c r="D13" s="21">
        <v>2.0</v>
      </c>
      <c r="E13" s="21" t="s">
        <v>260</v>
      </c>
      <c r="F13" s="21" t="s">
        <v>261</v>
      </c>
      <c r="G13" s="21" t="s">
        <v>64</v>
      </c>
      <c r="H13" s="23" t="s">
        <v>275</v>
      </c>
      <c r="I13" s="24" t="s">
        <v>263</v>
      </c>
      <c r="J13" s="17"/>
      <c r="K13" s="17"/>
      <c r="L13" s="17"/>
      <c r="M13" s="17"/>
      <c r="N13" s="17"/>
      <c r="O13" s="17"/>
      <c r="P13" s="17"/>
      <c r="Q13" s="17"/>
      <c r="R13" s="17"/>
      <c r="S13" s="17"/>
      <c r="T13" s="17"/>
      <c r="U13" s="17"/>
      <c r="V13" s="17"/>
      <c r="W13" s="17"/>
      <c r="X13" s="17"/>
      <c r="Y13" s="17"/>
      <c r="Z13" s="17"/>
    </row>
    <row r="14">
      <c r="A14" s="21">
        <v>131.0</v>
      </c>
      <c r="B14" s="21">
        <v>8.0</v>
      </c>
      <c r="C14" s="21" t="s">
        <v>20</v>
      </c>
      <c r="D14" s="21">
        <v>2.0</v>
      </c>
      <c r="E14" s="21" t="s">
        <v>260</v>
      </c>
      <c r="F14" s="21" t="s">
        <v>261</v>
      </c>
      <c r="G14" s="21" t="s">
        <v>267</v>
      </c>
      <c r="H14" s="23" t="s">
        <v>276</v>
      </c>
      <c r="I14" s="24" t="s">
        <v>263</v>
      </c>
      <c r="J14" s="17"/>
      <c r="K14" s="17"/>
      <c r="L14" s="17"/>
      <c r="M14" s="17"/>
      <c r="N14" s="17"/>
      <c r="O14" s="17"/>
      <c r="P14" s="17"/>
      <c r="Q14" s="17"/>
      <c r="R14" s="17"/>
      <c r="S14" s="17"/>
      <c r="T14" s="17"/>
      <c r="U14" s="17"/>
      <c r="V14" s="17"/>
      <c r="W14" s="17"/>
      <c r="X14" s="17"/>
      <c r="Y14" s="17"/>
      <c r="Z14" s="17"/>
    </row>
    <row r="15">
      <c r="A15" s="21">
        <v>132.0</v>
      </c>
      <c r="B15" s="21">
        <v>8.0</v>
      </c>
      <c r="C15" s="21" t="s">
        <v>20</v>
      </c>
      <c r="D15" s="21">
        <v>2.0</v>
      </c>
      <c r="E15" s="21" t="s">
        <v>260</v>
      </c>
      <c r="F15" s="21" t="s">
        <v>261</v>
      </c>
      <c r="G15" s="21" t="s">
        <v>30</v>
      </c>
      <c r="H15" s="23" t="s">
        <v>277</v>
      </c>
      <c r="I15" s="24" t="s">
        <v>263</v>
      </c>
      <c r="J15" s="17"/>
      <c r="K15" s="17"/>
      <c r="L15" s="17"/>
      <c r="M15" s="17"/>
      <c r="N15" s="17"/>
      <c r="O15" s="17"/>
      <c r="P15" s="17"/>
      <c r="Q15" s="17"/>
      <c r="R15" s="17"/>
      <c r="S15" s="17"/>
      <c r="T15" s="17"/>
      <c r="U15" s="17"/>
      <c r="V15" s="17"/>
      <c r="W15" s="17"/>
      <c r="X15" s="17"/>
      <c r="Y15" s="17"/>
      <c r="Z15" s="17"/>
    </row>
    <row r="16">
      <c r="A16" s="21">
        <v>133.0</v>
      </c>
      <c r="B16" s="21">
        <v>8.0</v>
      </c>
      <c r="C16" s="21" t="s">
        <v>20</v>
      </c>
      <c r="D16" s="21">
        <v>2.0</v>
      </c>
      <c r="E16" s="21" t="s">
        <v>260</v>
      </c>
      <c r="F16" s="21" t="s">
        <v>261</v>
      </c>
      <c r="G16" s="21" t="s">
        <v>30</v>
      </c>
      <c r="H16" s="23" t="s">
        <v>278</v>
      </c>
      <c r="I16" s="24" t="s">
        <v>263</v>
      </c>
      <c r="J16" s="17"/>
      <c r="K16" s="17"/>
      <c r="L16" s="17"/>
      <c r="M16" s="17"/>
      <c r="N16" s="17"/>
      <c r="O16" s="17"/>
      <c r="P16" s="17"/>
      <c r="Q16" s="17"/>
      <c r="R16" s="17"/>
      <c r="S16" s="17"/>
      <c r="T16" s="17"/>
      <c r="U16" s="17"/>
      <c r="V16" s="17"/>
      <c r="W16" s="17"/>
      <c r="X16" s="17"/>
      <c r="Y16" s="17"/>
      <c r="Z16" s="17"/>
    </row>
    <row r="17">
      <c r="A17" s="21">
        <v>134.0</v>
      </c>
      <c r="B17" s="21">
        <v>8.0</v>
      </c>
      <c r="C17" s="21" t="s">
        <v>20</v>
      </c>
      <c r="D17" s="21">
        <v>2.0</v>
      </c>
      <c r="E17" s="21" t="s">
        <v>260</v>
      </c>
      <c r="F17" s="21" t="s">
        <v>261</v>
      </c>
      <c r="G17" s="21" t="s">
        <v>30</v>
      </c>
      <c r="H17" s="23" t="s">
        <v>279</v>
      </c>
      <c r="I17" s="24" t="s">
        <v>263</v>
      </c>
      <c r="J17" s="17"/>
      <c r="K17" s="17"/>
      <c r="L17" s="17"/>
      <c r="M17" s="17"/>
      <c r="N17" s="17"/>
      <c r="O17" s="17"/>
      <c r="P17" s="17"/>
      <c r="Q17" s="17"/>
      <c r="R17" s="17"/>
      <c r="S17" s="17"/>
      <c r="T17" s="17"/>
      <c r="U17" s="17"/>
      <c r="V17" s="17"/>
      <c r="W17" s="17"/>
      <c r="X17" s="17"/>
      <c r="Y17" s="17"/>
      <c r="Z17" s="17"/>
    </row>
    <row r="18">
      <c r="A18" s="21">
        <v>135.0</v>
      </c>
      <c r="B18" s="21">
        <v>8.0</v>
      </c>
      <c r="C18" s="21" t="s">
        <v>20</v>
      </c>
      <c r="D18" s="21">
        <v>2.0</v>
      </c>
      <c r="E18" s="21" t="s">
        <v>260</v>
      </c>
      <c r="F18" s="21" t="s">
        <v>261</v>
      </c>
      <c r="G18" s="21" t="s">
        <v>64</v>
      </c>
      <c r="H18" s="23" t="s">
        <v>280</v>
      </c>
      <c r="I18" s="24" t="s">
        <v>263</v>
      </c>
      <c r="J18" s="17"/>
      <c r="K18" s="17"/>
      <c r="L18" s="17"/>
      <c r="M18" s="17"/>
      <c r="N18" s="17"/>
      <c r="O18" s="17"/>
      <c r="P18" s="17"/>
      <c r="Q18" s="17"/>
      <c r="R18" s="17"/>
      <c r="S18" s="17"/>
      <c r="T18" s="17"/>
      <c r="U18" s="17"/>
      <c r="V18" s="17"/>
      <c r="W18" s="17"/>
      <c r="X18" s="17"/>
      <c r="Y18" s="17"/>
      <c r="Z18" s="17"/>
    </row>
    <row r="19">
      <c r="A19" s="21">
        <v>136.0</v>
      </c>
      <c r="B19" s="21">
        <v>8.0</v>
      </c>
      <c r="C19" s="21" t="s">
        <v>20</v>
      </c>
      <c r="D19" s="21">
        <v>2.0</v>
      </c>
      <c r="E19" s="21" t="s">
        <v>260</v>
      </c>
      <c r="F19" s="21" t="s">
        <v>261</v>
      </c>
      <c r="G19" s="21" t="s">
        <v>30</v>
      </c>
      <c r="H19" s="23" t="s">
        <v>281</v>
      </c>
      <c r="I19" s="24" t="s">
        <v>263</v>
      </c>
      <c r="J19" s="17"/>
      <c r="K19" s="17"/>
      <c r="L19" s="17"/>
      <c r="M19" s="17"/>
      <c r="N19" s="17"/>
      <c r="O19" s="17"/>
      <c r="P19" s="17"/>
      <c r="Q19" s="17"/>
      <c r="R19" s="17"/>
      <c r="S19" s="17"/>
      <c r="T19" s="17"/>
      <c r="U19" s="17"/>
      <c r="V19" s="17"/>
      <c r="W19" s="17"/>
      <c r="X19" s="17"/>
      <c r="Y19" s="17"/>
      <c r="Z19" s="17"/>
    </row>
    <row r="20">
      <c r="A20" s="21">
        <v>137.0</v>
      </c>
      <c r="B20" s="21">
        <v>8.0</v>
      </c>
      <c r="C20" s="21" t="s">
        <v>20</v>
      </c>
      <c r="D20" s="21">
        <v>2.0</v>
      </c>
      <c r="E20" s="21" t="s">
        <v>260</v>
      </c>
      <c r="F20" s="21" t="s">
        <v>261</v>
      </c>
      <c r="G20" s="21" t="s">
        <v>64</v>
      </c>
      <c r="H20" s="23" t="s">
        <v>282</v>
      </c>
      <c r="I20" s="24" t="s">
        <v>263</v>
      </c>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20"/>
  <mergeCells count="1">
    <mergeCell ref="A1:I1"/>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283</v>
      </c>
      <c r="B1" s="35" t="s">
        <v>284</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132</v>
      </c>
      <c r="B2" s="38">
        <f>COUNTIF(UA06A!G3:G29,"CONTEXTO SOCIOCULTURAL")</f>
        <v>1</v>
      </c>
      <c r="C2" s="39" t="s">
        <v>156</v>
      </c>
      <c r="D2" s="36"/>
      <c r="E2" s="36"/>
      <c r="F2" s="36"/>
      <c r="G2" s="36"/>
      <c r="H2" s="36"/>
      <c r="I2" s="36"/>
      <c r="J2" s="36"/>
      <c r="K2" s="36"/>
      <c r="L2" s="36"/>
      <c r="M2" s="36"/>
      <c r="N2" s="36"/>
      <c r="O2" s="36"/>
      <c r="P2" s="36"/>
      <c r="Q2" s="36"/>
      <c r="R2" s="36"/>
      <c r="S2" s="36"/>
      <c r="T2" s="36"/>
      <c r="U2" s="36"/>
      <c r="V2" s="36"/>
      <c r="W2" s="36"/>
      <c r="X2" s="36"/>
      <c r="Y2" s="36"/>
      <c r="Z2" s="36"/>
    </row>
    <row r="3" ht="33.0" customHeight="1">
      <c r="A3" s="37" t="s">
        <v>270</v>
      </c>
      <c r="B3" s="38">
        <f>COUNTIF(UA06A!G3:G30,"DISEÑO")</f>
        <v>1</v>
      </c>
      <c r="C3" s="39" t="s">
        <v>285</v>
      </c>
      <c r="D3" s="36"/>
      <c r="E3" s="36"/>
      <c r="F3" s="36"/>
      <c r="G3" s="36"/>
      <c r="H3" s="36"/>
      <c r="I3" s="36"/>
      <c r="J3" s="36"/>
      <c r="K3" s="36"/>
      <c r="L3" s="36"/>
      <c r="M3" s="36"/>
      <c r="N3" s="36"/>
      <c r="O3" s="36"/>
      <c r="P3" s="36"/>
      <c r="Q3" s="36"/>
      <c r="R3" s="36"/>
      <c r="S3" s="36"/>
      <c r="T3" s="36"/>
      <c r="U3" s="36"/>
      <c r="V3" s="36"/>
      <c r="W3" s="36"/>
      <c r="X3" s="36"/>
      <c r="Y3" s="36"/>
      <c r="Z3" s="36"/>
    </row>
    <row r="4" ht="31.5" customHeight="1">
      <c r="A4" s="37" t="s">
        <v>39</v>
      </c>
      <c r="B4" s="38">
        <f>COUNTIF(UA06A!G3:G31,"EDUCACIÓN")</f>
        <v>4</v>
      </c>
      <c r="C4" s="39" t="s">
        <v>93</v>
      </c>
      <c r="D4" s="36"/>
      <c r="E4" s="36"/>
      <c r="F4" s="36"/>
      <c r="G4" s="36"/>
      <c r="H4" s="36"/>
      <c r="I4" s="36"/>
      <c r="J4" s="36"/>
      <c r="K4" s="36"/>
      <c r="L4" s="36"/>
      <c r="M4" s="36"/>
      <c r="N4" s="36"/>
      <c r="O4" s="36"/>
      <c r="P4" s="36"/>
      <c r="Q4" s="36"/>
      <c r="R4" s="36"/>
      <c r="S4" s="36"/>
      <c r="T4" s="36"/>
      <c r="U4" s="36"/>
      <c r="V4" s="36"/>
      <c r="W4" s="36"/>
      <c r="X4" s="36"/>
      <c r="Y4" s="36"/>
      <c r="Z4" s="36"/>
    </row>
    <row r="5" ht="31.5" customHeight="1">
      <c r="A5" s="37" t="s">
        <v>30</v>
      </c>
      <c r="B5" s="38">
        <f>COUNTIF(UA06A!G3:G32,"INNOVACIÓN")</f>
        <v>6</v>
      </c>
      <c r="C5" s="39" t="s">
        <v>97</v>
      </c>
      <c r="D5" s="36"/>
      <c r="E5" s="36"/>
      <c r="F5" s="36"/>
      <c r="G5" s="36"/>
      <c r="H5" s="36"/>
      <c r="I5" s="36"/>
      <c r="J5" s="36"/>
      <c r="K5" s="36"/>
      <c r="L5" s="36"/>
      <c r="M5" s="36"/>
      <c r="N5" s="36"/>
      <c r="O5" s="36"/>
      <c r="P5" s="36"/>
      <c r="Q5" s="36"/>
      <c r="R5" s="36"/>
      <c r="S5" s="36"/>
      <c r="T5" s="36"/>
      <c r="U5" s="36"/>
      <c r="V5" s="36"/>
      <c r="W5" s="36"/>
      <c r="X5" s="36"/>
      <c r="Y5" s="36"/>
      <c r="Z5" s="36"/>
    </row>
    <row r="6" ht="31.5" customHeight="1">
      <c r="A6" s="37" t="s">
        <v>64</v>
      </c>
      <c r="B6" s="38">
        <f>COUNTIF(UA06A!G3:G33,"PARTICULARIDADES DE SEDE")</f>
        <v>4</v>
      </c>
      <c r="C6" s="39" t="s">
        <v>99</v>
      </c>
      <c r="D6" s="36"/>
      <c r="E6" s="36"/>
      <c r="F6" s="36"/>
      <c r="G6" s="36"/>
      <c r="H6" s="36"/>
      <c r="I6" s="36"/>
      <c r="J6" s="36"/>
      <c r="K6" s="36"/>
      <c r="L6" s="36"/>
      <c r="M6" s="36"/>
      <c r="N6" s="36"/>
      <c r="O6" s="36"/>
      <c r="P6" s="36"/>
      <c r="Q6" s="36"/>
      <c r="R6" s="36"/>
      <c r="S6" s="36"/>
      <c r="T6" s="36"/>
      <c r="U6" s="36"/>
      <c r="V6" s="36"/>
      <c r="W6" s="36"/>
      <c r="X6" s="36"/>
      <c r="Y6" s="36"/>
      <c r="Z6" s="36"/>
    </row>
    <row r="7" ht="31.5" customHeight="1">
      <c r="A7" s="37" t="s">
        <v>267</v>
      </c>
      <c r="B7" s="38">
        <f>COUNTIF(UA06A!G3:G34,"TECNOLOGÍAS DIGITALES APLICADAS A LA EDUCACIÓN")</f>
        <v>2</v>
      </c>
      <c r="C7" s="39" t="s">
        <v>102</v>
      </c>
      <c r="D7" s="36"/>
      <c r="E7" s="36"/>
      <c r="F7" s="36"/>
      <c r="G7" s="36"/>
      <c r="H7" s="36"/>
      <c r="I7" s="36"/>
      <c r="J7" s="36"/>
      <c r="K7" s="36"/>
      <c r="L7" s="36"/>
      <c r="M7" s="36"/>
      <c r="N7" s="36"/>
      <c r="O7" s="36"/>
      <c r="P7" s="36"/>
      <c r="Q7" s="36"/>
      <c r="R7" s="36"/>
      <c r="S7" s="36"/>
      <c r="T7" s="36"/>
      <c r="U7" s="36"/>
      <c r="V7" s="36"/>
      <c r="W7" s="36"/>
      <c r="X7" s="36"/>
      <c r="Y7" s="36"/>
      <c r="Z7" s="36"/>
    </row>
    <row r="8" ht="35.25" customHeight="1">
      <c r="A8" s="40" t="s">
        <v>103</v>
      </c>
      <c r="B8" s="41">
        <f>SUM(B2:B7)</f>
        <v>18</v>
      </c>
      <c r="C8" s="39"/>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s>
  <sheetData>
    <row r="1" ht="15.0" customHeight="1">
      <c r="A1" s="56" t="s">
        <v>0</v>
      </c>
      <c r="B1" s="57"/>
      <c r="C1" s="57"/>
      <c r="D1" s="57"/>
      <c r="E1" s="57"/>
      <c r="F1" s="57"/>
      <c r="G1" s="57"/>
      <c r="H1" s="58"/>
    </row>
    <row r="2" ht="31.5" customHeight="1">
      <c r="A2" s="42" t="s">
        <v>213</v>
      </c>
      <c r="B2" s="43" t="s">
        <v>105</v>
      </c>
      <c r="C2" s="43" t="s">
        <v>3</v>
      </c>
      <c r="D2" s="42" t="s">
        <v>286</v>
      </c>
      <c r="E2" s="43" t="s">
        <v>287</v>
      </c>
      <c r="F2" s="43" t="s">
        <v>6</v>
      </c>
      <c r="G2" s="43" t="s">
        <v>7</v>
      </c>
      <c r="H2" s="43" t="s">
        <v>8</v>
      </c>
    </row>
    <row r="3" ht="39.0" customHeight="1">
      <c r="A3" s="45" t="s">
        <v>288</v>
      </c>
      <c r="B3" s="2"/>
      <c r="C3" s="3"/>
      <c r="D3" s="45" t="s">
        <v>289</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62" t="s">
        <v>11</v>
      </c>
      <c r="B2" s="62" t="s">
        <v>12</v>
      </c>
      <c r="C2" s="62" t="s">
        <v>13</v>
      </c>
      <c r="D2" s="62" t="s">
        <v>14</v>
      </c>
      <c r="E2" s="62" t="s">
        <v>15</v>
      </c>
      <c r="F2" s="62" t="s">
        <v>16</v>
      </c>
      <c r="G2" s="62" t="s">
        <v>17</v>
      </c>
      <c r="H2" s="62" t="s">
        <v>18</v>
      </c>
      <c r="I2" s="62" t="s">
        <v>19</v>
      </c>
      <c r="J2" s="10"/>
      <c r="K2" s="10"/>
      <c r="L2" s="10"/>
      <c r="M2" s="10"/>
      <c r="N2" s="10"/>
      <c r="O2" s="10"/>
      <c r="P2" s="10"/>
      <c r="Q2" s="10"/>
      <c r="R2" s="10"/>
      <c r="S2" s="10"/>
      <c r="T2" s="10"/>
      <c r="U2" s="10"/>
      <c r="V2" s="10"/>
      <c r="W2" s="10"/>
      <c r="X2" s="10"/>
      <c r="Y2" s="10"/>
      <c r="Z2" s="10"/>
    </row>
    <row r="3">
      <c r="A3" s="63">
        <v>138.0</v>
      </c>
      <c r="B3" s="63">
        <v>8.0</v>
      </c>
      <c r="C3" s="63" t="s">
        <v>20</v>
      </c>
      <c r="D3" s="63">
        <v>2.0</v>
      </c>
      <c r="E3" s="63" t="s">
        <v>217</v>
      </c>
      <c r="F3" s="63" t="s">
        <v>290</v>
      </c>
      <c r="G3" s="63" t="s">
        <v>167</v>
      </c>
      <c r="H3" s="64" t="s">
        <v>291</v>
      </c>
      <c r="I3" s="65" t="s">
        <v>182</v>
      </c>
      <c r="J3" s="10"/>
      <c r="K3" s="10"/>
      <c r="L3" s="10"/>
      <c r="M3" s="10"/>
      <c r="N3" s="10"/>
      <c r="O3" s="10"/>
      <c r="P3" s="10"/>
      <c r="Q3" s="10"/>
      <c r="R3" s="10"/>
      <c r="S3" s="10"/>
      <c r="T3" s="10"/>
      <c r="U3" s="10"/>
      <c r="V3" s="10"/>
      <c r="W3" s="10"/>
      <c r="X3" s="10"/>
      <c r="Y3" s="10"/>
      <c r="Z3" s="10"/>
    </row>
    <row r="4">
      <c r="A4" s="63">
        <v>139.0</v>
      </c>
      <c r="B4" s="63">
        <v>8.0</v>
      </c>
      <c r="C4" s="63" t="s">
        <v>20</v>
      </c>
      <c r="D4" s="63">
        <v>2.0</v>
      </c>
      <c r="E4" s="63" t="s">
        <v>217</v>
      </c>
      <c r="F4" s="63" t="s">
        <v>290</v>
      </c>
      <c r="G4" s="63" t="s">
        <v>39</v>
      </c>
      <c r="H4" s="64" t="s">
        <v>292</v>
      </c>
      <c r="I4" s="65" t="s">
        <v>182</v>
      </c>
      <c r="J4" s="10"/>
      <c r="K4" s="10"/>
      <c r="L4" s="10"/>
      <c r="M4" s="10"/>
      <c r="N4" s="10"/>
      <c r="O4" s="10"/>
      <c r="P4" s="10"/>
      <c r="Q4" s="10"/>
      <c r="R4" s="10"/>
      <c r="S4" s="10"/>
      <c r="T4" s="10"/>
      <c r="U4" s="10"/>
      <c r="V4" s="10"/>
      <c r="W4" s="10"/>
      <c r="X4" s="10"/>
      <c r="Y4" s="10"/>
      <c r="Z4" s="10"/>
    </row>
    <row r="5">
      <c r="A5" s="63">
        <v>140.0</v>
      </c>
      <c r="B5" s="63">
        <v>8.0</v>
      </c>
      <c r="C5" s="63" t="s">
        <v>20</v>
      </c>
      <c r="D5" s="63">
        <v>2.0</v>
      </c>
      <c r="E5" s="63" t="s">
        <v>217</v>
      </c>
      <c r="F5" s="63" t="s">
        <v>290</v>
      </c>
      <c r="G5" s="63" t="s">
        <v>167</v>
      </c>
      <c r="H5" s="64" t="s">
        <v>293</v>
      </c>
      <c r="I5" s="65" t="s">
        <v>182</v>
      </c>
      <c r="J5" s="10"/>
      <c r="K5" s="10"/>
      <c r="L5" s="10"/>
      <c r="M5" s="10"/>
      <c r="N5" s="10"/>
      <c r="O5" s="10"/>
      <c r="P5" s="10"/>
      <c r="Q5" s="10"/>
      <c r="R5" s="10"/>
      <c r="S5" s="10"/>
      <c r="T5" s="10"/>
      <c r="U5" s="10"/>
      <c r="V5" s="10"/>
      <c r="W5" s="10"/>
      <c r="X5" s="10"/>
      <c r="Y5" s="10"/>
      <c r="Z5" s="10"/>
    </row>
    <row r="6">
      <c r="A6" s="63">
        <v>141.0</v>
      </c>
      <c r="B6" s="63">
        <v>8.0</v>
      </c>
      <c r="C6" s="63" t="s">
        <v>20</v>
      </c>
      <c r="D6" s="63">
        <v>2.0</v>
      </c>
      <c r="E6" s="63" t="s">
        <v>217</v>
      </c>
      <c r="F6" s="63" t="s">
        <v>290</v>
      </c>
      <c r="G6" s="63" t="s">
        <v>227</v>
      </c>
      <c r="H6" s="64" t="s">
        <v>294</v>
      </c>
      <c r="I6" s="65" t="s">
        <v>182</v>
      </c>
      <c r="J6" s="10"/>
      <c r="K6" s="10"/>
      <c r="L6" s="10"/>
      <c r="M6" s="10"/>
      <c r="N6" s="10"/>
      <c r="O6" s="10"/>
      <c r="P6" s="10"/>
      <c r="Q6" s="10"/>
      <c r="R6" s="10"/>
      <c r="S6" s="10"/>
      <c r="T6" s="10"/>
      <c r="U6" s="10"/>
      <c r="V6" s="10"/>
      <c r="W6" s="10"/>
      <c r="X6" s="10"/>
      <c r="Y6" s="10"/>
      <c r="Z6" s="10"/>
    </row>
    <row r="7">
      <c r="A7" s="63">
        <v>142.0</v>
      </c>
      <c r="B7" s="63">
        <v>8.0</v>
      </c>
      <c r="C7" s="63" t="s">
        <v>20</v>
      </c>
      <c r="D7" s="63">
        <v>2.0</v>
      </c>
      <c r="E7" s="63" t="s">
        <v>217</v>
      </c>
      <c r="F7" s="63" t="s">
        <v>290</v>
      </c>
      <c r="G7" s="63" t="s">
        <v>295</v>
      </c>
      <c r="H7" s="64" t="s">
        <v>296</v>
      </c>
      <c r="I7" s="65" t="s">
        <v>182</v>
      </c>
      <c r="J7" s="10"/>
      <c r="K7" s="10"/>
      <c r="L7" s="10"/>
      <c r="M7" s="10"/>
      <c r="N7" s="10"/>
      <c r="O7" s="10"/>
      <c r="P7" s="10"/>
      <c r="Q7" s="10"/>
      <c r="R7" s="10"/>
      <c r="S7" s="10"/>
      <c r="T7" s="10"/>
      <c r="U7" s="10"/>
      <c r="V7" s="10"/>
      <c r="W7" s="10"/>
      <c r="X7" s="10"/>
      <c r="Y7" s="10"/>
      <c r="Z7" s="10"/>
    </row>
    <row r="8">
      <c r="A8" s="63">
        <v>143.0</v>
      </c>
      <c r="B8" s="63">
        <v>8.0</v>
      </c>
      <c r="C8" s="63" t="s">
        <v>20</v>
      </c>
      <c r="D8" s="63">
        <v>2.0</v>
      </c>
      <c r="E8" s="63" t="s">
        <v>217</v>
      </c>
      <c r="F8" s="63" t="s">
        <v>290</v>
      </c>
      <c r="G8" s="63" t="s">
        <v>297</v>
      </c>
      <c r="H8" s="64" t="s">
        <v>298</v>
      </c>
      <c r="I8" s="65" t="s">
        <v>182</v>
      </c>
      <c r="J8" s="10"/>
      <c r="K8" s="10"/>
      <c r="L8" s="10"/>
      <c r="M8" s="10"/>
      <c r="N8" s="10"/>
      <c r="O8" s="10"/>
      <c r="P8" s="10"/>
      <c r="Q8" s="10"/>
      <c r="R8" s="10"/>
      <c r="S8" s="10"/>
      <c r="T8" s="10"/>
      <c r="U8" s="10"/>
      <c r="V8" s="10"/>
      <c r="W8" s="10"/>
      <c r="X8" s="10"/>
      <c r="Y8" s="10"/>
      <c r="Z8" s="10"/>
    </row>
    <row r="9">
      <c r="A9" s="63">
        <v>144.0</v>
      </c>
      <c r="B9" s="63">
        <v>8.0</v>
      </c>
      <c r="C9" s="63" t="s">
        <v>20</v>
      </c>
      <c r="D9" s="63">
        <v>2.0</v>
      </c>
      <c r="E9" s="63" t="s">
        <v>217</v>
      </c>
      <c r="F9" s="63" t="s">
        <v>290</v>
      </c>
      <c r="G9" s="63" t="s">
        <v>121</v>
      </c>
      <c r="H9" s="64" t="s">
        <v>299</v>
      </c>
      <c r="I9" s="65" t="s">
        <v>182</v>
      </c>
      <c r="J9" s="10"/>
      <c r="K9" s="10"/>
      <c r="L9" s="10"/>
      <c r="M9" s="10"/>
      <c r="N9" s="10"/>
      <c r="O9" s="10"/>
      <c r="P9" s="10"/>
      <c r="Q9" s="10"/>
      <c r="R9" s="10"/>
      <c r="S9" s="10"/>
      <c r="T9" s="10"/>
      <c r="U9" s="10"/>
      <c r="V9" s="10"/>
      <c r="W9" s="10"/>
      <c r="X9" s="10"/>
      <c r="Y9" s="10"/>
      <c r="Z9" s="10"/>
    </row>
    <row r="10">
      <c r="A10" s="63">
        <v>145.0</v>
      </c>
      <c r="B10" s="63">
        <v>8.0</v>
      </c>
      <c r="C10" s="63" t="s">
        <v>20</v>
      </c>
      <c r="D10" s="63">
        <v>2.0</v>
      </c>
      <c r="E10" s="63" t="s">
        <v>217</v>
      </c>
      <c r="F10" s="63" t="s">
        <v>290</v>
      </c>
      <c r="G10" s="63" t="s">
        <v>121</v>
      </c>
      <c r="H10" s="64" t="s">
        <v>300</v>
      </c>
      <c r="I10" s="65" t="s">
        <v>182</v>
      </c>
      <c r="J10" s="10"/>
      <c r="K10" s="10"/>
      <c r="L10" s="10"/>
      <c r="M10" s="10"/>
      <c r="N10" s="10"/>
      <c r="O10" s="10"/>
      <c r="P10" s="10"/>
      <c r="Q10" s="10"/>
      <c r="R10" s="10"/>
      <c r="S10" s="10"/>
      <c r="T10" s="10"/>
      <c r="U10" s="10"/>
      <c r="V10" s="10"/>
      <c r="W10" s="10"/>
      <c r="X10" s="10"/>
      <c r="Y10" s="10"/>
      <c r="Z10" s="10"/>
    </row>
    <row r="11">
      <c r="A11" s="63">
        <v>146.0</v>
      </c>
      <c r="B11" s="63">
        <v>8.0</v>
      </c>
      <c r="C11" s="63" t="s">
        <v>20</v>
      </c>
      <c r="D11" s="63">
        <v>2.0</v>
      </c>
      <c r="E11" s="63" t="s">
        <v>217</v>
      </c>
      <c r="F11" s="63" t="s">
        <v>290</v>
      </c>
      <c r="G11" s="63" t="s">
        <v>167</v>
      </c>
      <c r="H11" s="64" t="s">
        <v>301</v>
      </c>
      <c r="I11" s="65" t="s">
        <v>182</v>
      </c>
      <c r="J11" s="10"/>
      <c r="K11" s="10"/>
      <c r="L11" s="10"/>
      <c r="M11" s="10"/>
      <c r="N11" s="10"/>
      <c r="O11" s="10"/>
      <c r="P11" s="10"/>
      <c r="Q11" s="10"/>
      <c r="R11" s="10"/>
      <c r="S11" s="10"/>
      <c r="T11" s="10"/>
      <c r="U11" s="10"/>
      <c r="V11" s="10"/>
      <c r="W11" s="10"/>
      <c r="X11" s="10"/>
      <c r="Y11" s="10"/>
      <c r="Z11" s="10"/>
    </row>
    <row r="12">
      <c r="A12" s="63">
        <v>147.0</v>
      </c>
      <c r="B12" s="63">
        <v>8.0</v>
      </c>
      <c r="C12" s="63" t="s">
        <v>20</v>
      </c>
      <c r="D12" s="63">
        <v>2.0</v>
      </c>
      <c r="E12" s="63" t="s">
        <v>217</v>
      </c>
      <c r="F12" s="63" t="s">
        <v>290</v>
      </c>
      <c r="G12" s="63" t="s">
        <v>23</v>
      </c>
      <c r="H12" s="64" t="s">
        <v>302</v>
      </c>
      <c r="I12" s="65" t="s">
        <v>182</v>
      </c>
      <c r="J12" s="10"/>
      <c r="K12" s="10"/>
      <c r="L12" s="10"/>
      <c r="M12" s="10"/>
      <c r="N12" s="10"/>
      <c r="O12" s="10"/>
      <c r="P12" s="10"/>
      <c r="Q12" s="10"/>
      <c r="R12" s="10"/>
      <c r="S12" s="10"/>
      <c r="T12" s="10"/>
      <c r="U12" s="10"/>
      <c r="V12" s="10"/>
      <c r="W12" s="10"/>
      <c r="X12" s="10"/>
      <c r="Y12" s="10"/>
      <c r="Z12" s="10"/>
    </row>
    <row r="13">
      <c r="A13" s="63">
        <v>148.0</v>
      </c>
      <c r="B13" s="63">
        <v>8.0</v>
      </c>
      <c r="C13" s="63" t="s">
        <v>20</v>
      </c>
      <c r="D13" s="63">
        <v>2.0</v>
      </c>
      <c r="E13" s="63" t="s">
        <v>217</v>
      </c>
      <c r="F13" s="63" t="s">
        <v>290</v>
      </c>
      <c r="G13" s="63" t="s">
        <v>121</v>
      </c>
      <c r="H13" s="64" t="s">
        <v>303</v>
      </c>
      <c r="I13" s="65" t="s">
        <v>182</v>
      </c>
      <c r="J13" s="10"/>
      <c r="K13" s="10"/>
      <c r="L13" s="10"/>
      <c r="M13" s="10"/>
      <c r="N13" s="10"/>
      <c r="O13" s="10"/>
      <c r="P13" s="10"/>
      <c r="Q13" s="10"/>
      <c r="R13" s="10"/>
      <c r="S13" s="10"/>
      <c r="T13" s="10"/>
      <c r="U13" s="10"/>
      <c r="V13" s="10"/>
      <c r="W13" s="10"/>
      <c r="X13" s="10"/>
      <c r="Y13" s="10"/>
      <c r="Z13" s="10"/>
    </row>
    <row r="14">
      <c r="A14" s="63">
        <v>149.0</v>
      </c>
      <c r="B14" s="63">
        <v>8.0</v>
      </c>
      <c r="C14" s="63" t="s">
        <v>20</v>
      </c>
      <c r="D14" s="63">
        <v>2.0</v>
      </c>
      <c r="E14" s="63" t="s">
        <v>217</v>
      </c>
      <c r="F14" s="63" t="s">
        <v>290</v>
      </c>
      <c r="G14" s="63" t="s">
        <v>234</v>
      </c>
      <c r="H14" s="64" t="s">
        <v>304</v>
      </c>
      <c r="I14" s="65" t="s">
        <v>182</v>
      </c>
      <c r="J14" s="10"/>
      <c r="K14" s="10"/>
      <c r="L14" s="10"/>
      <c r="M14" s="10"/>
      <c r="N14" s="10"/>
      <c r="O14" s="10"/>
      <c r="P14" s="10"/>
      <c r="Q14" s="10"/>
      <c r="R14" s="10"/>
      <c r="S14" s="10"/>
      <c r="T14" s="10"/>
      <c r="U14" s="10"/>
      <c r="V14" s="10"/>
      <c r="W14" s="10"/>
      <c r="X14" s="10"/>
      <c r="Y14" s="10"/>
      <c r="Z14" s="10"/>
    </row>
    <row r="15">
      <c r="A15" s="63">
        <v>150.0</v>
      </c>
      <c r="B15" s="63">
        <v>8.0</v>
      </c>
      <c r="C15" s="63" t="s">
        <v>20</v>
      </c>
      <c r="D15" s="63">
        <v>2.0</v>
      </c>
      <c r="E15" s="63" t="s">
        <v>217</v>
      </c>
      <c r="F15" s="63" t="s">
        <v>290</v>
      </c>
      <c r="G15" s="63" t="s">
        <v>167</v>
      </c>
      <c r="H15" s="64" t="s">
        <v>305</v>
      </c>
      <c r="I15" s="65" t="s">
        <v>182</v>
      </c>
      <c r="J15" s="10"/>
      <c r="K15" s="10"/>
      <c r="L15" s="10"/>
      <c r="M15" s="10"/>
      <c r="N15" s="10"/>
      <c r="O15" s="10"/>
      <c r="P15" s="10"/>
      <c r="Q15" s="10"/>
      <c r="R15" s="10"/>
      <c r="S15" s="10"/>
      <c r="T15" s="10"/>
      <c r="U15" s="10"/>
      <c r="V15" s="10"/>
      <c r="W15" s="10"/>
      <c r="X15" s="10"/>
      <c r="Y15" s="10"/>
      <c r="Z15" s="10"/>
    </row>
    <row r="16">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ht="15.75" customHeight="1">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ht="15.75" customHeight="1">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ht="15.75" customHeight="1">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ht="15.7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ht="15.75"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ht="15.75"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ht="15.7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ht="15.75"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ht="15.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ht="15.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ht="15.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ht="15.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ht="15.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ht="15.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ht="15.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ht="15.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ht="15.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ht="15.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ht="15.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ht="15.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ht="15.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ht="15.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ht="15.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ht="15.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ht="15.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ht="15.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ht="15.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ht="15.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ht="15.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ht="15.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ht="15.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ht="15.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ht="15.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ht="15.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ht="15.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ht="15.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ht="15.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ht="15.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ht="15.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ht="15.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ht="15.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ht="15.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ht="15.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ht="15.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ht="15.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ht="15.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ht="15.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ht="15.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ht="15.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ht="15.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ht="15.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ht="15.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ht="15.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ht="15.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ht="15.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ht="15.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ht="15.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ht="15.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ht="15.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ht="15.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ht="15.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ht="15.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ht="15.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ht="15.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5.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5.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5.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5.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5.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5.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5.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5.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5.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5.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5.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5.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5.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5.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5.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5.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5.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5.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5.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5.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5.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5.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5.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5.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5.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5.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5.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5.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5.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5.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5.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5.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5.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5.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5.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5.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5.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5.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5.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5.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5.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5.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5.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5.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5.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5.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5.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5.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5.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5.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5.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5.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5.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5.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5.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5.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5.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5.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5.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5.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5.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5.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5.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5.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5.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5.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5.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5.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5.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5.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5.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5.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5.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5.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5.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5.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5.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5.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5.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5.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5.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5.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5.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5.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5.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5.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5.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5.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5.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5.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5.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5.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5.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5.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5.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5.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5.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5.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5.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5.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5.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5.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5.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5.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5.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5.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5.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5.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5.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5.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5.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5.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5.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5.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5.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5.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5.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5.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5.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5.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5.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5.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5.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5.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5.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5.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5.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5.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5.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5.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5.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5.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5.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5.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5.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5.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5.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5.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5.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5.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5.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5.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5.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5.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5.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5.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5.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5.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5.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5.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5.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5.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5.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5.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5.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5.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5.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5.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5.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5.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5.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5.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5.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5.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5.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5.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5.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5.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5.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5.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5.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5.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5.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5.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5.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5.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5.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5.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5.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5.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5.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5.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5.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5.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5.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5.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5.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5.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5.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5.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5.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5.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5.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5.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5.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5.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5.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5.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5.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5.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5.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5.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5.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5.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5.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5.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5.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5.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5.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5.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5.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5.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5.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5.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5.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5.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5.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5.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5.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5.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5.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5.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5.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5.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5.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5.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5.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5.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5.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5.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5.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5.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5.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5.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5.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5.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5.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5.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5.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5.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5.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5.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5.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5.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5.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5.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5.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5.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5.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5.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5.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5.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5.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5.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5.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5.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5.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5.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5.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5.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5.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5.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5.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5.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5.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5.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5.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5.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5.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5.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5.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5.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5.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5.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5.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5.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5.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5.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5.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5.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5.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5.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5.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5.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5.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5.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5.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5.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5.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5.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5.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5.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5.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5.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5.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5.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5.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5.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5.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5.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5.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5.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5.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5.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5.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5.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5.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5.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5.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5.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5.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5.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5.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5.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5.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5.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5.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5.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5.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5.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5.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5.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5.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5.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5.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5.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5.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5.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5.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5.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5.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5.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5.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5.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5.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5.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5.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5.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5.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5.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5.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5.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5.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5.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5.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5.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5.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5.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5.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5.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5.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5.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5.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5.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5.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5.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5.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5.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5.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5.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5.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5.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5.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5.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5.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5.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5.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5.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5.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5.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5.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5.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5.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5.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5.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5.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5.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5.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5.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5.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5.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5.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5.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5.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5.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5.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5.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5.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5.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5.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5.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5.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5.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5.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5.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5.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5.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5.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5.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5.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5.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5.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5.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5.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5.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5.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5.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5.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5.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5.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5.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5.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5.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5.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5.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5.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5.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5.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5.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5.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5.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5.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5.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5.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5.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5.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5.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5.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5.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5.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5.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5.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5.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5.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5.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5.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5.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5.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5.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5.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5.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5.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5.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5.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5.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5.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5.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5.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5.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5.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5.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5.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5.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5.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5.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5.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5.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5.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5.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5.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5.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5.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5.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5.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5.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5.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5.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5.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5.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5.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5.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5.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5.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5.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5.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5.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5.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5.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5.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5.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5.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5.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5.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5.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5.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5.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5.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5.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5.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5.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5.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5.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5.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5.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5.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5.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5.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5.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5.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5.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5.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5.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5.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5.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5.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5.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5.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5.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5.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5.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5.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5.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5.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5.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5.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5.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5.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5.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5.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5.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5.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5.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5.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5.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5.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5.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5.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5.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5.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5.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5.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5.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5.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5.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5.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5.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5.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5.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5.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5.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5.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5.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5.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5.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5.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5.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5.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5.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5.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5.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5.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5.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5.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5.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5.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5.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5.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5.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5.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5.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5.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5.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5.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5.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5.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5.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5.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5.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5.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5.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5.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5.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5.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5.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5.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5.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5.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5.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5.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5.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5.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5.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5.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5.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5.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5.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5.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5.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5.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5.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5.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5.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5.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5.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5.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5.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5.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5.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5.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5.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5.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5.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5.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5.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5.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5.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5.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5.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5.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5.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5.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5.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5.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5.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5.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5.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5.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5.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5.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5.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5.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5.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5.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5.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5.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5.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5.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5.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5.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5.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5.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5.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5.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5.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5.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5.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5.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5.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5.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5.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5.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5.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5.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5.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5.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5.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5.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5.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5.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5.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5.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5.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5.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5.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5.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5.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5.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5.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5.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5.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5.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5.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5.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5.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5.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5.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5.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5.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5.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5.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5.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5.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5.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5.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5.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5.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5.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5.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5.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5.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5.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5.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5.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5.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5.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5.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5.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5.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5.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5.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5.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5.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5.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5.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5.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5.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5.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5.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5.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5.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5.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5.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5.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5.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5.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5.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5.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5.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5.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5.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5.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5.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5.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5.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5.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5.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5.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5.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5.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5.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5.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5.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5.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5.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5.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5.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5.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5.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5.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5.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5.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5.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5.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5.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5.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5.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5.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5.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5.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5.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5.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5.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5.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5.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5.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5.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5.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5.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5.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5.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5.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5.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5.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5.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5.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5.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5.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5.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5.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5.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5.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5.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5.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5.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5.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5.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5.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5.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5.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5.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5.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5.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5.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5.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5.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5.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5.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5.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5.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5.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5.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5.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5.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5.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5.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5.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5.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5.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5.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5.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5.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5.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5.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5.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5.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5.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5.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5.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5.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5.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5.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5.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5.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5.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5.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5.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5.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5.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5.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5.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5.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5.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5.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5.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5.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5.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5.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5.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5.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5.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5.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5.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5.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5.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5.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5.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5.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5.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5.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5.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5.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5.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5.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5.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5.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5.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5.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5.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5.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5.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5.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5.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5.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5.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5.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5.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5.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5.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5.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5.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5.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5.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5.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5.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5.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5.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5.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5.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5.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5.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5.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5.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5.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5.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5.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5.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5.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5.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5.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5.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5.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5.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5.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5.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5.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5.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5.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5.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5.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5.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5.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5.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5.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5.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5.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5.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5.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5.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5.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5.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5.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5.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5.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5.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5.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5.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5.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5.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5.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5.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5.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5.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5.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5.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5.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5.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5.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5.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5.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5.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5.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5.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5.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5.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5.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ht="15.75"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sheetData>
  <autoFilter ref="$A$2:$I$15"/>
  <mergeCells count="1">
    <mergeCell ref="A1:I1"/>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306</v>
      </c>
      <c r="B1" s="35" t="s">
        <v>307</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297</v>
      </c>
      <c r="B2" s="38">
        <f>COUNTIF(UA07A!G3:G30,"ALMA")</f>
        <v>1</v>
      </c>
      <c r="C2" s="39" t="s">
        <v>308</v>
      </c>
      <c r="D2" s="36"/>
      <c r="E2" s="36"/>
      <c r="F2" s="36"/>
      <c r="G2" s="36"/>
      <c r="H2" s="36"/>
      <c r="I2" s="36"/>
      <c r="J2" s="36"/>
      <c r="K2" s="36"/>
      <c r="L2" s="36"/>
      <c r="M2" s="36"/>
      <c r="N2" s="36"/>
      <c r="O2" s="36"/>
      <c r="P2" s="36"/>
      <c r="Q2" s="36"/>
      <c r="R2" s="36"/>
      <c r="S2" s="36"/>
      <c r="T2" s="36"/>
      <c r="U2" s="36"/>
      <c r="V2" s="36"/>
      <c r="W2" s="36"/>
      <c r="X2" s="36"/>
      <c r="Y2" s="36"/>
      <c r="Z2" s="36"/>
    </row>
    <row r="3" ht="33.0" customHeight="1">
      <c r="A3" s="37" t="s">
        <v>295</v>
      </c>
      <c r="B3" s="38">
        <f>COUNTIF(UA07A!G3:G31,"APRENDIZAJE SITUADO")</f>
        <v>1</v>
      </c>
      <c r="C3" s="39" t="s">
        <v>309</v>
      </c>
      <c r="D3" s="36"/>
      <c r="E3" s="36"/>
      <c r="F3" s="36"/>
      <c r="G3" s="36"/>
      <c r="H3" s="36"/>
      <c r="I3" s="36"/>
      <c r="J3" s="36"/>
      <c r="K3" s="36"/>
      <c r="L3" s="36"/>
      <c r="M3" s="36"/>
      <c r="N3" s="36"/>
      <c r="O3" s="36"/>
      <c r="P3" s="36"/>
      <c r="Q3" s="36"/>
      <c r="R3" s="36"/>
      <c r="S3" s="36"/>
      <c r="T3" s="36"/>
      <c r="U3" s="36"/>
      <c r="V3" s="36"/>
      <c r="W3" s="36"/>
      <c r="X3" s="36"/>
      <c r="Y3" s="36"/>
      <c r="Z3" s="36"/>
    </row>
    <row r="4" ht="31.5" customHeight="1">
      <c r="A4" s="37" t="s">
        <v>167</v>
      </c>
      <c r="B4" s="38">
        <f>COUNTIF(UA07A!G3:G32,"ARTES Y HUMANIDADES")</f>
        <v>4</v>
      </c>
      <c r="C4" s="39" t="s">
        <v>202</v>
      </c>
      <c r="D4" s="36"/>
      <c r="E4" s="36"/>
      <c r="F4" s="36"/>
      <c r="G4" s="36"/>
      <c r="H4" s="36"/>
      <c r="I4" s="36"/>
      <c r="J4" s="36"/>
      <c r="K4" s="36"/>
      <c r="L4" s="36"/>
      <c r="M4" s="36"/>
      <c r="N4" s="36"/>
      <c r="O4" s="36"/>
      <c r="P4" s="36"/>
      <c r="Q4" s="36"/>
      <c r="R4" s="36"/>
      <c r="S4" s="36"/>
      <c r="T4" s="36"/>
      <c r="U4" s="36"/>
      <c r="V4" s="36"/>
      <c r="W4" s="36"/>
      <c r="X4" s="36"/>
      <c r="Y4" s="36"/>
      <c r="Z4" s="36"/>
    </row>
    <row r="5" ht="31.5" customHeight="1">
      <c r="A5" s="37" t="s">
        <v>121</v>
      </c>
      <c r="B5" s="38">
        <f>COUNTIF(UA07A!G3:G33,"CONCIENCIA")</f>
        <v>3</v>
      </c>
      <c r="C5" s="39" t="s">
        <v>155</v>
      </c>
      <c r="D5" s="36"/>
      <c r="E5" s="36"/>
      <c r="F5" s="36"/>
      <c r="G5" s="36"/>
      <c r="H5" s="36"/>
      <c r="I5" s="36"/>
      <c r="J5" s="36"/>
      <c r="K5" s="36"/>
      <c r="L5" s="36"/>
      <c r="M5" s="36"/>
      <c r="N5" s="36"/>
      <c r="O5" s="36"/>
      <c r="P5" s="36"/>
      <c r="Q5" s="36"/>
      <c r="R5" s="36"/>
      <c r="S5" s="36"/>
      <c r="T5" s="36"/>
      <c r="U5" s="36"/>
      <c r="V5" s="36"/>
      <c r="W5" s="36"/>
      <c r="X5" s="36"/>
      <c r="Y5" s="36"/>
      <c r="Z5" s="36"/>
    </row>
    <row r="6" ht="31.5" customHeight="1">
      <c r="A6" s="37" t="s">
        <v>39</v>
      </c>
      <c r="B6" s="38">
        <f>COUNTIF(UA07A!G3:G34,"EDUCACIÓN")</f>
        <v>1</v>
      </c>
      <c r="C6" s="39" t="s">
        <v>93</v>
      </c>
      <c r="D6" s="36"/>
      <c r="E6" s="36"/>
      <c r="F6" s="36"/>
      <c r="G6" s="36"/>
      <c r="H6" s="36"/>
      <c r="I6" s="36"/>
      <c r="J6" s="36"/>
      <c r="K6" s="36"/>
      <c r="L6" s="36"/>
      <c r="M6" s="36"/>
      <c r="N6" s="36"/>
      <c r="O6" s="36"/>
      <c r="P6" s="36"/>
      <c r="Q6" s="36"/>
      <c r="R6" s="36"/>
      <c r="S6" s="36"/>
      <c r="T6" s="36"/>
      <c r="U6" s="36"/>
      <c r="V6" s="36"/>
      <c r="W6" s="36"/>
      <c r="X6" s="36"/>
      <c r="Y6" s="36"/>
      <c r="Z6" s="36"/>
    </row>
    <row r="7" ht="31.5" customHeight="1">
      <c r="A7" s="37" t="s">
        <v>234</v>
      </c>
      <c r="B7" s="38">
        <f>COUNTIF(UA07A!G3:G35,"ESPÍRITU")</f>
        <v>1</v>
      </c>
      <c r="C7" s="39" t="s">
        <v>251</v>
      </c>
      <c r="D7" s="36"/>
      <c r="E7" s="36"/>
      <c r="F7" s="36"/>
      <c r="G7" s="36"/>
      <c r="H7" s="36"/>
      <c r="I7" s="36"/>
      <c r="J7" s="36"/>
      <c r="K7" s="36"/>
      <c r="L7" s="36"/>
      <c r="M7" s="36"/>
      <c r="N7" s="36"/>
      <c r="O7" s="36"/>
      <c r="P7" s="36"/>
      <c r="Q7" s="36"/>
      <c r="R7" s="36"/>
      <c r="S7" s="36"/>
      <c r="T7" s="36"/>
      <c r="U7" s="36"/>
      <c r="V7" s="36"/>
      <c r="W7" s="36"/>
      <c r="X7" s="36"/>
      <c r="Y7" s="36"/>
      <c r="Z7" s="36"/>
    </row>
    <row r="8" ht="31.5" customHeight="1">
      <c r="A8" s="37" t="s">
        <v>23</v>
      </c>
      <c r="B8" s="38">
        <f>COUNTIF(UA07A!G3:G36,"PROPUESTA INSTITUTO NACIONAL")</f>
        <v>1</v>
      </c>
      <c r="C8" s="39" t="s">
        <v>101</v>
      </c>
      <c r="D8" s="36"/>
      <c r="E8" s="36"/>
      <c r="F8" s="36"/>
      <c r="G8" s="36"/>
      <c r="H8" s="36"/>
      <c r="I8" s="36"/>
      <c r="J8" s="36"/>
      <c r="K8" s="36"/>
      <c r="L8" s="36"/>
      <c r="M8" s="36"/>
      <c r="N8" s="36"/>
      <c r="O8" s="36"/>
      <c r="P8" s="36"/>
      <c r="Q8" s="36"/>
      <c r="R8" s="36"/>
      <c r="S8" s="36"/>
      <c r="T8" s="36"/>
      <c r="U8" s="36"/>
      <c r="V8" s="36"/>
      <c r="W8" s="36"/>
      <c r="X8" s="36"/>
      <c r="Y8" s="36"/>
      <c r="Z8" s="36"/>
    </row>
    <row r="9" ht="31.5" customHeight="1">
      <c r="A9" s="37" t="s">
        <v>227</v>
      </c>
      <c r="B9" s="38">
        <f>COUNTIF(UA07A!G3:G37,"RELACIÓN TEORÍA Y PRÁCTICA")</f>
        <v>1</v>
      </c>
      <c r="C9" s="39" t="s">
        <v>253</v>
      </c>
      <c r="D9" s="36"/>
      <c r="E9" s="36"/>
      <c r="F9" s="36"/>
      <c r="G9" s="36"/>
      <c r="H9" s="36"/>
      <c r="I9" s="36"/>
      <c r="J9" s="36"/>
      <c r="K9" s="36"/>
      <c r="L9" s="36"/>
      <c r="M9" s="36"/>
      <c r="N9" s="36"/>
      <c r="O9" s="36"/>
      <c r="P9" s="36"/>
      <c r="Q9" s="36"/>
      <c r="R9" s="36"/>
      <c r="S9" s="36"/>
      <c r="T9" s="36"/>
      <c r="U9" s="36"/>
      <c r="V9" s="36"/>
      <c r="W9" s="36"/>
      <c r="X9" s="36"/>
      <c r="Y9" s="36"/>
      <c r="Z9" s="36"/>
    </row>
    <row r="10" ht="35.25" customHeight="1">
      <c r="A10" s="40" t="s">
        <v>103</v>
      </c>
      <c r="B10" s="41">
        <f>SUM(B2:B9)</f>
        <v>13</v>
      </c>
      <c r="C10" s="39"/>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s>
  <sheetData>
    <row r="1" ht="15.0" customHeight="1">
      <c r="A1" s="19" t="s">
        <v>0</v>
      </c>
      <c r="B1" s="2"/>
      <c r="C1" s="2"/>
      <c r="D1" s="2"/>
      <c r="E1" s="2"/>
      <c r="F1" s="2"/>
      <c r="G1" s="2"/>
      <c r="H1" s="3"/>
    </row>
    <row r="2">
      <c r="A2" s="42" t="s">
        <v>213</v>
      </c>
      <c r="B2" s="43" t="s">
        <v>105</v>
      </c>
      <c r="C2" s="43" t="s">
        <v>3</v>
      </c>
      <c r="D2" s="42" t="s">
        <v>310</v>
      </c>
      <c r="E2" s="43" t="s">
        <v>311</v>
      </c>
      <c r="F2" s="43" t="s">
        <v>6</v>
      </c>
      <c r="G2" s="43" t="s">
        <v>312</v>
      </c>
      <c r="H2" s="43" t="s">
        <v>8</v>
      </c>
    </row>
    <row r="3" ht="24.0" customHeight="1">
      <c r="A3" s="45" t="s">
        <v>9</v>
      </c>
      <c r="B3" s="2"/>
      <c r="C3" s="3"/>
      <c r="D3" s="45" t="s">
        <v>313</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66"/>
      <c r="B3" s="66">
        <v>8.0</v>
      </c>
      <c r="C3" s="66" t="s">
        <v>20</v>
      </c>
      <c r="D3" s="66">
        <v>2.0</v>
      </c>
      <c r="E3" s="66" t="s">
        <v>260</v>
      </c>
      <c r="F3" s="66" t="s">
        <v>314</v>
      </c>
      <c r="G3" s="66" t="s">
        <v>39</v>
      </c>
      <c r="H3" s="67" t="s">
        <v>315</v>
      </c>
      <c r="I3" s="68" t="s">
        <v>74</v>
      </c>
      <c r="J3" s="17"/>
      <c r="K3" s="17"/>
      <c r="L3" s="17"/>
      <c r="M3" s="17"/>
      <c r="N3" s="17"/>
      <c r="O3" s="17"/>
      <c r="P3" s="17"/>
      <c r="Q3" s="17"/>
      <c r="R3" s="17"/>
      <c r="S3" s="17"/>
      <c r="T3" s="17"/>
      <c r="U3" s="17"/>
      <c r="V3" s="17"/>
      <c r="W3" s="17"/>
      <c r="X3" s="17"/>
      <c r="Y3" s="17"/>
      <c r="Z3" s="17"/>
    </row>
    <row r="4">
      <c r="A4" s="66"/>
      <c r="B4" s="66">
        <v>8.0</v>
      </c>
      <c r="C4" s="66" t="s">
        <v>20</v>
      </c>
      <c r="D4" s="66">
        <v>2.0</v>
      </c>
      <c r="E4" s="66" t="s">
        <v>260</v>
      </c>
      <c r="F4" s="66" t="s">
        <v>314</v>
      </c>
      <c r="G4" s="66" t="s">
        <v>316</v>
      </c>
      <c r="H4" s="67" t="s">
        <v>317</v>
      </c>
      <c r="I4" s="68" t="s">
        <v>74</v>
      </c>
      <c r="J4" s="17"/>
      <c r="K4" s="17"/>
      <c r="L4" s="17"/>
      <c r="M4" s="17"/>
      <c r="N4" s="17"/>
      <c r="O4" s="17"/>
      <c r="P4" s="17"/>
      <c r="Q4" s="17"/>
      <c r="R4" s="17"/>
      <c r="S4" s="17"/>
      <c r="T4" s="17"/>
      <c r="U4" s="17"/>
      <c r="V4" s="17"/>
      <c r="W4" s="17"/>
      <c r="X4" s="17"/>
      <c r="Y4" s="17"/>
      <c r="Z4" s="17"/>
    </row>
    <row r="5">
      <c r="A5" s="66">
        <v>151.0</v>
      </c>
      <c r="B5" s="66">
        <v>8.0</v>
      </c>
      <c r="C5" s="66" t="s">
        <v>20</v>
      </c>
      <c r="D5" s="66">
        <v>2.0</v>
      </c>
      <c r="E5" s="66" t="s">
        <v>260</v>
      </c>
      <c r="F5" s="66" t="s">
        <v>314</v>
      </c>
      <c r="G5" s="66" t="s">
        <v>227</v>
      </c>
      <c r="H5" s="67" t="s">
        <v>318</v>
      </c>
      <c r="I5" s="68" t="s">
        <v>74</v>
      </c>
      <c r="J5" s="17"/>
      <c r="K5" s="17"/>
      <c r="L5" s="17"/>
      <c r="M5" s="17"/>
      <c r="N5" s="17"/>
      <c r="O5" s="17"/>
      <c r="P5" s="17"/>
      <c r="Q5" s="17"/>
      <c r="R5" s="17"/>
      <c r="S5" s="17"/>
      <c r="T5" s="17"/>
      <c r="U5" s="17"/>
      <c r="V5" s="17"/>
      <c r="W5" s="17"/>
      <c r="X5" s="17"/>
      <c r="Y5" s="17"/>
      <c r="Z5" s="17"/>
    </row>
    <row r="6">
      <c r="A6" s="69"/>
      <c r="B6" s="69">
        <v>8.0</v>
      </c>
      <c r="C6" s="69" t="s">
        <v>20</v>
      </c>
      <c r="D6" s="69">
        <v>2.0</v>
      </c>
      <c r="E6" s="69" t="s">
        <v>260</v>
      </c>
      <c r="F6" s="69" t="s">
        <v>314</v>
      </c>
      <c r="G6" s="69" t="s">
        <v>316</v>
      </c>
      <c r="H6" s="70" t="s">
        <v>319</v>
      </c>
      <c r="I6" s="71" t="s">
        <v>74</v>
      </c>
      <c r="J6" s="17"/>
      <c r="K6" s="17"/>
      <c r="L6" s="17"/>
      <c r="M6" s="17"/>
      <c r="N6" s="17"/>
      <c r="O6" s="17"/>
      <c r="P6" s="17"/>
      <c r="Q6" s="17"/>
      <c r="R6" s="17"/>
      <c r="S6" s="17"/>
      <c r="T6" s="17"/>
      <c r="U6" s="17"/>
      <c r="V6" s="17"/>
      <c r="W6" s="17"/>
      <c r="X6" s="17"/>
      <c r="Y6" s="17"/>
      <c r="Z6" s="17"/>
    </row>
    <row r="7">
      <c r="A7" s="72"/>
      <c r="B7" s="72">
        <v>8.0</v>
      </c>
      <c r="C7" s="72" t="s">
        <v>20</v>
      </c>
      <c r="D7" s="72">
        <v>2.0</v>
      </c>
      <c r="E7" s="72" t="s">
        <v>260</v>
      </c>
      <c r="F7" s="72" t="s">
        <v>314</v>
      </c>
      <c r="G7" s="73" t="s">
        <v>320</v>
      </c>
      <c r="H7" s="74" t="s">
        <v>321</v>
      </c>
      <c r="I7" s="75" t="s">
        <v>74</v>
      </c>
      <c r="J7" s="17"/>
      <c r="K7" s="17"/>
      <c r="L7" s="17"/>
      <c r="M7" s="17"/>
      <c r="N7" s="17"/>
      <c r="O7" s="17"/>
      <c r="P7" s="17"/>
      <c r="Q7" s="17"/>
      <c r="R7" s="17"/>
      <c r="S7" s="17"/>
      <c r="T7" s="17"/>
      <c r="U7" s="17"/>
      <c r="V7" s="17"/>
      <c r="W7" s="17"/>
      <c r="X7" s="17"/>
      <c r="Y7" s="17"/>
      <c r="Z7" s="17"/>
    </row>
    <row r="8">
      <c r="A8" s="72">
        <v>152.0</v>
      </c>
      <c r="B8" s="72">
        <v>8.0</v>
      </c>
      <c r="C8" s="72" t="s">
        <v>20</v>
      </c>
      <c r="D8" s="72">
        <v>2.0</v>
      </c>
      <c r="E8" s="72" t="s">
        <v>260</v>
      </c>
      <c r="F8" s="72" t="s">
        <v>314</v>
      </c>
      <c r="G8" s="72" t="s">
        <v>322</v>
      </c>
      <c r="H8" s="74" t="s">
        <v>323</v>
      </c>
      <c r="I8" s="75" t="s">
        <v>74</v>
      </c>
      <c r="J8" s="17"/>
      <c r="K8" s="17"/>
      <c r="L8" s="17"/>
      <c r="M8" s="17"/>
      <c r="N8" s="17"/>
      <c r="O8" s="17"/>
      <c r="P8" s="17"/>
      <c r="Q8" s="17"/>
      <c r="R8" s="17"/>
      <c r="S8" s="17"/>
      <c r="T8" s="17"/>
      <c r="U8" s="17"/>
      <c r="V8" s="17"/>
      <c r="W8" s="17"/>
      <c r="X8" s="17"/>
      <c r="Y8" s="17"/>
      <c r="Z8" s="17"/>
    </row>
    <row r="9">
      <c r="A9" s="76"/>
      <c r="B9" s="72">
        <v>8.0</v>
      </c>
      <c r="C9" s="72" t="s">
        <v>20</v>
      </c>
      <c r="D9" s="72">
        <v>2.0</v>
      </c>
      <c r="E9" s="72" t="s">
        <v>260</v>
      </c>
      <c r="F9" s="72" t="s">
        <v>314</v>
      </c>
      <c r="G9" s="72" t="s">
        <v>39</v>
      </c>
      <c r="H9" s="74" t="s">
        <v>324</v>
      </c>
      <c r="I9" s="75" t="s">
        <v>74</v>
      </c>
      <c r="J9" s="17"/>
      <c r="K9" s="17"/>
      <c r="L9" s="17"/>
      <c r="M9" s="17"/>
      <c r="N9" s="17"/>
      <c r="O9" s="17"/>
      <c r="P9" s="17"/>
      <c r="Q9" s="17"/>
      <c r="R9" s="17"/>
      <c r="S9" s="17"/>
      <c r="T9" s="17"/>
      <c r="U9" s="17"/>
      <c r="V9" s="17"/>
      <c r="W9" s="17"/>
      <c r="X9" s="17"/>
      <c r="Y9" s="17"/>
      <c r="Z9" s="17"/>
    </row>
    <row r="10">
      <c r="A10" s="76"/>
      <c r="B10" s="72">
        <v>8.0</v>
      </c>
      <c r="C10" s="72" t="s">
        <v>20</v>
      </c>
      <c r="D10" s="72">
        <v>2.0</v>
      </c>
      <c r="E10" s="72" t="s">
        <v>260</v>
      </c>
      <c r="F10" s="72" t="s">
        <v>314</v>
      </c>
      <c r="G10" s="77" t="s">
        <v>325</v>
      </c>
      <c r="H10" s="74" t="s">
        <v>326</v>
      </c>
      <c r="I10" s="75" t="s">
        <v>74</v>
      </c>
      <c r="J10" s="17"/>
      <c r="K10" s="17"/>
      <c r="L10" s="17"/>
      <c r="M10" s="17"/>
      <c r="N10" s="17"/>
      <c r="O10" s="17"/>
      <c r="P10" s="17"/>
      <c r="Q10" s="17"/>
      <c r="R10" s="17"/>
      <c r="S10" s="17"/>
      <c r="T10" s="17"/>
      <c r="U10" s="17"/>
      <c r="V10" s="17"/>
      <c r="W10" s="17"/>
      <c r="X10" s="17"/>
      <c r="Y10" s="17"/>
      <c r="Z10" s="17"/>
    </row>
    <row r="11">
      <c r="A11" s="76"/>
      <c r="B11" s="72">
        <v>8.0</v>
      </c>
      <c r="C11" s="72" t="s">
        <v>20</v>
      </c>
      <c r="D11" s="72">
        <v>2.0</v>
      </c>
      <c r="E11" s="72" t="s">
        <v>260</v>
      </c>
      <c r="F11" s="72" t="s">
        <v>314</v>
      </c>
      <c r="G11" s="72" t="s">
        <v>39</v>
      </c>
      <c r="H11" s="74" t="s">
        <v>327</v>
      </c>
      <c r="I11" s="75" t="s">
        <v>74</v>
      </c>
      <c r="J11" s="17"/>
      <c r="K11" s="17"/>
      <c r="L11" s="17"/>
      <c r="M11" s="17"/>
      <c r="N11" s="17"/>
      <c r="O11" s="17"/>
      <c r="P11" s="17"/>
      <c r="Q11" s="17"/>
      <c r="R11" s="17"/>
      <c r="S11" s="17"/>
      <c r="T11" s="17"/>
      <c r="U11" s="17"/>
      <c r="V11" s="17"/>
      <c r="W11" s="17"/>
      <c r="X11" s="17"/>
      <c r="Y11" s="17"/>
      <c r="Z11" s="17"/>
    </row>
    <row r="12">
      <c r="A12" s="72">
        <v>153.0</v>
      </c>
      <c r="B12" s="72">
        <v>8.0</v>
      </c>
      <c r="C12" s="72" t="s">
        <v>20</v>
      </c>
      <c r="D12" s="72">
        <v>2.0</v>
      </c>
      <c r="E12" s="72" t="s">
        <v>260</v>
      </c>
      <c r="F12" s="72" t="s">
        <v>314</v>
      </c>
      <c r="G12" s="72" t="s">
        <v>227</v>
      </c>
      <c r="H12" s="74" t="s">
        <v>328</v>
      </c>
      <c r="I12" s="75" t="s">
        <v>74</v>
      </c>
      <c r="J12" s="17"/>
      <c r="K12" s="17"/>
      <c r="L12" s="17"/>
      <c r="M12" s="17"/>
      <c r="N12" s="17"/>
      <c r="O12" s="17"/>
      <c r="P12" s="17"/>
      <c r="Q12" s="17"/>
      <c r="R12" s="17"/>
      <c r="S12" s="17"/>
      <c r="T12" s="17"/>
      <c r="U12" s="17"/>
      <c r="V12" s="17"/>
      <c r="W12" s="17"/>
      <c r="X12" s="17"/>
      <c r="Y12" s="17"/>
      <c r="Z12" s="17"/>
    </row>
    <row r="13">
      <c r="A13" s="76"/>
      <c r="B13" s="72">
        <v>8.0</v>
      </c>
      <c r="C13" s="72" t="s">
        <v>20</v>
      </c>
      <c r="D13" s="72">
        <v>2.0</v>
      </c>
      <c r="E13" s="72" t="s">
        <v>260</v>
      </c>
      <c r="F13" s="72" t="s">
        <v>314</v>
      </c>
      <c r="G13" s="72" t="s">
        <v>39</v>
      </c>
      <c r="H13" s="74" t="s">
        <v>329</v>
      </c>
      <c r="I13" s="75" t="s">
        <v>74</v>
      </c>
      <c r="J13" s="17"/>
      <c r="K13" s="17"/>
      <c r="L13" s="17"/>
      <c r="M13" s="17"/>
      <c r="N13" s="17"/>
      <c r="O13" s="17"/>
      <c r="P13" s="17"/>
      <c r="Q13" s="17"/>
      <c r="R13" s="17"/>
      <c r="S13" s="17"/>
      <c r="T13" s="17"/>
      <c r="U13" s="17"/>
      <c r="V13" s="17"/>
      <c r="W13" s="17"/>
      <c r="X13" s="17"/>
      <c r="Y13" s="17"/>
      <c r="Z13" s="17"/>
    </row>
    <row r="14">
      <c r="A14" s="76"/>
      <c r="B14" s="72">
        <v>8.0</v>
      </c>
      <c r="C14" s="72" t="s">
        <v>20</v>
      </c>
      <c r="D14" s="72">
        <v>2.0</v>
      </c>
      <c r="E14" s="72" t="s">
        <v>260</v>
      </c>
      <c r="F14" s="72" t="s">
        <v>314</v>
      </c>
      <c r="G14" s="72" t="s">
        <v>114</v>
      </c>
      <c r="H14" s="74" t="s">
        <v>330</v>
      </c>
      <c r="I14" s="75" t="s">
        <v>74</v>
      </c>
      <c r="J14" s="17"/>
      <c r="K14" s="17"/>
      <c r="L14" s="17"/>
      <c r="M14" s="17"/>
      <c r="N14" s="17"/>
      <c r="O14" s="17"/>
      <c r="P14" s="17"/>
      <c r="Q14" s="17"/>
      <c r="R14" s="17"/>
      <c r="S14" s="17"/>
      <c r="T14" s="17"/>
      <c r="U14" s="17"/>
      <c r="V14" s="17"/>
      <c r="W14" s="17"/>
      <c r="X14" s="17"/>
      <c r="Y14" s="17"/>
      <c r="Z14" s="17"/>
    </row>
    <row r="15">
      <c r="A15" s="76"/>
      <c r="B15" s="72">
        <v>8.0</v>
      </c>
      <c r="C15" s="72" t="s">
        <v>20</v>
      </c>
      <c r="D15" s="72">
        <v>2.0</v>
      </c>
      <c r="E15" s="72" t="s">
        <v>260</v>
      </c>
      <c r="F15" s="72" t="s">
        <v>314</v>
      </c>
      <c r="G15" s="72" t="s">
        <v>331</v>
      </c>
      <c r="H15" s="74" t="s">
        <v>332</v>
      </c>
      <c r="I15" s="75" t="s">
        <v>74</v>
      </c>
      <c r="J15" s="17"/>
      <c r="K15" s="17"/>
      <c r="L15" s="17"/>
      <c r="M15" s="17"/>
      <c r="N15" s="17"/>
      <c r="O15" s="17"/>
      <c r="P15" s="17"/>
      <c r="Q15" s="17"/>
      <c r="R15" s="17"/>
      <c r="S15" s="17"/>
      <c r="T15" s="17"/>
      <c r="U15" s="17"/>
      <c r="V15" s="17"/>
      <c r="W15" s="17"/>
      <c r="X15" s="17"/>
      <c r="Y15" s="17"/>
      <c r="Z15" s="17"/>
    </row>
    <row r="16">
      <c r="A16" s="76"/>
      <c r="B16" s="72">
        <v>8.0</v>
      </c>
      <c r="C16" s="72" t="s">
        <v>20</v>
      </c>
      <c r="D16" s="72">
        <v>2.0</v>
      </c>
      <c r="E16" s="72" t="s">
        <v>260</v>
      </c>
      <c r="F16" s="72" t="s">
        <v>314</v>
      </c>
      <c r="G16" s="72" t="s">
        <v>114</v>
      </c>
      <c r="H16" s="74" t="s">
        <v>333</v>
      </c>
      <c r="I16" s="75" t="s">
        <v>74</v>
      </c>
      <c r="J16" s="17"/>
      <c r="K16" s="17"/>
      <c r="L16" s="17"/>
      <c r="M16" s="17"/>
      <c r="N16" s="17"/>
      <c r="O16" s="17"/>
      <c r="P16" s="17"/>
      <c r="Q16" s="17"/>
      <c r="R16" s="17"/>
      <c r="S16" s="17"/>
      <c r="T16" s="17"/>
      <c r="U16" s="17"/>
      <c r="V16" s="17"/>
      <c r="W16" s="17"/>
      <c r="X16" s="17"/>
      <c r="Y16" s="17"/>
      <c r="Z16" s="17"/>
    </row>
    <row r="17">
      <c r="A17" s="76"/>
      <c r="B17" s="72">
        <v>8.0</v>
      </c>
      <c r="C17" s="72" t="s">
        <v>20</v>
      </c>
      <c r="D17" s="72">
        <v>2.0</v>
      </c>
      <c r="E17" s="72" t="s">
        <v>260</v>
      </c>
      <c r="F17" s="72" t="s">
        <v>314</v>
      </c>
      <c r="G17" s="72" t="s">
        <v>39</v>
      </c>
      <c r="H17" s="74" t="s">
        <v>334</v>
      </c>
      <c r="I17" s="75" t="s">
        <v>74</v>
      </c>
      <c r="J17" s="17"/>
      <c r="K17" s="17"/>
      <c r="L17" s="17"/>
      <c r="M17" s="17"/>
      <c r="N17" s="17"/>
      <c r="O17" s="17"/>
      <c r="P17" s="17"/>
      <c r="Q17" s="17"/>
      <c r="R17" s="17"/>
      <c r="S17" s="17"/>
      <c r="T17" s="17"/>
      <c r="U17" s="17"/>
      <c r="V17" s="17"/>
      <c r="W17" s="17"/>
      <c r="X17" s="17"/>
      <c r="Y17" s="17"/>
      <c r="Z17" s="17"/>
    </row>
    <row r="18">
      <c r="A18" s="76"/>
      <c r="B18" s="72">
        <v>8.0</v>
      </c>
      <c r="C18" s="72" t="s">
        <v>20</v>
      </c>
      <c r="D18" s="72">
        <v>2.0</v>
      </c>
      <c r="E18" s="72" t="s">
        <v>260</v>
      </c>
      <c r="F18" s="72" t="s">
        <v>314</v>
      </c>
      <c r="G18" s="72" t="s">
        <v>23</v>
      </c>
      <c r="H18" s="74" t="s">
        <v>335</v>
      </c>
      <c r="I18" s="75" t="s">
        <v>74</v>
      </c>
      <c r="J18" s="17"/>
      <c r="K18" s="17"/>
      <c r="L18" s="17"/>
      <c r="M18" s="17"/>
      <c r="N18" s="17"/>
      <c r="O18" s="17"/>
      <c r="P18" s="17"/>
      <c r="Q18" s="17"/>
      <c r="R18" s="17"/>
      <c r="S18" s="17"/>
      <c r="T18" s="17"/>
      <c r="U18" s="17"/>
      <c r="V18" s="17"/>
      <c r="W18" s="17"/>
      <c r="X18" s="17"/>
      <c r="Y18" s="17"/>
      <c r="Z18" s="17"/>
    </row>
    <row r="19">
      <c r="A19" s="72">
        <v>154.0</v>
      </c>
      <c r="B19" s="72">
        <v>8.0</v>
      </c>
      <c r="C19" s="72" t="s">
        <v>20</v>
      </c>
      <c r="D19" s="72">
        <v>2.0</v>
      </c>
      <c r="E19" s="72" t="s">
        <v>260</v>
      </c>
      <c r="F19" s="72" t="s">
        <v>314</v>
      </c>
      <c r="G19" s="72" t="s">
        <v>336</v>
      </c>
      <c r="H19" s="74" t="s">
        <v>337</v>
      </c>
      <c r="I19" s="75" t="s">
        <v>74</v>
      </c>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19"/>
  <mergeCells count="1">
    <mergeCell ref="A1:I1"/>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338</v>
      </c>
      <c r="B1" s="35" t="s">
        <v>339</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114</v>
      </c>
      <c r="B2" s="38">
        <f>COUNTIF(UA08A!G3:G25,"ADMISIÓN")</f>
        <v>2</v>
      </c>
      <c r="C2" s="39" t="s">
        <v>154</v>
      </c>
      <c r="D2" s="36"/>
      <c r="E2" s="36"/>
      <c r="F2" s="36"/>
      <c r="G2" s="36"/>
      <c r="H2" s="36"/>
      <c r="I2" s="36"/>
      <c r="J2" s="36"/>
      <c r="K2" s="36"/>
      <c r="L2" s="36"/>
      <c r="M2" s="36"/>
      <c r="N2" s="36"/>
      <c r="O2" s="36"/>
      <c r="P2" s="36"/>
      <c r="Q2" s="36"/>
      <c r="R2" s="36"/>
      <c r="S2" s="36"/>
      <c r="T2" s="36"/>
      <c r="U2" s="36"/>
      <c r="V2" s="36"/>
      <c r="W2" s="36"/>
      <c r="X2" s="36"/>
      <c r="Y2" s="36"/>
      <c r="Z2" s="36"/>
    </row>
    <row r="3" ht="33.0" customHeight="1">
      <c r="A3" s="37" t="s">
        <v>331</v>
      </c>
      <c r="B3" s="38">
        <f>COUNTIF(UA08A!G3:G26,"CONCIENCIA ")</f>
        <v>1</v>
      </c>
      <c r="C3" s="39" t="s">
        <v>155</v>
      </c>
      <c r="D3" s="36"/>
      <c r="E3" s="36"/>
      <c r="F3" s="36"/>
      <c r="G3" s="36"/>
      <c r="H3" s="36"/>
      <c r="I3" s="36"/>
      <c r="J3" s="36"/>
      <c r="K3" s="36"/>
      <c r="L3" s="36"/>
      <c r="M3" s="36"/>
      <c r="N3" s="36"/>
      <c r="O3" s="36"/>
      <c r="P3" s="36"/>
      <c r="Q3" s="36"/>
      <c r="R3" s="36"/>
      <c r="S3" s="36"/>
      <c r="T3" s="36"/>
      <c r="U3" s="36"/>
      <c r="V3" s="36"/>
      <c r="W3" s="36"/>
      <c r="X3" s="36"/>
      <c r="Y3" s="36"/>
      <c r="Z3" s="36"/>
    </row>
    <row r="4" ht="31.5" customHeight="1">
      <c r="A4" s="37" t="s">
        <v>39</v>
      </c>
      <c r="B4" s="38">
        <f>COUNTIF(UA08A!G3:G27,"EDUCACIÓN")</f>
        <v>5</v>
      </c>
      <c r="C4" s="39" t="s">
        <v>93</v>
      </c>
      <c r="D4" s="36"/>
      <c r="E4" s="36"/>
      <c r="F4" s="36"/>
      <c r="G4" s="36"/>
      <c r="H4" s="36"/>
      <c r="I4" s="36"/>
      <c r="J4" s="36"/>
      <c r="K4" s="36"/>
      <c r="L4" s="36"/>
      <c r="M4" s="36"/>
      <c r="N4" s="36"/>
      <c r="O4" s="36"/>
      <c r="P4" s="36"/>
      <c r="Q4" s="36"/>
      <c r="R4" s="36"/>
      <c r="S4" s="36"/>
      <c r="T4" s="36"/>
      <c r="U4" s="36"/>
      <c r="V4" s="36"/>
      <c r="W4" s="36"/>
      <c r="X4" s="36"/>
      <c r="Y4" s="36"/>
      <c r="Z4" s="36"/>
    </row>
    <row r="5" ht="31.5" customHeight="1">
      <c r="A5" s="37" t="s">
        <v>316</v>
      </c>
      <c r="B5" s="38">
        <f>COUNTIF(UA08A!G3:G28,"FÍSICA CUÁNTICA")</f>
        <v>2</v>
      </c>
      <c r="C5" s="39" t="s">
        <v>340</v>
      </c>
      <c r="D5" s="36"/>
      <c r="E5" s="36"/>
      <c r="F5" s="36"/>
      <c r="G5" s="36"/>
      <c r="H5" s="36"/>
      <c r="I5" s="36"/>
      <c r="J5" s="36"/>
      <c r="K5" s="36"/>
      <c r="L5" s="36"/>
      <c r="M5" s="36"/>
      <c r="N5" s="36"/>
      <c r="O5" s="36"/>
      <c r="P5" s="36"/>
      <c r="Q5" s="36"/>
      <c r="R5" s="36"/>
      <c r="S5" s="36"/>
      <c r="T5" s="36"/>
      <c r="U5" s="36"/>
      <c r="V5" s="36"/>
      <c r="W5" s="36"/>
      <c r="X5" s="36"/>
      <c r="Y5" s="36"/>
      <c r="Z5" s="36"/>
    </row>
    <row r="6" ht="31.5" customHeight="1">
      <c r="A6" s="37" t="s">
        <v>320</v>
      </c>
      <c r="B6" s="38">
        <f>COUNTIF(UA08A!G3:G29,"INTERRELACIÓN ESTUDIANTE -DOCENTE")</f>
        <v>1</v>
      </c>
      <c r="C6" s="39" t="s">
        <v>341</v>
      </c>
      <c r="D6" s="36"/>
      <c r="E6" s="36"/>
      <c r="F6" s="36"/>
      <c r="G6" s="36"/>
      <c r="H6" s="36"/>
      <c r="I6" s="36"/>
      <c r="J6" s="36"/>
      <c r="K6" s="36"/>
      <c r="L6" s="36"/>
      <c r="M6" s="36"/>
      <c r="N6" s="36"/>
      <c r="O6" s="36"/>
      <c r="P6" s="36"/>
      <c r="Q6" s="36"/>
      <c r="R6" s="36"/>
      <c r="S6" s="36"/>
      <c r="T6" s="36"/>
      <c r="U6" s="36"/>
      <c r="V6" s="36"/>
      <c r="W6" s="36"/>
      <c r="X6" s="36"/>
      <c r="Y6" s="36"/>
      <c r="Z6" s="36"/>
    </row>
    <row r="7" ht="31.5" customHeight="1">
      <c r="A7" s="37" t="s">
        <v>325</v>
      </c>
      <c r="B7" s="38">
        <f>COUNTIF(UA08A!G3:G30,"MÉTODO CIENTÍFICO")</f>
        <v>1</v>
      </c>
      <c r="C7" s="39" t="s">
        <v>342</v>
      </c>
      <c r="D7" s="36"/>
      <c r="E7" s="36"/>
      <c r="F7" s="36"/>
      <c r="G7" s="36"/>
      <c r="H7" s="36"/>
      <c r="I7" s="36"/>
      <c r="J7" s="36"/>
      <c r="K7" s="36"/>
      <c r="L7" s="36"/>
      <c r="M7" s="36"/>
      <c r="N7" s="36"/>
      <c r="O7" s="36"/>
      <c r="P7" s="36"/>
      <c r="Q7" s="36"/>
      <c r="R7" s="36"/>
      <c r="S7" s="36"/>
      <c r="T7" s="36"/>
      <c r="U7" s="36"/>
      <c r="V7" s="36"/>
      <c r="W7" s="36"/>
      <c r="X7" s="36"/>
      <c r="Y7" s="36"/>
      <c r="Z7" s="36"/>
    </row>
    <row r="8" ht="31.5" customHeight="1">
      <c r="A8" s="37" t="s">
        <v>336</v>
      </c>
      <c r="B8" s="38">
        <f>COUNTIF(UA08A!G3:G31,"POLÍTICAS EDUCATIVAS")</f>
        <v>1</v>
      </c>
      <c r="C8" s="39" t="s">
        <v>343</v>
      </c>
      <c r="D8" s="36"/>
      <c r="E8" s="36"/>
      <c r="F8" s="36"/>
      <c r="G8" s="36"/>
      <c r="H8" s="36"/>
      <c r="I8" s="36"/>
      <c r="J8" s="36"/>
      <c r="K8" s="36"/>
      <c r="L8" s="36"/>
      <c r="M8" s="36"/>
      <c r="N8" s="36"/>
      <c r="O8" s="36"/>
      <c r="P8" s="36"/>
      <c r="Q8" s="36"/>
      <c r="R8" s="36"/>
      <c r="S8" s="36"/>
      <c r="T8" s="36"/>
      <c r="U8" s="36"/>
      <c r="V8" s="36"/>
      <c r="W8" s="36"/>
      <c r="X8" s="36"/>
      <c r="Y8" s="36"/>
      <c r="Z8" s="36"/>
    </row>
    <row r="9" ht="31.5" customHeight="1">
      <c r="A9" s="37" t="s">
        <v>23</v>
      </c>
      <c r="B9" s="38">
        <f>COUNTIF(UA08A!G3:G32,"PROPUESTA INSTITUTO NACIONAL")</f>
        <v>1</v>
      </c>
      <c r="C9" s="39" t="s">
        <v>101</v>
      </c>
      <c r="D9" s="36"/>
      <c r="E9" s="36"/>
      <c r="F9" s="36"/>
      <c r="G9" s="36"/>
      <c r="H9" s="36"/>
      <c r="I9" s="36"/>
      <c r="J9" s="36"/>
      <c r="K9" s="36"/>
      <c r="L9" s="36"/>
      <c r="M9" s="36"/>
      <c r="N9" s="36"/>
      <c r="O9" s="36"/>
      <c r="P9" s="36"/>
      <c r="Q9" s="36"/>
      <c r="R9" s="36"/>
      <c r="S9" s="36"/>
      <c r="T9" s="36"/>
      <c r="U9" s="36"/>
      <c r="V9" s="36"/>
      <c r="W9" s="36"/>
      <c r="X9" s="36"/>
      <c r="Y9" s="36"/>
      <c r="Z9" s="36"/>
    </row>
    <row r="10" ht="31.5" customHeight="1">
      <c r="A10" s="37" t="s">
        <v>322</v>
      </c>
      <c r="B10" s="38">
        <f>COUNTIF(UA08A!G3:G33,"PSICOLOGÍA")</f>
        <v>1</v>
      </c>
      <c r="C10" s="39" t="s">
        <v>344</v>
      </c>
      <c r="D10" s="36"/>
      <c r="E10" s="36"/>
      <c r="F10" s="36"/>
      <c r="G10" s="36"/>
      <c r="H10" s="36"/>
      <c r="I10" s="36"/>
      <c r="J10" s="36"/>
      <c r="K10" s="36"/>
      <c r="L10" s="36"/>
      <c r="M10" s="36"/>
      <c r="N10" s="36"/>
      <c r="O10" s="36"/>
      <c r="P10" s="36"/>
      <c r="Q10" s="36"/>
      <c r="R10" s="36"/>
      <c r="S10" s="36"/>
      <c r="T10" s="36"/>
      <c r="U10" s="36"/>
      <c r="V10" s="36"/>
      <c r="W10" s="36"/>
      <c r="X10" s="36"/>
      <c r="Y10" s="36"/>
      <c r="Z10" s="36"/>
    </row>
    <row r="11" ht="31.5" customHeight="1">
      <c r="A11" s="37" t="s">
        <v>227</v>
      </c>
      <c r="B11" s="38">
        <f>COUNTIF(UA08A!G3:G34,"RELACIÓN TEORÍA Y PRÁCTICA")</f>
        <v>2</v>
      </c>
      <c r="C11" s="39" t="s">
        <v>253</v>
      </c>
      <c r="D11" s="36"/>
      <c r="E11" s="36"/>
      <c r="F11" s="36"/>
      <c r="G11" s="36"/>
      <c r="H11" s="36"/>
      <c r="I11" s="36"/>
      <c r="J11" s="36"/>
      <c r="K11" s="36"/>
      <c r="L11" s="36"/>
      <c r="M11" s="36"/>
      <c r="N11" s="36"/>
      <c r="O11" s="36"/>
      <c r="P11" s="36"/>
      <c r="Q11" s="36"/>
      <c r="R11" s="36"/>
      <c r="S11" s="36"/>
      <c r="T11" s="36"/>
      <c r="U11" s="36"/>
      <c r="V11" s="36"/>
      <c r="W11" s="36"/>
      <c r="X11" s="36"/>
      <c r="Y11" s="36"/>
      <c r="Z11" s="36"/>
    </row>
    <row r="12" ht="35.25" customHeight="1">
      <c r="A12" s="40" t="s">
        <v>103</v>
      </c>
      <c r="B12" s="41">
        <f>SUM(B2:B11)</f>
        <v>17</v>
      </c>
      <c r="C12" s="39"/>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s>
  <sheetData>
    <row r="1" ht="15.0" customHeight="1">
      <c r="A1" s="56" t="s">
        <v>0</v>
      </c>
      <c r="B1" s="57"/>
      <c r="C1" s="57"/>
      <c r="D1" s="57"/>
      <c r="E1" s="57"/>
      <c r="F1" s="57"/>
      <c r="G1" s="57"/>
      <c r="H1" s="58"/>
    </row>
    <row r="2">
      <c r="A2" s="42" t="s">
        <v>213</v>
      </c>
      <c r="B2" s="43" t="s">
        <v>105</v>
      </c>
      <c r="C2" s="43" t="s">
        <v>3</v>
      </c>
      <c r="D2" s="42" t="s">
        <v>345</v>
      </c>
      <c r="E2" s="43" t="s">
        <v>346</v>
      </c>
      <c r="F2" s="43" t="s">
        <v>6</v>
      </c>
      <c r="G2" s="43" t="s">
        <v>7</v>
      </c>
      <c r="H2" s="43" t="s">
        <v>8</v>
      </c>
    </row>
    <row r="3" ht="34.5" customHeight="1">
      <c r="A3" s="45" t="s">
        <v>9</v>
      </c>
      <c r="B3" s="2"/>
      <c r="C3" s="3"/>
      <c r="D3" s="45" t="s">
        <v>347</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155.0</v>
      </c>
      <c r="B3" s="21">
        <v>8.0</v>
      </c>
      <c r="C3" s="21" t="s">
        <v>20</v>
      </c>
      <c r="D3" s="21">
        <v>2.0</v>
      </c>
      <c r="E3" s="21" t="s">
        <v>260</v>
      </c>
      <c r="F3" s="21" t="s">
        <v>348</v>
      </c>
      <c r="G3" s="21" t="s">
        <v>26</v>
      </c>
      <c r="H3" s="23" t="s">
        <v>349</v>
      </c>
      <c r="I3" s="24" t="s">
        <v>80</v>
      </c>
      <c r="J3" s="17"/>
      <c r="K3" s="17"/>
      <c r="L3" s="17"/>
      <c r="M3" s="17"/>
      <c r="N3" s="17"/>
      <c r="O3" s="17"/>
      <c r="P3" s="17"/>
      <c r="Q3" s="17"/>
      <c r="R3" s="17"/>
      <c r="S3" s="17"/>
      <c r="T3" s="17"/>
      <c r="U3" s="17"/>
      <c r="V3" s="17"/>
      <c r="W3" s="17"/>
      <c r="X3" s="17"/>
      <c r="Y3" s="17"/>
      <c r="Z3" s="17"/>
    </row>
    <row r="4">
      <c r="A4" s="21">
        <v>156.0</v>
      </c>
      <c r="B4" s="21">
        <v>8.0</v>
      </c>
      <c r="C4" s="21" t="s">
        <v>20</v>
      </c>
      <c r="D4" s="21">
        <v>2.0</v>
      </c>
      <c r="E4" s="21" t="s">
        <v>260</v>
      </c>
      <c r="F4" s="21" t="s">
        <v>348</v>
      </c>
      <c r="G4" s="21" t="s">
        <v>26</v>
      </c>
      <c r="H4" s="23" t="s">
        <v>350</v>
      </c>
      <c r="I4" s="24" t="s">
        <v>80</v>
      </c>
      <c r="J4" s="17"/>
      <c r="K4" s="17"/>
      <c r="L4" s="17"/>
      <c r="M4" s="17"/>
      <c r="N4" s="17"/>
      <c r="O4" s="17"/>
      <c r="P4" s="17"/>
      <c r="Q4" s="17"/>
      <c r="R4" s="17"/>
      <c r="S4" s="17"/>
      <c r="T4" s="17"/>
      <c r="U4" s="17"/>
      <c r="V4" s="17"/>
      <c r="W4" s="17"/>
      <c r="X4" s="17"/>
      <c r="Y4" s="17"/>
      <c r="Z4" s="17"/>
    </row>
    <row r="5">
      <c r="A5" s="21">
        <v>157.0</v>
      </c>
      <c r="B5" s="21">
        <v>8.0</v>
      </c>
      <c r="C5" s="21" t="s">
        <v>20</v>
      </c>
      <c r="D5" s="21">
        <v>2.0</v>
      </c>
      <c r="E5" s="21" t="s">
        <v>260</v>
      </c>
      <c r="F5" s="21" t="s">
        <v>348</v>
      </c>
      <c r="G5" s="21" t="s">
        <v>26</v>
      </c>
      <c r="H5" s="23" t="s">
        <v>351</v>
      </c>
      <c r="I5" s="24" t="s">
        <v>80</v>
      </c>
      <c r="J5" s="17"/>
      <c r="K5" s="17"/>
      <c r="L5" s="17"/>
      <c r="M5" s="17"/>
      <c r="N5" s="17"/>
      <c r="O5" s="17"/>
      <c r="P5" s="17"/>
      <c r="Q5" s="17"/>
      <c r="R5" s="17"/>
      <c r="S5" s="17"/>
      <c r="T5" s="17"/>
      <c r="U5" s="17"/>
      <c r="V5" s="17"/>
      <c r="W5" s="17"/>
      <c r="X5" s="17"/>
      <c r="Y5" s="17"/>
      <c r="Z5" s="17"/>
    </row>
    <row r="6">
      <c r="A6" s="21">
        <v>158.0</v>
      </c>
      <c r="B6" s="21">
        <v>8.0</v>
      </c>
      <c r="C6" s="21" t="s">
        <v>20</v>
      </c>
      <c r="D6" s="21">
        <v>2.0</v>
      </c>
      <c r="E6" s="21" t="s">
        <v>260</v>
      </c>
      <c r="F6" s="21" t="s">
        <v>348</v>
      </c>
      <c r="G6" s="21" t="s">
        <v>26</v>
      </c>
      <c r="H6" s="23" t="s">
        <v>352</v>
      </c>
      <c r="I6" s="24" t="s">
        <v>80</v>
      </c>
      <c r="J6" s="17"/>
      <c r="K6" s="17"/>
      <c r="L6" s="17"/>
      <c r="M6" s="17"/>
      <c r="N6" s="17"/>
      <c r="O6" s="17"/>
      <c r="P6" s="17"/>
      <c r="Q6" s="17"/>
      <c r="R6" s="17"/>
      <c r="S6" s="17"/>
      <c r="T6" s="17"/>
      <c r="U6" s="17"/>
      <c r="V6" s="17"/>
      <c r="W6" s="17"/>
      <c r="X6" s="17"/>
      <c r="Y6" s="17"/>
      <c r="Z6" s="17"/>
    </row>
    <row r="7">
      <c r="A7" s="21">
        <v>159.0</v>
      </c>
      <c r="B7" s="21">
        <v>8.0</v>
      </c>
      <c r="C7" s="21" t="s">
        <v>20</v>
      </c>
      <c r="D7" s="21">
        <v>2.0</v>
      </c>
      <c r="E7" s="21" t="s">
        <v>260</v>
      </c>
      <c r="F7" s="21" t="s">
        <v>348</v>
      </c>
      <c r="G7" s="21" t="s">
        <v>26</v>
      </c>
      <c r="H7" s="23" t="s">
        <v>353</v>
      </c>
      <c r="I7" s="24" t="s">
        <v>80</v>
      </c>
      <c r="J7" s="17"/>
      <c r="K7" s="17"/>
      <c r="L7" s="17"/>
      <c r="M7" s="17"/>
      <c r="N7" s="17"/>
      <c r="O7" s="17"/>
      <c r="P7" s="17"/>
      <c r="Q7" s="17"/>
      <c r="R7" s="17"/>
      <c r="S7" s="17"/>
      <c r="T7" s="17"/>
      <c r="U7" s="17"/>
      <c r="V7" s="17"/>
      <c r="W7" s="17"/>
      <c r="X7" s="17"/>
      <c r="Y7" s="17"/>
      <c r="Z7" s="17"/>
    </row>
    <row r="8">
      <c r="A8" s="21">
        <v>160.0</v>
      </c>
      <c r="B8" s="21">
        <v>8.0</v>
      </c>
      <c r="C8" s="21" t="s">
        <v>20</v>
      </c>
      <c r="D8" s="21">
        <v>2.0</v>
      </c>
      <c r="E8" s="21" t="s">
        <v>260</v>
      </c>
      <c r="F8" s="21" t="s">
        <v>348</v>
      </c>
      <c r="G8" s="30" t="s">
        <v>188</v>
      </c>
      <c r="H8" s="23" t="s">
        <v>354</v>
      </c>
      <c r="I8" s="24" t="s">
        <v>80</v>
      </c>
      <c r="J8" s="17"/>
      <c r="K8" s="17"/>
      <c r="L8" s="17"/>
      <c r="M8" s="17"/>
      <c r="N8" s="17"/>
      <c r="O8" s="17"/>
      <c r="P8" s="17"/>
      <c r="Q8" s="17"/>
      <c r="R8" s="17"/>
      <c r="S8" s="17"/>
      <c r="T8" s="17"/>
      <c r="U8" s="17"/>
      <c r="V8" s="17"/>
      <c r="W8" s="17"/>
      <c r="X8" s="17"/>
      <c r="Y8" s="17"/>
      <c r="Z8" s="17"/>
    </row>
    <row r="9">
      <c r="A9" s="21">
        <v>161.0</v>
      </c>
      <c r="B9" s="21">
        <v>8.0</v>
      </c>
      <c r="C9" s="21" t="s">
        <v>20</v>
      </c>
      <c r="D9" s="21">
        <v>2.0</v>
      </c>
      <c r="E9" s="21" t="s">
        <v>260</v>
      </c>
      <c r="F9" s="21" t="s">
        <v>348</v>
      </c>
      <c r="G9" s="21" t="s">
        <v>72</v>
      </c>
      <c r="H9" s="23" t="s">
        <v>355</v>
      </c>
      <c r="I9" s="24" t="s">
        <v>80</v>
      </c>
      <c r="J9" s="17"/>
      <c r="K9" s="17"/>
      <c r="L9" s="17"/>
      <c r="M9" s="17"/>
      <c r="N9" s="17"/>
      <c r="O9" s="17"/>
      <c r="P9" s="17"/>
      <c r="Q9" s="17"/>
      <c r="R9" s="17"/>
      <c r="S9" s="17"/>
      <c r="T9" s="17"/>
      <c r="U9" s="17"/>
      <c r="V9" s="17"/>
      <c r="W9" s="17"/>
      <c r="X9" s="17"/>
      <c r="Y9" s="17"/>
      <c r="Z9" s="17"/>
    </row>
    <row r="10">
      <c r="A10" s="21">
        <v>162.0</v>
      </c>
      <c r="B10" s="21">
        <v>8.0</v>
      </c>
      <c r="C10" s="21" t="s">
        <v>20</v>
      </c>
      <c r="D10" s="21">
        <v>2.0</v>
      </c>
      <c r="E10" s="21" t="s">
        <v>260</v>
      </c>
      <c r="F10" s="21" t="s">
        <v>348</v>
      </c>
      <c r="G10" s="21" t="s">
        <v>26</v>
      </c>
      <c r="H10" s="23" t="s">
        <v>356</v>
      </c>
      <c r="I10" s="24" t="s">
        <v>80</v>
      </c>
      <c r="J10" s="17"/>
      <c r="K10" s="17"/>
      <c r="L10" s="17"/>
      <c r="M10" s="17"/>
      <c r="N10" s="17"/>
      <c r="O10" s="17"/>
      <c r="P10" s="17"/>
      <c r="Q10" s="17"/>
      <c r="R10" s="17"/>
      <c r="S10" s="17"/>
      <c r="T10" s="17"/>
      <c r="U10" s="17"/>
      <c r="V10" s="17"/>
      <c r="W10" s="17"/>
      <c r="X10" s="17"/>
      <c r="Y10" s="17"/>
      <c r="Z10" s="17"/>
    </row>
    <row r="11">
      <c r="A11" s="21">
        <v>163.0</v>
      </c>
      <c r="B11" s="21">
        <v>8.0</v>
      </c>
      <c r="C11" s="21" t="s">
        <v>20</v>
      </c>
      <c r="D11" s="21">
        <v>2.0</v>
      </c>
      <c r="E11" s="21" t="s">
        <v>260</v>
      </c>
      <c r="F11" s="21" t="s">
        <v>348</v>
      </c>
      <c r="G11" s="21" t="s">
        <v>26</v>
      </c>
      <c r="H11" s="23" t="s">
        <v>357</v>
      </c>
      <c r="I11" s="24" t="s">
        <v>80</v>
      </c>
      <c r="J11" s="17"/>
      <c r="K11" s="17"/>
      <c r="L11" s="17"/>
      <c r="M11" s="17"/>
      <c r="N11" s="17"/>
      <c r="O11" s="17"/>
      <c r="P11" s="17"/>
      <c r="Q11" s="17"/>
      <c r="R11" s="17"/>
      <c r="S11" s="17"/>
      <c r="T11" s="17"/>
      <c r="U11" s="17"/>
      <c r="V11" s="17"/>
      <c r="W11" s="17"/>
      <c r="X11" s="17"/>
      <c r="Y11" s="17"/>
      <c r="Z11" s="17"/>
    </row>
    <row r="12">
      <c r="A12" s="21">
        <v>164.0</v>
      </c>
      <c r="B12" s="21">
        <v>8.0</v>
      </c>
      <c r="C12" s="21" t="s">
        <v>20</v>
      </c>
      <c r="D12" s="21">
        <v>2.0</v>
      </c>
      <c r="E12" s="21" t="s">
        <v>260</v>
      </c>
      <c r="F12" s="21" t="s">
        <v>348</v>
      </c>
      <c r="G12" s="21" t="s">
        <v>132</v>
      </c>
      <c r="H12" s="23" t="s">
        <v>358</v>
      </c>
      <c r="I12" s="24" t="s">
        <v>80</v>
      </c>
      <c r="J12" s="17"/>
      <c r="K12" s="17"/>
      <c r="L12" s="17"/>
      <c r="M12" s="17"/>
      <c r="N12" s="17"/>
      <c r="O12" s="17"/>
      <c r="P12" s="17"/>
      <c r="Q12" s="17"/>
      <c r="R12" s="17"/>
      <c r="S12" s="17"/>
      <c r="T12" s="17"/>
      <c r="U12" s="17"/>
      <c r="V12" s="17"/>
      <c r="W12" s="17"/>
      <c r="X12" s="17"/>
      <c r="Y12" s="17"/>
      <c r="Z12" s="17"/>
    </row>
    <row r="13">
      <c r="A13" s="21">
        <v>165.0</v>
      </c>
      <c r="B13" s="21">
        <v>8.0</v>
      </c>
      <c r="C13" s="21" t="s">
        <v>20</v>
      </c>
      <c r="D13" s="21">
        <v>2.0</v>
      </c>
      <c r="E13" s="21" t="s">
        <v>260</v>
      </c>
      <c r="F13" s="21" t="s">
        <v>348</v>
      </c>
      <c r="G13" s="21" t="s">
        <v>183</v>
      </c>
      <c r="H13" s="23" t="s">
        <v>359</v>
      </c>
      <c r="I13" s="24" t="s">
        <v>80</v>
      </c>
      <c r="J13" s="17"/>
      <c r="K13" s="17"/>
      <c r="L13" s="17"/>
      <c r="M13" s="17"/>
      <c r="N13" s="17"/>
      <c r="O13" s="17"/>
      <c r="P13" s="17"/>
      <c r="Q13" s="17"/>
      <c r="R13" s="17"/>
      <c r="S13" s="17"/>
      <c r="T13" s="17"/>
      <c r="U13" s="17"/>
      <c r="V13" s="17"/>
      <c r="W13" s="17"/>
      <c r="X13" s="17"/>
      <c r="Y13" s="17"/>
      <c r="Z13" s="17"/>
    </row>
    <row r="14">
      <c r="A14" s="21">
        <v>166.0</v>
      </c>
      <c r="B14" s="21">
        <v>8.0</v>
      </c>
      <c r="C14" s="21" t="s">
        <v>20</v>
      </c>
      <c r="D14" s="21">
        <v>2.0</v>
      </c>
      <c r="E14" s="21" t="s">
        <v>260</v>
      </c>
      <c r="F14" s="21" t="s">
        <v>348</v>
      </c>
      <c r="G14" s="21" t="s">
        <v>39</v>
      </c>
      <c r="H14" s="23" t="s">
        <v>360</v>
      </c>
      <c r="I14" s="24" t="s">
        <v>80</v>
      </c>
      <c r="J14" s="17"/>
      <c r="K14" s="17"/>
      <c r="L14" s="17"/>
      <c r="M14" s="17"/>
      <c r="N14" s="17"/>
      <c r="O14" s="17"/>
      <c r="P14" s="17"/>
      <c r="Q14" s="17"/>
      <c r="R14" s="17"/>
      <c r="S14" s="17"/>
      <c r="T14" s="17"/>
      <c r="U14" s="17"/>
      <c r="V14" s="17"/>
      <c r="W14" s="17"/>
      <c r="X14" s="17"/>
      <c r="Y14" s="17"/>
      <c r="Z14" s="17"/>
    </row>
    <row r="15">
      <c r="A15" s="21">
        <v>167.0</v>
      </c>
      <c r="B15" s="21">
        <v>8.0</v>
      </c>
      <c r="C15" s="21" t="s">
        <v>20</v>
      </c>
      <c r="D15" s="21">
        <v>2.0</v>
      </c>
      <c r="E15" s="21" t="s">
        <v>260</v>
      </c>
      <c r="F15" s="21" t="s">
        <v>348</v>
      </c>
      <c r="G15" s="30" t="s">
        <v>188</v>
      </c>
      <c r="H15" s="23" t="s">
        <v>361</v>
      </c>
      <c r="I15" s="24" t="s">
        <v>80</v>
      </c>
      <c r="J15" s="17"/>
      <c r="K15" s="17"/>
      <c r="L15" s="17"/>
      <c r="M15" s="17"/>
      <c r="N15" s="17"/>
      <c r="O15" s="17"/>
      <c r="P15" s="17"/>
      <c r="Q15" s="17"/>
      <c r="R15" s="17"/>
      <c r="S15" s="17"/>
      <c r="T15" s="17"/>
      <c r="U15" s="17"/>
      <c r="V15" s="17"/>
      <c r="W15" s="17"/>
      <c r="X15" s="17"/>
      <c r="Y15" s="17"/>
      <c r="Z15" s="17"/>
    </row>
    <row r="16">
      <c r="A16" s="21">
        <v>168.0</v>
      </c>
      <c r="B16" s="21">
        <v>8.0</v>
      </c>
      <c r="C16" s="21" t="s">
        <v>20</v>
      </c>
      <c r="D16" s="21">
        <v>2.0</v>
      </c>
      <c r="E16" s="21" t="s">
        <v>260</v>
      </c>
      <c r="F16" s="21" t="s">
        <v>348</v>
      </c>
      <c r="G16" s="21" t="s">
        <v>39</v>
      </c>
      <c r="H16" s="23" t="s">
        <v>362</v>
      </c>
      <c r="I16" s="24" t="s">
        <v>74</v>
      </c>
      <c r="J16" s="17"/>
      <c r="K16" s="17"/>
      <c r="L16" s="17"/>
      <c r="M16" s="17"/>
      <c r="N16" s="17"/>
      <c r="O16" s="17"/>
      <c r="P16" s="17"/>
      <c r="Q16" s="17"/>
      <c r="R16" s="17"/>
      <c r="S16" s="17"/>
      <c r="T16" s="17"/>
      <c r="U16" s="17"/>
      <c r="V16" s="17"/>
      <c r="W16" s="17"/>
      <c r="X16" s="17"/>
      <c r="Y16" s="17"/>
      <c r="Z16" s="17"/>
    </row>
    <row r="17">
      <c r="A17" s="21">
        <v>169.0</v>
      </c>
      <c r="B17" s="21">
        <v>8.0</v>
      </c>
      <c r="C17" s="21" t="s">
        <v>20</v>
      </c>
      <c r="D17" s="21">
        <v>2.0</v>
      </c>
      <c r="E17" s="21" t="s">
        <v>260</v>
      </c>
      <c r="F17" s="21" t="s">
        <v>348</v>
      </c>
      <c r="G17" s="21" t="s">
        <v>26</v>
      </c>
      <c r="H17" s="23" t="s">
        <v>363</v>
      </c>
      <c r="I17" s="24" t="s">
        <v>74</v>
      </c>
      <c r="J17" s="17"/>
      <c r="K17" s="17"/>
      <c r="L17" s="17"/>
      <c r="M17" s="17"/>
      <c r="N17" s="17"/>
      <c r="O17" s="17"/>
      <c r="P17" s="17"/>
      <c r="Q17" s="17"/>
      <c r="R17" s="17"/>
      <c r="S17" s="17"/>
      <c r="T17" s="17"/>
      <c r="U17" s="17"/>
      <c r="V17" s="17"/>
      <c r="W17" s="17"/>
      <c r="X17" s="17"/>
      <c r="Y17" s="17"/>
      <c r="Z17" s="17"/>
    </row>
    <row r="18">
      <c r="A18" s="21">
        <v>170.0</v>
      </c>
      <c r="B18" s="21">
        <v>8.0</v>
      </c>
      <c r="C18" s="21" t="s">
        <v>20</v>
      </c>
      <c r="D18" s="21">
        <v>2.0</v>
      </c>
      <c r="E18" s="21" t="s">
        <v>260</v>
      </c>
      <c r="F18" s="21" t="s">
        <v>348</v>
      </c>
      <c r="G18" s="30" t="s">
        <v>364</v>
      </c>
      <c r="H18" s="23" t="s">
        <v>365</v>
      </c>
      <c r="I18" s="24" t="s">
        <v>80</v>
      </c>
      <c r="J18" s="17"/>
      <c r="K18" s="17"/>
      <c r="L18" s="17"/>
      <c r="M18" s="17"/>
      <c r="N18" s="17"/>
      <c r="O18" s="17"/>
      <c r="P18" s="17"/>
      <c r="Q18" s="17"/>
      <c r="R18" s="17"/>
      <c r="S18" s="17"/>
      <c r="T18" s="17"/>
      <c r="U18" s="17"/>
      <c r="V18" s="17"/>
      <c r="W18" s="17"/>
      <c r="X18" s="17"/>
      <c r="Y18" s="17"/>
      <c r="Z18" s="17"/>
    </row>
    <row r="19">
      <c r="A19" s="21">
        <v>171.0</v>
      </c>
      <c r="B19" s="21">
        <v>8.0</v>
      </c>
      <c r="C19" s="21" t="s">
        <v>20</v>
      </c>
      <c r="D19" s="21">
        <v>2.0</v>
      </c>
      <c r="E19" s="21" t="s">
        <v>260</v>
      </c>
      <c r="F19" s="21" t="s">
        <v>348</v>
      </c>
      <c r="G19" s="21" t="s">
        <v>364</v>
      </c>
      <c r="H19" s="23" t="s">
        <v>366</v>
      </c>
      <c r="I19" s="24" t="s">
        <v>80</v>
      </c>
      <c r="J19" s="17"/>
      <c r="K19" s="17"/>
      <c r="L19" s="17"/>
      <c r="M19" s="17"/>
      <c r="N19" s="17"/>
      <c r="O19" s="17"/>
      <c r="P19" s="17"/>
      <c r="Q19" s="17"/>
      <c r="R19" s="17"/>
      <c r="S19" s="17"/>
      <c r="T19" s="17"/>
      <c r="U19" s="17"/>
      <c r="V19" s="17"/>
      <c r="W19" s="17"/>
      <c r="X19" s="17"/>
      <c r="Y19" s="17"/>
      <c r="Z19" s="17"/>
    </row>
    <row r="20">
      <c r="A20" s="21">
        <v>172.0</v>
      </c>
      <c r="B20" s="21">
        <v>8.0</v>
      </c>
      <c r="C20" s="21" t="s">
        <v>20</v>
      </c>
      <c r="D20" s="21">
        <v>2.0</v>
      </c>
      <c r="E20" s="21" t="s">
        <v>260</v>
      </c>
      <c r="F20" s="21" t="s">
        <v>348</v>
      </c>
      <c r="G20" s="21" t="s">
        <v>183</v>
      </c>
      <c r="H20" s="23" t="s">
        <v>367</v>
      </c>
      <c r="I20" s="24" t="s">
        <v>80</v>
      </c>
      <c r="J20" s="17"/>
      <c r="K20" s="17"/>
      <c r="L20" s="17"/>
      <c r="M20" s="17"/>
      <c r="N20" s="17"/>
      <c r="O20" s="17"/>
      <c r="P20" s="17"/>
      <c r="Q20" s="17"/>
      <c r="R20" s="17"/>
      <c r="S20" s="17"/>
      <c r="T20" s="17"/>
      <c r="U20" s="17"/>
      <c r="V20" s="17"/>
      <c r="W20" s="17"/>
      <c r="X20" s="17"/>
      <c r="Y20" s="17"/>
      <c r="Z20" s="17"/>
    </row>
    <row r="21">
      <c r="A21" s="21">
        <v>173.0</v>
      </c>
      <c r="B21" s="21">
        <v>8.0</v>
      </c>
      <c r="C21" s="21" t="s">
        <v>20</v>
      </c>
      <c r="D21" s="21">
        <v>2.0</v>
      </c>
      <c r="E21" s="21" t="s">
        <v>260</v>
      </c>
      <c r="F21" s="21" t="s">
        <v>348</v>
      </c>
      <c r="G21" s="21" t="s">
        <v>26</v>
      </c>
      <c r="H21" s="23" t="s">
        <v>368</v>
      </c>
      <c r="I21" s="24" t="s">
        <v>80</v>
      </c>
      <c r="J21" s="17"/>
      <c r="K21" s="17"/>
      <c r="L21" s="17"/>
      <c r="M21" s="17"/>
      <c r="N21" s="17"/>
      <c r="O21" s="17"/>
      <c r="P21" s="17"/>
      <c r="Q21" s="17"/>
      <c r="R21" s="17"/>
      <c r="S21" s="17"/>
      <c r="T21" s="17"/>
      <c r="U21" s="17"/>
      <c r="V21" s="17"/>
      <c r="W21" s="17"/>
      <c r="X21" s="17"/>
      <c r="Y21" s="17"/>
      <c r="Z21" s="17"/>
    </row>
    <row r="22">
      <c r="A22" s="21">
        <v>174.0</v>
      </c>
      <c r="B22" s="21">
        <v>8.0</v>
      </c>
      <c r="C22" s="21" t="s">
        <v>20</v>
      </c>
      <c r="D22" s="21">
        <v>2.0</v>
      </c>
      <c r="E22" s="21" t="s">
        <v>260</v>
      </c>
      <c r="F22" s="21" t="s">
        <v>348</v>
      </c>
      <c r="G22" s="21" t="s">
        <v>369</v>
      </c>
      <c r="H22" s="23" t="s">
        <v>370</v>
      </c>
      <c r="I22" s="24" t="s">
        <v>80</v>
      </c>
      <c r="J22" s="17"/>
      <c r="K22" s="17"/>
      <c r="L22" s="17"/>
      <c r="M22" s="17"/>
      <c r="N22" s="17"/>
      <c r="O22" s="17"/>
      <c r="P22" s="17"/>
      <c r="Q22" s="17"/>
      <c r="R22" s="17"/>
      <c r="S22" s="17"/>
      <c r="T22" s="17"/>
      <c r="U22" s="17"/>
      <c r="V22" s="17"/>
      <c r="W22" s="17"/>
      <c r="X22" s="17"/>
      <c r="Y22" s="17"/>
      <c r="Z22" s="17"/>
    </row>
    <row r="23">
      <c r="A23" s="21">
        <v>175.0</v>
      </c>
      <c r="B23" s="21">
        <v>8.0</v>
      </c>
      <c r="C23" s="21" t="s">
        <v>20</v>
      </c>
      <c r="D23" s="21">
        <v>2.0</v>
      </c>
      <c r="E23" s="21" t="s">
        <v>260</v>
      </c>
      <c r="F23" s="21" t="s">
        <v>348</v>
      </c>
      <c r="G23" s="21" t="s">
        <v>132</v>
      </c>
      <c r="H23" s="23" t="s">
        <v>371</v>
      </c>
      <c r="I23" s="24" t="s">
        <v>74</v>
      </c>
      <c r="J23" s="17"/>
      <c r="K23" s="17"/>
      <c r="L23" s="17"/>
      <c r="M23" s="17"/>
      <c r="N23" s="17"/>
      <c r="O23" s="17"/>
      <c r="P23" s="17"/>
      <c r="Q23" s="17"/>
      <c r="R23" s="17"/>
      <c r="S23" s="17"/>
      <c r="T23" s="17"/>
      <c r="U23" s="17"/>
      <c r="V23" s="17"/>
      <c r="W23" s="17"/>
      <c r="X23" s="17"/>
      <c r="Y23" s="17"/>
      <c r="Z23" s="17"/>
    </row>
    <row r="24">
      <c r="A24" s="21">
        <v>176.0</v>
      </c>
      <c r="B24" s="21">
        <v>8.0</v>
      </c>
      <c r="C24" s="21" t="s">
        <v>20</v>
      </c>
      <c r="D24" s="21">
        <v>2.0</v>
      </c>
      <c r="E24" s="21" t="s">
        <v>260</v>
      </c>
      <c r="F24" s="21" t="s">
        <v>348</v>
      </c>
      <c r="G24" s="21" t="s">
        <v>369</v>
      </c>
      <c r="H24" s="23" t="s">
        <v>372</v>
      </c>
      <c r="I24" s="24" t="s">
        <v>74</v>
      </c>
      <c r="J24" s="17"/>
      <c r="K24" s="17"/>
      <c r="L24" s="17"/>
      <c r="M24" s="17"/>
      <c r="N24" s="17"/>
      <c r="O24" s="17"/>
      <c r="P24" s="17"/>
      <c r="Q24" s="17"/>
      <c r="R24" s="17"/>
      <c r="S24" s="17"/>
      <c r="T24" s="17"/>
      <c r="U24" s="17"/>
      <c r="V24" s="17"/>
      <c r="W24" s="17"/>
      <c r="X24" s="17"/>
      <c r="Y24" s="17"/>
      <c r="Z24" s="17"/>
    </row>
    <row r="25">
      <c r="A25" s="21">
        <v>177.0</v>
      </c>
      <c r="B25" s="21">
        <v>8.0</v>
      </c>
      <c r="C25" s="21" t="s">
        <v>20</v>
      </c>
      <c r="D25" s="21">
        <v>2.0</v>
      </c>
      <c r="E25" s="21" t="s">
        <v>260</v>
      </c>
      <c r="F25" s="21" t="s">
        <v>348</v>
      </c>
      <c r="G25" s="21" t="s">
        <v>26</v>
      </c>
      <c r="H25" s="23" t="s">
        <v>373</v>
      </c>
      <c r="I25" s="24" t="s">
        <v>80</v>
      </c>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25"/>
  <mergeCells count="1">
    <mergeCell ref="A1:I1"/>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374</v>
      </c>
      <c r="B1" s="35" t="s">
        <v>375</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26</v>
      </c>
      <c r="B2" s="38">
        <f>COUNTIF(UA09A!G3:G30,"CIBERGEOGRAFÍA")</f>
        <v>10</v>
      </c>
      <c r="C2" s="39" t="s">
        <v>89</v>
      </c>
      <c r="D2" s="36"/>
      <c r="E2" s="36"/>
      <c r="F2" s="36"/>
      <c r="G2" s="36"/>
      <c r="H2" s="36"/>
      <c r="I2" s="36"/>
      <c r="J2" s="36"/>
      <c r="K2" s="36"/>
      <c r="L2" s="36"/>
      <c r="M2" s="36"/>
      <c r="N2" s="36"/>
      <c r="O2" s="36"/>
      <c r="P2" s="36"/>
      <c r="Q2" s="36"/>
      <c r="R2" s="36"/>
      <c r="S2" s="36"/>
      <c r="T2" s="36"/>
      <c r="U2" s="36"/>
      <c r="V2" s="36"/>
      <c r="W2" s="36"/>
      <c r="X2" s="36"/>
      <c r="Y2" s="36"/>
      <c r="Z2" s="36"/>
    </row>
    <row r="3" ht="33.0" customHeight="1">
      <c r="A3" s="37" t="s">
        <v>132</v>
      </c>
      <c r="B3" s="38">
        <f>COUNTIF(UA09A!G3:G31,"CONTEXTO SOCIOCULTURAL")</f>
        <v>2</v>
      </c>
      <c r="C3" s="39" t="s">
        <v>156</v>
      </c>
      <c r="D3" s="36"/>
      <c r="E3" s="36"/>
      <c r="F3" s="36"/>
      <c r="G3" s="36"/>
      <c r="H3" s="36"/>
      <c r="I3" s="36"/>
      <c r="J3" s="36"/>
      <c r="K3" s="36"/>
      <c r="L3" s="36"/>
      <c r="M3" s="36"/>
      <c r="N3" s="36"/>
      <c r="O3" s="36"/>
      <c r="P3" s="36"/>
      <c r="Q3" s="36"/>
      <c r="R3" s="36"/>
      <c r="S3" s="36"/>
      <c r="T3" s="36"/>
      <c r="U3" s="36"/>
      <c r="V3" s="36"/>
      <c r="W3" s="36"/>
      <c r="X3" s="36"/>
      <c r="Y3" s="36"/>
      <c r="Z3" s="36"/>
    </row>
    <row r="4" ht="31.5" customHeight="1">
      <c r="A4" s="37" t="s">
        <v>39</v>
      </c>
      <c r="B4" s="38">
        <f>COUNTIF(UA09A!G3:G32,"EDUCACIÓN")</f>
        <v>2</v>
      </c>
      <c r="C4" s="39" t="s">
        <v>93</v>
      </c>
      <c r="D4" s="36"/>
      <c r="E4" s="36"/>
      <c r="F4" s="36"/>
      <c r="G4" s="36"/>
      <c r="H4" s="36"/>
      <c r="I4" s="36"/>
      <c r="J4" s="36"/>
      <c r="K4" s="36"/>
      <c r="L4" s="36"/>
      <c r="M4" s="36"/>
      <c r="N4" s="36"/>
      <c r="O4" s="36"/>
      <c r="P4" s="36"/>
      <c r="Q4" s="36"/>
      <c r="R4" s="36"/>
      <c r="S4" s="36"/>
      <c r="T4" s="36"/>
      <c r="U4" s="36"/>
      <c r="V4" s="36"/>
      <c r="W4" s="36"/>
      <c r="X4" s="36"/>
      <c r="Y4" s="36"/>
      <c r="Z4" s="36"/>
    </row>
    <row r="5" ht="31.5" customHeight="1">
      <c r="A5" s="37" t="s">
        <v>369</v>
      </c>
      <c r="B5" s="38">
        <f>COUNTIF(UA09A!G3:G33,"INTELIGENCIA ARTIFICIAL")</f>
        <v>2</v>
      </c>
      <c r="C5" s="39" t="s">
        <v>376</v>
      </c>
      <c r="D5" s="36"/>
      <c r="E5" s="36"/>
      <c r="F5" s="36"/>
      <c r="G5" s="36"/>
      <c r="H5" s="36"/>
      <c r="I5" s="36"/>
      <c r="J5" s="36"/>
      <c r="K5" s="36"/>
      <c r="L5" s="36"/>
      <c r="M5" s="36"/>
      <c r="N5" s="36"/>
      <c r="O5" s="36"/>
      <c r="P5" s="36"/>
      <c r="Q5" s="36"/>
      <c r="R5" s="36"/>
      <c r="S5" s="36"/>
      <c r="T5" s="36"/>
      <c r="U5" s="36"/>
      <c r="V5" s="36"/>
      <c r="W5" s="36"/>
      <c r="X5" s="36"/>
      <c r="Y5" s="36"/>
      <c r="Z5" s="36"/>
    </row>
    <row r="6" ht="31.5" customHeight="1">
      <c r="A6" s="37" t="s">
        <v>364</v>
      </c>
      <c r="B6" s="38">
        <f>COUNTIF(UA09A!G3:G34,"INVESTIGACIÓN")</f>
        <v>2</v>
      </c>
      <c r="C6" s="39" t="s">
        <v>377</v>
      </c>
      <c r="D6" s="36"/>
      <c r="E6" s="36"/>
      <c r="F6" s="36"/>
      <c r="G6" s="36"/>
      <c r="H6" s="36"/>
      <c r="I6" s="36"/>
      <c r="J6" s="36"/>
      <c r="K6" s="36"/>
      <c r="L6" s="36"/>
      <c r="M6" s="36"/>
      <c r="N6" s="36"/>
      <c r="O6" s="36"/>
      <c r="P6" s="36"/>
      <c r="Q6" s="36"/>
      <c r="R6" s="36"/>
      <c r="S6" s="36"/>
      <c r="T6" s="36"/>
      <c r="U6" s="36"/>
      <c r="V6" s="36"/>
      <c r="W6" s="36"/>
      <c r="X6" s="36"/>
      <c r="Y6" s="36"/>
      <c r="Z6" s="36"/>
    </row>
    <row r="7" ht="31.5" customHeight="1">
      <c r="A7" s="37" t="s">
        <v>183</v>
      </c>
      <c r="B7" s="38">
        <f>COUNTIF(UA09A!G3:G35,"PROBLEMÁTICA AMBIENTAL")</f>
        <v>2</v>
      </c>
      <c r="C7" s="39" t="s">
        <v>204</v>
      </c>
      <c r="D7" s="36"/>
      <c r="E7" s="36"/>
      <c r="F7" s="36"/>
      <c r="G7" s="36"/>
      <c r="H7" s="36"/>
      <c r="I7" s="36"/>
      <c r="J7" s="36"/>
      <c r="K7" s="36"/>
      <c r="L7" s="36"/>
      <c r="M7" s="36"/>
      <c r="N7" s="36"/>
      <c r="O7" s="36"/>
      <c r="P7" s="36"/>
      <c r="Q7" s="36"/>
      <c r="R7" s="36"/>
      <c r="S7" s="36"/>
      <c r="T7" s="36"/>
      <c r="U7" s="36"/>
      <c r="V7" s="36"/>
      <c r="W7" s="36"/>
      <c r="X7" s="36"/>
      <c r="Y7" s="36"/>
      <c r="Z7" s="36"/>
    </row>
    <row r="8" ht="31.5" customHeight="1">
      <c r="A8" s="37" t="s">
        <v>188</v>
      </c>
      <c r="B8" s="38">
        <f>COUNTIF(UA09A!G3:G36,"PROBLEMÁTICA SOCIOECONÓMICA")</f>
        <v>2</v>
      </c>
      <c r="C8" s="39" t="s">
        <v>205</v>
      </c>
      <c r="D8" s="36"/>
      <c r="E8" s="36"/>
      <c r="F8" s="36"/>
      <c r="G8" s="36"/>
      <c r="H8" s="36"/>
      <c r="I8" s="36"/>
      <c r="J8" s="36"/>
      <c r="K8" s="36"/>
      <c r="L8" s="36"/>
      <c r="M8" s="36"/>
      <c r="N8" s="36"/>
      <c r="O8" s="36"/>
      <c r="P8" s="36"/>
      <c r="Q8" s="36"/>
      <c r="R8" s="36"/>
      <c r="S8" s="36"/>
      <c r="T8" s="36"/>
      <c r="U8" s="36"/>
      <c r="V8" s="36"/>
      <c r="W8" s="36"/>
      <c r="X8" s="36"/>
      <c r="Y8" s="36"/>
      <c r="Z8" s="36"/>
    </row>
    <row r="9" ht="31.5" customHeight="1">
      <c r="A9" s="37" t="s">
        <v>72</v>
      </c>
      <c r="B9" s="38">
        <f>COUNTIF(UA09A!G3:G37,"TECNOLOGÍAS DIGITALES APLICADAS A LA EDUCACIÓN ")</f>
        <v>1</v>
      </c>
      <c r="C9" s="39" t="s">
        <v>102</v>
      </c>
      <c r="D9" s="36"/>
      <c r="E9" s="36"/>
      <c r="F9" s="36"/>
      <c r="G9" s="36"/>
      <c r="H9" s="36"/>
      <c r="I9" s="36"/>
      <c r="J9" s="36"/>
      <c r="K9" s="36"/>
      <c r="L9" s="36"/>
      <c r="M9" s="36"/>
      <c r="N9" s="36"/>
      <c r="O9" s="36"/>
      <c r="P9" s="36"/>
      <c r="Q9" s="36"/>
      <c r="R9" s="36"/>
      <c r="S9" s="36"/>
      <c r="T9" s="36"/>
      <c r="U9" s="36"/>
      <c r="V9" s="36"/>
      <c r="W9" s="36"/>
      <c r="X9" s="36"/>
      <c r="Y9" s="36"/>
      <c r="Z9" s="36"/>
    </row>
    <row r="10" ht="35.25" customHeight="1">
      <c r="A10" s="40" t="s">
        <v>103</v>
      </c>
      <c r="B10" s="41">
        <f>SUM(B2:B9)</f>
        <v>23</v>
      </c>
      <c r="C10" s="39"/>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22.43"/>
    <col customWidth="1" min="5" max="6" width="10.71"/>
    <col customWidth="1" min="7" max="7" width="14.57"/>
    <col customWidth="1" min="8" max="8" width="16.57"/>
  </cols>
  <sheetData>
    <row r="1" ht="15.0" customHeight="1">
      <c r="A1" s="19" t="s">
        <v>0</v>
      </c>
      <c r="B1" s="2"/>
      <c r="C1" s="2"/>
      <c r="D1" s="2"/>
      <c r="E1" s="2"/>
      <c r="F1" s="2"/>
      <c r="G1" s="2"/>
      <c r="H1" s="3"/>
    </row>
    <row r="2" ht="33.0" customHeight="1">
      <c r="A2" s="42" t="s">
        <v>378</v>
      </c>
      <c r="B2" s="43" t="s">
        <v>105</v>
      </c>
      <c r="C2" s="43" t="s">
        <v>3</v>
      </c>
      <c r="D2" s="42" t="s">
        <v>379</v>
      </c>
      <c r="E2" s="43" t="s">
        <v>380</v>
      </c>
      <c r="F2" s="43" t="s">
        <v>6</v>
      </c>
      <c r="G2" s="43" t="s">
        <v>7</v>
      </c>
      <c r="H2" s="43" t="s">
        <v>8</v>
      </c>
    </row>
    <row r="3" ht="33.0" customHeight="1">
      <c r="A3" s="45" t="s">
        <v>9</v>
      </c>
      <c r="B3" s="2"/>
      <c r="C3" s="3"/>
      <c r="D3" s="45" t="s">
        <v>381</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178.0</v>
      </c>
      <c r="B3" s="21">
        <v>8.0</v>
      </c>
      <c r="C3" s="21" t="s">
        <v>20</v>
      </c>
      <c r="D3" s="21">
        <v>3.0</v>
      </c>
      <c r="E3" s="21" t="s">
        <v>217</v>
      </c>
      <c r="F3" s="21" t="s">
        <v>382</v>
      </c>
      <c r="G3" s="21" t="s">
        <v>132</v>
      </c>
      <c r="H3" s="23" t="s">
        <v>383</v>
      </c>
      <c r="I3" s="24" t="s">
        <v>169</v>
      </c>
      <c r="J3" s="17"/>
      <c r="K3" s="17"/>
      <c r="L3" s="17"/>
      <c r="M3" s="17"/>
      <c r="N3" s="17"/>
      <c r="O3" s="17"/>
      <c r="P3" s="17"/>
      <c r="Q3" s="17"/>
      <c r="R3" s="17"/>
      <c r="S3" s="17"/>
      <c r="T3" s="17"/>
      <c r="U3" s="17"/>
      <c r="V3" s="17"/>
      <c r="W3" s="17"/>
      <c r="X3" s="17"/>
      <c r="Y3" s="17"/>
      <c r="Z3" s="17"/>
    </row>
    <row r="4">
      <c r="A4" s="21">
        <v>179.0</v>
      </c>
      <c r="B4" s="21">
        <v>8.0</v>
      </c>
      <c r="C4" s="21" t="s">
        <v>20</v>
      </c>
      <c r="D4" s="21">
        <v>3.0</v>
      </c>
      <c r="E4" s="21" t="s">
        <v>217</v>
      </c>
      <c r="F4" s="21" t="s">
        <v>382</v>
      </c>
      <c r="G4" s="21" t="s">
        <v>384</v>
      </c>
      <c r="H4" s="23" t="s">
        <v>385</v>
      </c>
      <c r="I4" s="24" t="s">
        <v>169</v>
      </c>
      <c r="J4" s="17"/>
      <c r="K4" s="17"/>
      <c r="L4" s="17"/>
      <c r="M4" s="17"/>
      <c r="N4" s="17"/>
      <c r="O4" s="17"/>
      <c r="P4" s="17"/>
      <c r="Q4" s="17"/>
      <c r="R4" s="17"/>
      <c r="S4" s="17"/>
      <c r="T4" s="17"/>
      <c r="U4" s="17"/>
      <c r="V4" s="17"/>
      <c r="W4" s="17"/>
      <c r="X4" s="17"/>
      <c r="Y4" s="17"/>
      <c r="Z4" s="17"/>
    </row>
    <row r="5">
      <c r="A5" s="21">
        <v>180.0</v>
      </c>
      <c r="B5" s="21">
        <v>8.0</v>
      </c>
      <c r="C5" s="21" t="s">
        <v>20</v>
      </c>
      <c r="D5" s="21">
        <v>3.0</v>
      </c>
      <c r="E5" s="21" t="s">
        <v>217</v>
      </c>
      <c r="F5" s="21" t="s">
        <v>382</v>
      </c>
      <c r="G5" s="21" t="s">
        <v>132</v>
      </c>
      <c r="H5" s="23" t="s">
        <v>386</v>
      </c>
      <c r="I5" s="24" t="s">
        <v>169</v>
      </c>
      <c r="J5" s="17"/>
      <c r="K5" s="17"/>
      <c r="L5" s="17"/>
      <c r="M5" s="17"/>
      <c r="N5" s="17"/>
      <c r="O5" s="17"/>
      <c r="P5" s="17"/>
      <c r="Q5" s="17"/>
      <c r="R5" s="17"/>
      <c r="S5" s="17"/>
      <c r="T5" s="17"/>
      <c r="U5" s="17"/>
      <c r="V5" s="17"/>
      <c r="W5" s="17"/>
      <c r="X5" s="17"/>
      <c r="Y5" s="17"/>
      <c r="Z5" s="17"/>
    </row>
    <row r="6">
      <c r="A6" s="21">
        <v>181.0</v>
      </c>
      <c r="B6" s="21">
        <v>8.0</v>
      </c>
      <c r="C6" s="21" t="s">
        <v>20</v>
      </c>
      <c r="D6" s="21">
        <v>3.0</v>
      </c>
      <c r="E6" s="21" t="s">
        <v>217</v>
      </c>
      <c r="F6" s="21" t="s">
        <v>382</v>
      </c>
      <c r="G6" s="21" t="s">
        <v>384</v>
      </c>
      <c r="H6" s="23" t="s">
        <v>387</v>
      </c>
      <c r="I6" s="24" t="s">
        <v>169</v>
      </c>
      <c r="J6" s="17"/>
      <c r="K6" s="17"/>
      <c r="L6" s="17"/>
      <c r="M6" s="17"/>
      <c r="N6" s="17"/>
      <c r="O6" s="17"/>
      <c r="P6" s="17"/>
      <c r="Q6" s="17"/>
      <c r="R6" s="17"/>
      <c r="S6" s="17"/>
      <c r="T6" s="17"/>
      <c r="U6" s="17"/>
      <c r="V6" s="17"/>
      <c r="W6" s="17"/>
      <c r="X6" s="17"/>
      <c r="Y6" s="17"/>
      <c r="Z6" s="17"/>
    </row>
    <row r="7">
      <c r="A7" s="21">
        <v>182.0</v>
      </c>
      <c r="B7" s="21">
        <v>8.0</v>
      </c>
      <c r="C7" s="21" t="s">
        <v>20</v>
      </c>
      <c r="D7" s="21">
        <v>3.0</v>
      </c>
      <c r="E7" s="21" t="s">
        <v>217</v>
      </c>
      <c r="F7" s="21" t="s">
        <v>382</v>
      </c>
      <c r="G7" s="21" t="s">
        <v>132</v>
      </c>
      <c r="H7" s="23" t="s">
        <v>388</v>
      </c>
      <c r="I7" s="24" t="s">
        <v>169</v>
      </c>
      <c r="J7" s="17"/>
      <c r="K7" s="17"/>
      <c r="L7" s="17"/>
      <c r="M7" s="17"/>
      <c r="N7" s="17"/>
      <c r="O7" s="17"/>
      <c r="P7" s="17"/>
      <c r="Q7" s="17"/>
      <c r="R7" s="17"/>
      <c r="S7" s="17"/>
      <c r="T7" s="17"/>
      <c r="U7" s="17"/>
      <c r="V7" s="17"/>
      <c r="W7" s="17"/>
      <c r="X7" s="17"/>
      <c r="Y7" s="17"/>
      <c r="Z7" s="17"/>
    </row>
    <row r="8">
      <c r="A8" s="21">
        <v>183.0</v>
      </c>
      <c r="B8" s="21">
        <v>8.0</v>
      </c>
      <c r="C8" s="21" t="s">
        <v>20</v>
      </c>
      <c r="D8" s="21">
        <v>3.0</v>
      </c>
      <c r="E8" s="21" t="s">
        <v>217</v>
      </c>
      <c r="F8" s="21" t="s">
        <v>382</v>
      </c>
      <c r="G8" s="21" t="s">
        <v>384</v>
      </c>
      <c r="H8" s="23" t="s">
        <v>389</v>
      </c>
      <c r="I8" s="24" t="s">
        <v>169</v>
      </c>
      <c r="J8" s="17"/>
      <c r="K8" s="17"/>
      <c r="L8" s="17"/>
      <c r="M8" s="17"/>
      <c r="N8" s="17"/>
      <c r="O8" s="17"/>
      <c r="P8" s="17"/>
      <c r="Q8" s="17"/>
      <c r="R8" s="17"/>
      <c r="S8" s="17"/>
      <c r="T8" s="17"/>
      <c r="U8" s="17"/>
      <c r="V8" s="17"/>
      <c r="W8" s="17"/>
      <c r="X8" s="17"/>
      <c r="Y8" s="17"/>
      <c r="Z8" s="17"/>
    </row>
    <row r="9">
      <c r="A9" s="21">
        <v>184.0</v>
      </c>
      <c r="B9" s="21">
        <v>8.0</v>
      </c>
      <c r="C9" s="21" t="s">
        <v>20</v>
      </c>
      <c r="D9" s="21">
        <v>3.0</v>
      </c>
      <c r="E9" s="21" t="s">
        <v>217</v>
      </c>
      <c r="F9" s="21" t="s">
        <v>382</v>
      </c>
      <c r="G9" s="21" t="s">
        <v>384</v>
      </c>
      <c r="H9" s="23" t="s">
        <v>390</v>
      </c>
      <c r="I9" s="24" t="s">
        <v>169</v>
      </c>
      <c r="J9" s="17"/>
      <c r="K9" s="17"/>
      <c r="L9" s="17"/>
      <c r="M9" s="17"/>
      <c r="N9" s="17"/>
      <c r="O9" s="17"/>
      <c r="P9" s="17"/>
      <c r="Q9" s="17"/>
      <c r="R9" s="17"/>
      <c r="S9" s="17"/>
      <c r="T9" s="17"/>
      <c r="U9" s="17"/>
      <c r="V9" s="17"/>
      <c r="W9" s="17"/>
      <c r="X9" s="17"/>
      <c r="Y9" s="17"/>
      <c r="Z9" s="17"/>
    </row>
    <row r="10">
      <c r="A10" s="21">
        <v>185.0</v>
      </c>
      <c r="B10" s="21">
        <v>8.0</v>
      </c>
      <c r="C10" s="21" t="s">
        <v>20</v>
      </c>
      <c r="D10" s="21">
        <v>3.0</v>
      </c>
      <c r="E10" s="21" t="s">
        <v>217</v>
      </c>
      <c r="F10" s="21" t="s">
        <v>382</v>
      </c>
      <c r="G10" s="21" t="s">
        <v>384</v>
      </c>
      <c r="H10" s="23" t="s">
        <v>391</v>
      </c>
      <c r="I10" s="24" t="s">
        <v>169</v>
      </c>
      <c r="J10" s="17"/>
      <c r="K10" s="17"/>
      <c r="L10" s="17"/>
      <c r="M10" s="17"/>
      <c r="N10" s="17"/>
      <c r="O10" s="17"/>
      <c r="P10" s="17"/>
      <c r="Q10" s="17"/>
      <c r="R10" s="17"/>
      <c r="S10" s="17"/>
      <c r="T10" s="17"/>
      <c r="U10" s="17"/>
      <c r="V10" s="17"/>
      <c r="W10" s="17"/>
      <c r="X10" s="17"/>
      <c r="Y10" s="17"/>
      <c r="Z10" s="17"/>
    </row>
    <row r="11">
      <c r="A11" s="21">
        <v>186.0</v>
      </c>
      <c r="B11" s="21">
        <v>8.0</v>
      </c>
      <c r="C11" s="21" t="s">
        <v>20</v>
      </c>
      <c r="D11" s="21">
        <v>3.0</v>
      </c>
      <c r="E11" s="21" t="s">
        <v>217</v>
      </c>
      <c r="F11" s="21" t="s">
        <v>382</v>
      </c>
      <c r="G11" s="21" t="s">
        <v>132</v>
      </c>
      <c r="H11" s="23" t="s">
        <v>392</v>
      </c>
      <c r="I11" s="24" t="s">
        <v>169</v>
      </c>
      <c r="J11" s="17"/>
      <c r="K11" s="17"/>
      <c r="L11" s="17"/>
      <c r="M11" s="17"/>
      <c r="N11" s="17"/>
      <c r="O11" s="17"/>
      <c r="P11" s="17"/>
      <c r="Q11" s="17"/>
      <c r="R11" s="17"/>
      <c r="S11" s="17"/>
      <c r="T11" s="17"/>
      <c r="U11" s="17"/>
      <c r="V11" s="17"/>
      <c r="W11" s="17"/>
      <c r="X11" s="17"/>
      <c r="Y11" s="17"/>
      <c r="Z11" s="17"/>
    </row>
    <row r="12">
      <c r="A12" s="21">
        <v>187.0</v>
      </c>
      <c r="B12" s="21">
        <v>8.0</v>
      </c>
      <c r="C12" s="21" t="s">
        <v>20</v>
      </c>
      <c r="D12" s="21">
        <v>3.0</v>
      </c>
      <c r="E12" s="21" t="s">
        <v>217</v>
      </c>
      <c r="F12" s="21" t="s">
        <v>382</v>
      </c>
      <c r="G12" s="21" t="s">
        <v>132</v>
      </c>
      <c r="H12" s="23" t="s">
        <v>393</v>
      </c>
      <c r="I12" s="24" t="s">
        <v>169</v>
      </c>
      <c r="J12" s="17"/>
      <c r="K12" s="17"/>
      <c r="L12" s="17"/>
      <c r="M12" s="17"/>
      <c r="N12" s="17"/>
      <c r="O12" s="17"/>
      <c r="P12" s="17"/>
      <c r="Q12" s="17"/>
      <c r="R12" s="17"/>
      <c r="S12" s="17"/>
      <c r="T12" s="17"/>
      <c r="U12" s="17"/>
      <c r="V12" s="17"/>
      <c r="W12" s="17"/>
      <c r="X12" s="17"/>
      <c r="Y12" s="17"/>
      <c r="Z12" s="17"/>
    </row>
    <row r="13">
      <c r="A13" s="21">
        <v>188.0</v>
      </c>
      <c r="B13" s="21">
        <v>8.0</v>
      </c>
      <c r="C13" s="21" t="s">
        <v>20</v>
      </c>
      <c r="D13" s="21">
        <v>3.0</v>
      </c>
      <c r="E13" s="21" t="s">
        <v>217</v>
      </c>
      <c r="F13" s="21" t="s">
        <v>382</v>
      </c>
      <c r="G13" s="21" t="s">
        <v>394</v>
      </c>
      <c r="H13" s="23" t="s">
        <v>395</v>
      </c>
      <c r="I13" s="24" t="s">
        <v>169</v>
      </c>
      <c r="J13" s="17"/>
      <c r="K13" s="17"/>
      <c r="L13" s="17"/>
      <c r="M13" s="17"/>
      <c r="N13" s="17"/>
      <c r="O13" s="17"/>
      <c r="P13" s="17"/>
      <c r="Q13" s="17"/>
      <c r="R13" s="17"/>
      <c r="S13" s="17"/>
      <c r="T13" s="17"/>
      <c r="U13" s="17"/>
      <c r="V13" s="17"/>
      <c r="W13" s="17"/>
      <c r="X13" s="17"/>
      <c r="Y13" s="17"/>
      <c r="Z13" s="17"/>
    </row>
    <row r="14">
      <c r="A14" s="21">
        <v>189.0</v>
      </c>
      <c r="B14" s="21">
        <v>8.0</v>
      </c>
      <c r="C14" s="21" t="s">
        <v>20</v>
      </c>
      <c r="D14" s="21">
        <v>3.0</v>
      </c>
      <c r="E14" s="21" t="s">
        <v>217</v>
      </c>
      <c r="F14" s="21" t="s">
        <v>382</v>
      </c>
      <c r="G14" s="21" t="s">
        <v>384</v>
      </c>
      <c r="H14" s="23" t="s">
        <v>396</v>
      </c>
      <c r="I14" s="24" t="s">
        <v>80</v>
      </c>
      <c r="J14" s="17"/>
      <c r="K14" s="17"/>
      <c r="L14" s="17"/>
      <c r="M14" s="17"/>
      <c r="N14" s="17"/>
      <c r="O14" s="17"/>
      <c r="P14" s="17"/>
      <c r="Q14" s="17"/>
      <c r="R14" s="17"/>
      <c r="S14" s="17"/>
      <c r="T14" s="17"/>
      <c r="U14" s="17"/>
      <c r="V14" s="17"/>
      <c r="W14" s="17"/>
      <c r="X14" s="17"/>
      <c r="Y14" s="17"/>
      <c r="Z14" s="17"/>
    </row>
    <row r="15">
      <c r="A15" s="21">
        <v>190.0</v>
      </c>
      <c r="B15" s="21">
        <v>8.0</v>
      </c>
      <c r="C15" s="21" t="s">
        <v>20</v>
      </c>
      <c r="D15" s="21">
        <v>3.0</v>
      </c>
      <c r="E15" s="21" t="s">
        <v>217</v>
      </c>
      <c r="F15" s="21" t="s">
        <v>382</v>
      </c>
      <c r="G15" s="21" t="s">
        <v>183</v>
      </c>
      <c r="H15" s="23" t="s">
        <v>397</v>
      </c>
      <c r="I15" s="24" t="s">
        <v>80</v>
      </c>
      <c r="J15" s="17"/>
      <c r="K15" s="17"/>
      <c r="L15" s="17"/>
      <c r="M15" s="17"/>
      <c r="N15" s="17"/>
      <c r="O15" s="17"/>
      <c r="P15" s="17"/>
      <c r="Q15" s="17"/>
      <c r="R15" s="17"/>
      <c r="S15" s="17"/>
      <c r="T15" s="17"/>
      <c r="U15" s="17"/>
      <c r="V15" s="17"/>
      <c r="W15" s="17"/>
      <c r="X15" s="17"/>
      <c r="Y15" s="17"/>
      <c r="Z15" s="17"/>
    </row>
    <row r="16">
      <c r="A16" s="21">
        <v>191.0</v>
      </c>
      <c r="B16" s="21">
        <v>8.0</v>
      </c>
      <c r="C16" s="21" t="s">
        <v>20</v>
      </c>
      <c r="D16" s="21">
        <v>3.0</v>
      </c>
      <c r="E16" s="21" t="s">
        <v>217</v>
      </c>
      <c r="F16" s="21" t="s">
        <v>382</v>
      </c>
      <c r="G16" s="21" t="s">
        <v>384</v>
      </c>
      <c r="H16" s="23" t="s">
        <v>398</v>
      </c>
      <c r="I16" s="24" t="s">
        <v>74</v>
      </c>
      <c r="J16" s="17"/>
      <c r="K16" s="17"/>
      <c r="L16" s="17"/>
      <c r="M16" s="17"/>
      <c r="N16" s="17"/>
      <c r="O16" s="17"/>
      <c r="P16" s="17"/>
      <c r="Q16" s="17"/>
      <c r="R16" s="17"/>
      <c r="S16" s="17"/>
      <c r="T16" s="17"/>
      <c r="U16" s="17"/>
      <c r="V16" s="17"/>
      <c r="W16" s="17"/>
      <c r="X16" s="17"/>
      <c r="Y16" s="17"/>
      <c r="Z16" s="17"/>
    </row>
    <row r="17">
      <c r="A17" s="21">
        <v>192.0</v>
      </c>
      <c r="B17" s="21">
        <v>8.0</v>
      </c>
      <c r="C17" s="21" t="s">
        <v>20</v>
      </c>
      <c r="D17" s="21">
        <v>3.0</v>
      </c>
      <c r="E17" s="21" t="s">
        <v>217</v>
      </c>
      <c r="F17" s="21" t="s">
        <v>382</v>
      </c>
      <c r="G17" s="21" t="s">
        <v>132</v>
      </c>
      <c r="H17" s="23" t="s">
        <v>399</v>
      </c>
      <c r="I17" s="24" t="s">
        <v>169</v>
      </c>
      <c r="J17" s="17"/>
      <c r="K17" s="17"/>
      <c r="L17" s="17"/>
      <c r="M17" s="17"/>
      <c r="N17" s="17"/>
      <c r="O17" s="17"/>
      <c r="P17" s="17"/>
      <c r="Q17" s="17"/>
      <c r="R17" s="17"/>
      <c r="S17" s="17"/>
      <c r="T17" s="17"/>
      <c r="U17" s="17"/>
      <c r="V17" s="17"/>
      <c r="W17" s="17"/>
      <c r="X17" s="17"/>
      <c r="Y17" s="17"/>
      <c r="Z17" s="17"/>
    </row>
    <row r="18">
      <c r="A18" s="21">
        <v>193.0</v>
      </c>
      <c r="B18" s="21">
        <v>8.0</v>
      </c>
      <c r="C18" s="21" t="s">
        <v>20</v>
      </c>
      <c r="D18" s="21">
        <v>3.0</v>
      </c>
      <c r="E18" s="21" t="s">
        <v>217</v>
      </c>
      <c r="F18" s="21" t="s">
        <v>382</v>
      </c>
      <c r="G18" s="21" t="s">
        <v>384</v>
      </c>
      <c r="H18" s="23" t="s">
        <v>400</v>
      </c>
      <c r="I18" s="24" t="s">
        <v>169</v>
      </c>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18"/>
  <mergeCells count="1">
    <mergeCell ref="A1:I1"/>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401</v>
      </c>
      <c r="B1" s="35" t="s">
        <v>402</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132</v>
      </c>
      <c r="B2" s="38">
        <f>COUNTIF(UA010A!G3:G20,"CONTEXTO SOCIOCULTURAL")</f>
        <v>6</v>
      </c>
      <c r="C2" s="39" t="s">
        <v>156</v>
      </c>
      <c r="D2" s="36"/>
      <c r="E2" s="36"/>
      <c r="F2" s="36"/>
      <c r="G2" s="36"/>
      <c r="H2" s="36"/>
      <c r="I2" s="36"/>
      <c r="J2" s="36"/>
      <c r="K2" s="36"/>
      <c r="L2" s="36"/>
      <c r="M2" s="36"/>
      <c r="N2" s="36"/>
      <c r="O2" s="36"/>
      <c r="P2" s="36"/>
      <c r="Q2" s="36"/>
      <c r="R2" s="36"/>
      <c r="S2" s="36"/>
      <c r="T2" s="36"/>
      <c r="U2" s="36"/>
      <c r="V2" s="36"/>
      <c r="W2" s="36"/>
      <c r="X2" s="36"/>
      <c r="Y2" s="36"/>
      <c r="Z2" s="36"/>
    </row>
    <row r="3" ht="33.0" customHeight="1">
      <c r="A3" s="37" t="s">
        <v>384</v>
      </c>
      <c r="B3" s="38">
        <f>COUNTIF(UA010A!G3:G21,"MARITORIO")</f>
        <v>8</v>
      </c>
      <c r="C3" s="39" t="s">
        <v>403</v>
      </c>
      <c r="D3" s="36"/>
      <c r="E3" s="36"/>
      <c r="F3" s="36"/>
      <c r="G3" s="36"/>
      <c r="H3" s="36"/>
      <c r="I3" s="36"/>
      <c r="J3" s="36"/>
      <c r="K3" s="36"/>
      <c r="L3" s="36"/>
      <c r="M3" s="36"/>
      <c r="N3" s="36"/>
      <c r="O3" s="36"/>
      <c r="P3" s="36"/>
      <c r="Q3" s="36"/>
      <c r="R3" s="36"/>
      <c r="S3" s="36"/>
      <c r="T3" s="36"/>
      <c r="U3" s="36"/>
      <c r="V3" s="36"/>
      <c r="W3" s="36"/>
      <c r="X3" s="36"/>
      <c r="Y3" s="36"/>
      <c r="Z3" s="36"/>
    </row>
    <row r="4" ht="31.5" customHeight="1">
      <c r="A4" s="37" t="s">
        <v>183</v>
      </c>
      <c r="B4" s="38">
        <f>COUNTIF(UA010A!G3:G22,"PROBLEMÁTICA AMBIENTAL")</f>
        <v>1</v>
      </c>
      <c r="C4" s="39" t="s">
        <v>204</v>
      </c>
      <c r="D4" s="36"/>
      <c r="E4" s="36"/>
      <c r="F4" s="36"/>
      <c r="G4" s="36"/>
      <c r="H4" s="36"/>
      <c r="I4" s="36"/>
      <c r="J4" s="36"/>
      <c r="K4" s="36"/>
      <c r="L4" s="36"/>
      <c r="M4" s="36"/>
      <c r="N4" s="36"/>
      <c r="O4" s="36"/>
      <c r="P4" s="36"/>
      <c r="Q4" s="36"/>
      <c r="R4" s="36"/>
      <c r="S4" s="36"/>
      <c r="T4" s="36"/>
      <c r="U4" s="36"/>
      <c r="V4" s="36"/>
      <c r="W4" s="36"/>
      <c r="X4" s="36"/>
      <c r="Y4" s="36"/>
      <c r="Z4" s="36"/>
    </row>
    <row r="5" ht="31.5" customHeight="1">
      <c r="A5" s="37" t="s">
        <v>394</v>
      </c>
      <c r="B5" s="38">
        <f>COUNTIF(UA010A!G3:G23,"TRABAJO COLABORATIVO")</f>
        <v>1</v>
      </c>
      <c r="C5" s="39" t="s">
        <v>160</v>
      </c>
      <c r="D5" s="36"/>
      <c r="E5" s="36"/>
      <c r="F5" s="36"/>
      <c r="G5" s="36"/>
      <c r="H5" s="36"/>
      <c r="I5" s="36"/>
      <c r="J5" s="36"/>
      <c r="K5" s="36"/>
      <c r="L5" s="36"/>
      <c r="M5" s="36"/>
      <c r="N5" s="36"/>
      <c r="O5" s="36"/>
      <c r="P5" s="36"/>
      <c r="Q5" s="36"/>
      <c r="R5" s="36"/>
      <c r="S5" s="36"/>
      <c r="T5" s="36"/>
      <c r="U5" s="36"/>
      <c r="V5" s="36"/>
      <c r="W5" s="36"/>
      <c r="X5" s="36"/>
      <c r="Y5" s="36"/>
      <c r="Z5" s="36"/>
    </row>
    <row r="6" ht="35.25" customHeight="1">
      <c r="A6" s="40" t="s">
        <v>103</v>
      </c>
      <c r="B6" s="41">
        <f>SUM(B2:B5)</f>
        <v>16</v>
      </c>
      <c r="C6" s="39"/>
      <c r="D6" s="36"/>
      <c r="E6" s="36"/>
      <c r="F6" s="36"/>
      <c r="G6" s="36"/>
      <c r="H6" s="36"/>
      <c r="I6" s="36"/>
      <c r="J6" s="36"/>
      <c r="K6" s="36"/>
      <c r="L6" s="36"/>
      <c r="M6" s="36"/>
      <c r="N6" s="36"/>
      <c r="O6" s="36"/>
      <c r="P6" s="36"/>
      <c r="Q6" s="36"/>
      <c r="R6" s="36"/>
      <c r="S6" s="36"/>
      <c r="T6" s="36"/>
      <c r="U6" s="36"/>
      <c r="V6" s="36"/>
      <c r="W6" s="36"/>
      <c r="X6" s="36"/>
      <c r="Y6" s="36"/>
      <c r="Z6" s="36"/>
    </row>
    <row r="7">
      <c r="A7" s="36"/>
      <c r="B7" s="36"/>
      <c r="C7" s="36"/>
      <c r="D7" s="36"/>
      <c r="E7" s="36"/>
      <c r="F7" s="36"/>
      <c r="G7" s="36"/>
      <c r="H7" s="36"/>
      <c r="I7" s="36"/>
      <c r="J7" s="36"/>
      <c r="K7" s="36"/>
      <c r="L7" s="36"/>
      <c r="M7" s="36"/>
      <c r="N7" s="36"/>
      <c r="O7" s="36"/>
      <c r="P7" s="36"/>
      <c r="Q7" s="36"/>
      <c r="R7" s="36"/>
      <c r="S7" s="36"/>
      <c r="T7" s="36"/>
      <c r="U7" s="36"/>
      <c r="V7" s="36"/>
      <c r="W7" s="36"/>
      <c r="X7" s="36"/>
      <c r="Y7" s="36"/>
      <c r="Z7" s="36"/>
    </row>
    <row r="8">
      <c r="A8" s="36"/>
      <c r="B8" s="36"/>
      <c r="C8" s="36"/>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s>
  <sheetData>
    <row r="1" ht="15.0" customHeight="1">
      <c r="A1" s="19" t="s">
        <v>0</v>
      </c>
      <c r="B1" s="2"/>
      <c r="C1" s="2"/>
      <c r="D1" s="2"/>
      <c r="E1" s="2"/>
      <c r="F1" s="2"/>
      <c r="G1" s="2"/>
      <c r="H1" s="3"/>
    </row>
    <row r="2">
      <c r="A2" s="42" t="s">
        <v>378</v>
      </c>
      <c r="B2" s="43" t="s">
        <v>105</v>
      </c>
      <c r="C2" s="43" t="s">
        <v>3</v>
      </c>
      <c r="D2" s="42" t="s">
        <v>404</v>
      </c>
      <c r="E2" s="43" t="s">
        <v>405</v>
      </c>
      <c r="F2" s="43" t="s">
        <v>6</v>
      </c>
      <c r="G2" s="43" t="s">
        <v>7</v>
      </c>
      <c r="H2" s="43" t="s">
        <v>406</v>
      </c>
    </row>
    <row r="3" ht="34.5" customHeight="1">
      <c r="A3" s="45" t="s">
        <v>407</v>
      </c>
      <c r="B3" s="2"/>
      <c r="C3" s="3"/>
      <c r="D3" s="45" t="s">
        <v>408</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 customWidth="1" min="10" max="10" width="10.71"/>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194.0</v>
      </c>
      <c r="B3" s="21">
        <v>8.0</v>
      </c>
      <c r="C3" s="21" t="s">
        <v>20</v>
      </c>
      <c r="D3" s="21">
        <v>3.0</v>
      </c>
      <c r="E3" s="21" t="s">
        <v>260</v>
      </c>
      <c r="F3" s="21" t="s">
        <v>409</v>
      </c>
      <c r="G3" s="30" t="s">
        <v>114</v>
      </c>
      <c r="H3" s="23" t="s">
        <v>410</v>
      </c>
      <c r="I3" s="24" t="s">
        <v>411</v>
      </c>
      <c r="J3" s="17"/>
      <c r="K3" s="17"/>
      <c r="L3" s="17"/>
      <c r="M3" s="17"/>
      <c r="N3" s="17"/>
      <c r="O3" s="17"/>
      <c r="P3" s="17"/>
      <c r="Q3" s="17"/>
      <c r="R3" s="17"/>
      <c r="S3" s="17"/>
      <c r="T3" s="17"/>
      <c r="U3" s="17"/>
      <c r="V3" s="17"/>
      <c r="W3" s="17"/>
      <c r="X3" s="17"/>
      <c r="Y3" s="17"/>
      <c r="Z3" s="17"/>
    </row>
    <row r="4">
      <c r="A4" s="21">
        <v>195.0</v>
      </c>
      <c r="B4" s="21">
        <v>8.0</v>
      </c>
      <c r="C4" s="21" t="s">
        <v>20</v>
      </c>
      <c r="D4" s="21">
        <v>3.0</v>
      </c>
      <c r="E4" s="21" t="s">
        <v>260</v>
      </c>
      <c r="F4" s="21" t="s">
        <v>409</v>
      </c>
      <c r="G4" s="21" t="s">
        <v>116</v>
      </c>
      <c r="H4" s="23" t="s">
        <v>412</v>
      </c>
      <c r="I4" s="24" t="s">
        <v>411</v>
      </c>
      <c r="J4" s="17"/>
      <c r="K4" s="17"/>
      <c r="L4" s="17"/>
      <c r="M4" s="17"/>
      <c r="N4" s="17"/>
      <c r="O4" s="17"/>
      <c r="P4" s="17"/>
      <c r="Q4" s="17"/>
      <c r="R4" s="17"/>
      <c r="S4" s="17"/>
      <c r="T4" s="17"/>
      <c r="U4" s="17"/>
      <c r="V4" s="17"/>
      <c r="W4" s="17"/>
      <c r="X4" s="17"/>
      <c r="Y4" s="17"/>
      <c r="Z4" s="17"/>
    </row>
    <row r="5">
      <c r="A5" s="21">
        <v>196.0</v>
      </c>
      <c r="B5" s="21">
        <v>8.0</v>
      </c>
      <c r="C5" s="21" t="s">
        <v>20</v>
      </c>
      <c r="D5" s="21">
        <v>3.0</v>
      </c>
      <c r="E5" s="21" t="s">
        <v>260</v>
      </c>
      <c r="F5" s="21" t="s">
        <v>409</v>
      </c>
      <c r="G5" s="21" t="s">
        <v>413</v>
      </c>
      <c r="H5" s="23" t="s">
        <v>414</v>
      </c>
      <c r="I5" s="24" t="s">
        <v>411</v>
      </c>
      <c r="J5" s="17"/>
      <c r="K5" s="17"/>
      <c r="L5" s="17"/>
      <c r="M5" s="17"/>
      <c r="N5" s="17"/>
      <c r="O5" s="17"/>
      <c r="P5" s="17"/>
      <c r="Q5" s="17"/>
      <c r="R5" s="17"/>
      <c r="S5" s="17"/>
      <c r="T5" s="17"/>
      <c r="U5" s="17"/>
      <c r="V5" s="17"/>
      <c r="W5" s="17"/>
      <c r="X5" s="17"/>
      <c r="Y5" s="17"/>
      <c r="Z5" s="17"/>
    </row>
    <row r="6">
      <c r="A6" s="21">
        <v>197.0</v>
      </c>
      <c r="B6" s="21">
        <v>8.0</v>
      </c>
      <c r="C6" s="21" t="s">
        <v>20</v>
      </c>
      <c r="D6" s="21">
        <v>3.0</v>
      </c>
      <c r="E6" s="21" t="s">
        <v>260</v>
      </c>
      <c r="F6" s="21" t="s">
        <v>409</v>
      </c>
      <c r="G6" s="30" t="s">
        <v>415</v>
      </c>
      <c r="H6" s="23" t="s">
        <v>416</v>
      </c>
      <c r="I6" s="24" t="s">
        <v>411</v>
      </c>
      <c r="J6" s="17"/>
      <c r="K6" s="17"/>
      <c r="L6" s="17"/>
      <c r="M6" s="17"/>
      <c r="N6" s="17"/>
      <c r="O6" s="17"/>
      <c r="P6" s="17"/>
      <c r="Q6" s="17"/>
      <c r="R6" s="17"/>
      <c r="S6" s="17"/>
      <c r="T6" s="17"/>
      <c r="U6" s="17"/>
      <c r="V6" s="17"/>
      <c r="W6" s="17"/>
      <c r="X6" s="17"/>
      <c r="Y6" s="17"/>
      <c r="Z6" s="17"/>
    </row>
    <row r="7">
      <c r="A7" s="21">
        <v>198.0</v>
      </c>
      <c r="B7" s="21">
        <v>8.0</v>
      </c>
      <c r="C7" s="21" t="s">
        <v>20</v>
      </c>
      <c r="D7" s="21">
        <v>3.0</v>
      </c>
      <c r="E7" s="21" t="s">
        <v>260</v>
      </c>
      <c r="F7" s="21" t="s">
        <v>409</v>
      </c>
      <c r="G7" s="21" t="s">
        <v>39</v>
      </c>
      <c r="H7" s="23" t="s">
        <v>417</v>
      </c>
      <c r="I7" s="24" t="s">
        <v>411</v>
      </c>
      <c r="J7" s="32"/>
      <c r="K7" s="17"/>
      <c r="L7" s="17"/>
      <c r="M7" s="17"/>
      <c r="N7" s="17"/>
      <c r="O7" s="17"/>
      <c r="P7" s="17"/>
      <c r="Q7" s="17"/>
      <c r="R7" s="17"/>
      <c r="S7" s="17"/>
      <c r="T7" s="17"/>
      <c r="U7" s="17"/>
      <c r="V7" s="17"/>
      <c r="W7" s="17"/>
      <c r="X7" s="17"/>
      <c r="Y7" s="17"/>
      <c r="Z7" s="17"/>
    </row>
    <row r="8">
      <c r="A8" s="21">
        <v>199.0</v>
      </c>
      <c r="B8" s="21">
        <v>8.0</v>
      </c>
      <c r="C8" s="21" t="s">
        <v>20</v>
      </c>
      <c r="D8" s="21">
        <v>3.0</v>
      </c>
      <c r="E8" s="21" t="s">
        <v>260</v>
      </c>
      <c r="F8" s="21" t="s">
        <v>409</v>
      </c>
      <c r="G8" s="21" t="s">
        <v>116</v>
      </c>
      <c r="H8" s="23" t="s">
        <v>418</v>
      </c>
      <c r="I8" s="24" t="s">
        <v>411</v>
      </c>
      <c r="J8" s="17"/>
      <c r="K8" s="17"/>
      <c r="L8" s="17"/>
      <c r="M8" s="17"/>
      <c r="N8" s="17"/>
      <c r="O8" s="17"/>
      <c r="P8" s="17"/>
      <c r="Q8" s="17"/>
      <c r="R8" s="17"/>
      <c r="S8" s="17"/>
      <c r="T8" s="17"/>
      <c r="U8" s="17"/>
      <c r="V8" s="17"/>
      <c r="W8" s="17"/>
      <c r="X8" s="17"/>
      <c r="Y8" s="17"/>
      <c r="Z8" s="17"/>
    </row>
    <row r="9">
      <c r="A9" s="21">
        <v>200.0</v>
      </c>
      <c r="B9" s="21">
        <v>8.0</v>
      </c>
      <c r="C9" s="21" t="s">
        <v>20</v>
      </c>
      <c r="D9" s="21">
        <v>3.0</v>
      </c>
      <c r="E9" s="21" t="s">
        <v>260</v>
      </c>
      <c r="F9" s="21" t="s">
        <v>409</v>
      </c>
      <c r="G9" s="21" t="s">
        <v>419</v>
      </c>
      <c r="H9" s="23" t="s">
        <v>420</v>
      </c>
      <c r="I9" s="24" t="s">
        <v>411</v>
      </c>
      <c r="J9" s="17"/>
      <c r="K9" s="17"/>
      <c r="L9" s="17"/>
      <c r="M9" s="17"/>
      <c r="N9" s="17"/>
      <c r="O9" s="17"/>
      <c r="P9" s="17"/>
      <c r="Q9" s="17"/>
      <c r="R9" s="17"/>
      <c r="S9" s="17"/>
      <c r="T9" s="17"/>
      <c r="U9" s="17"/>
      <c r="V9" s="17"/>
      <c r="W9" s="17"/>
      <c r="X9" s="17"/>
      <c r="Y9" s="17"/>
      <c r="Z9" s="17"/>
    </row>
    <row r="10">
      <c r="A10" s="21">
        <v>201.0</v>
      </c>
      <c r="B10" s="21">
        <v>8.0</v>
      </c>
      <c r="C10" s="21" t="s">
        <v>20</v>
      </c>
      <c r="D10" s="21">
        <v>3.0</v>
      </c>
      <c r="E10" s="21" t="s">
        <v>260</v>
      </c>
      <c r="F10" s="21" t="s">
        <v>409</v>
      </c>
      <c r="G10" s="21" t="s">
        <v>421</v>
      </c>
      <c r="H10" s="23" t="s">
        <v>422</v>
      </c>
      <c r="I10" s="24" t="s">
        <v>411</v>
      </c>
      <c r="J10" s="17"/>
      <c r="K10" s="17"/>
      <c r="L10" s="17"/>
      <c r="M10" s="17"/>
      <c r="N10" s="17"/>
      <c r="O10" s="17"/>
      <c r="P10" s="17"/>
      <c r="Q10" s="17"/>
      <c r="R10" s="17"/>
      <c r="S10" s="17"/>
      <c r="T10" s="17"/>
      <c r="U10" s="17"/>
      <c r="V10" s="17"/>
      <c r="W10" s="17"/>
      <c r="X10" s="17"/>
      <c r="Y10" s="17"/>
      <c r="Z10" s="17"/>
    </row>
    <row r="11">
      <c r="A11" s="21">
        <v>202.0</v>
      </c>
      <c r="B11" s="21">
        <v>8.0</v>
      </c>
      <c r="C11" s="21" t="s">
        <v>20</v>
      </c>
      <c r="D11" s="21">
        <v>3.0</v>
      </c>
      <c r="E11" s="21" t="s">
        <v>260</v>
      </c>
      <c r="F11" s="21" t="s">
        <v>409</v>
      </c>
      <c r="G11" s="21" t="s">
        <v>423</v>
      </c>
      <c r="H11" s="28" t="s">
        <v>424</v>
      </c>
      <c r="I11" s="24" t="s">
        <v>411</v>
      </c>
      <c r="J11" s="17"/>
      <c r="K11" s="17"/>
      <c r="L11" s="17"/>
      <c r="M11" s="17"/>
      <c r="N11" s="17"/>
      <c r="O11" s="17"/>
      <c r="P11" s="17"/>
      <c r="Q11" s="17"/>
      <c r="R11" s="17"/>
      <c r="S11" s="17"/>
      <c r="T11" s="17"/>
      <c r="U11" s="17"/>
      <c r="V11" s="17"/>
      <c r="W11" s="17"/>
      <c r="X11" s="17"/>
      <c r="Y11" s="17"/>
      <c r="Z11" s="17"/>
    </row>
    <row r="12">
      <c r="A12" s="21">
        <v>203.0</v>
      </c>
      <c r="B12" s="21">
        <v>8.0</v>
      </c>
      <c r="C12" s="21" t="s">
        <v>20</v>
      </c>
      <c r="D12" s="21">
        <v>3.0</v>
      </c>
      <c r="E12" s="21" t="s">
        <v>260</v>
      </c>
      <c r="F12" s="21" t="s">
        <v>409</v>
      </c>
      <c r="G12" s="21" t="s">
        <v>421</v>
      </c>
      <c r="H12" s="23" t="s">
        <v>425</v>
      </c>
      <c r="I12" s="24" t="s">
        <v>411</v>
      </c>
      <c r="J12" s="17"/>
      <c r="K12" s="17"/>
      <c r="L12" s="17"/>
      <c r="M12" s="17"/>
      <c r="N12" s="17"/>
      <c r="O12" s="17"/>
      <c r="P12" s="17"/>
      <c r="Q12" s="17"/>
      <c r="R12" s="17"/>
      <c r="S12" s="17"/>
      <c r="T12" s="17"/>
      <c r="U12" s="17"/>
      <c r="V12" s="17"/>
      <c r="W12" s="17"/>
      <c r="X12" s="17"/>
      <c r="Y12" s="17"/>
      <c r="Z12" s="17"/>
    </row>
    <row r="13">
      <c r="A13" s="21">
        <v>204.0</v>
      </c>
      <c r="B13" s="21">
        <v>8.0</v>
      </c>
      <c r="C13" s="21" t="s">
        <v>20</v>
      </c>
      <c r="D13" s="21">
        <v>3.0</v>
      </c>
      <c r="E13" s="21" t="s">
        <v>260</v>
      </c>
      <c r="F13" s="21" t="s">
        <v>409</v>
      </c>
      <c r="G13" s="21" t="s">
        <v>419</v>
      </c>
      <c r="H13" s="28" t="s">
        <v>426</v>
      </c>
      <c r="I13" s="24" t="s">
        <v>411</v>
      </c>
      <c r="J13" s="17"/>
      <c r="K13" s="17"/>
      <c r="L13" s="17"/>
      <c r="M13" s="17"/>
      <c r="N13" s="17"/>
      <c r="O13" s="17"/>
      <c r="P13" s="17"/>
      <c r="Q13" s="17"/>
      <c r="R13" s="17"/>
      <c r="S13" s="17"/>
      <c r="T13" s="17"/>
      <c r="U13" s="17"/>
      <c r="V13" s="17"/>
      <c r="W13" s="17"/>
      <c r="X13" s="17"/>
      <c r="Y13" s="17"/>
      <c r="Z13" s="17"/>
    </row>
    <row r="14">
      <c r="A14" s="21">
        <v>205.0</v>
      </c>
      <c r="B14" s="21">
        <v>8.0</v>
      </c>
      <c r="C14" s="21" t="s">
        <v>20</v>
      </c>
      <c r="D14" s="21">
        <v>3.0</v>
      </c>
      <c r="E14" s="21" t="s">
        <v>260</v>
      </c>
      <c r="F14" s="21" t="s">
        <v>409</v>
      </c>
      <c r="G14" s="21" t="s">
        <v>394</v>
      </c>
      <c r="H14" s="23" t="s">
        <v>427</v>
      </c>
      <c r="I14" s="24" t="s">
        <v>411</v>
      </c>
      <c r="J14" s="17"/>
      <c r="K14" s="17"/>
      <c r="L14" s="17"/>
      <c r="M14" s="17"/>
      <c r="N14" s="17"/>
      <c r="O14" s="17"/>
      <c r="P14" s="17"/>
      <c r="Q14" s="17"/>
      <c r="R14" s="17"/>
      <c r="S14" s="17"/>
      <c r="T14" s="17"/>
      <c r="U14" s="17"/>
      <c r="V14" s="17"/>
      <c r="W14" s="17"/>
      <c r="X14" s="17"/>
      <c r="Y14" s="17"/>
      <c r="Z14" s="17"/>
    </row>
    <row r="15">
      <c r="A15" s="21">
        <v>206.0</v>
      </c>
      <c r="B15" s="21">
        <v>8.0</v>
      </c>
      <c r="C15" s="21" t="s">
        <v>20</v>
      </c>
      <c r="D15" s="21">
        <v>3.0</v>
      </c>
      <c r="E15" s="21" t="s">
        <v>260</v>
      </c>
      <c r="F15" s="21" t="s">
        <v>409</v>
      </c>
      <c r="G15" s="21" t="s">
        <v>419</v>
      </c>
      <c r="H15" s="28" t="s">
        <v>428</v>
      </c>
      <c r="I15" s="24" t="s">
        <v>411</v>
      </c>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ht="15.7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15"/>
  <mergeCells count="1">
    <mergeCell ref="A1:I1"/>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429</v>
      </c>
      <c r="B1" s="35" t="s">
        <v>430</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114</v>
      </c>
      <c r="B2" s="38">
        <f>COUNTIF(UA011A!G3:G25,"ADMISIÓN")</f>
        <v>1</v>
      </c>
      <c r="C2" s="39" t="s">
        <v>154</v>
      </c>
      <c r="D2" s="36"/>
      <c r="E2" s="36"/>
      <c r="F2" s="36"/>
      <c r="G2" s="36"/>
      <c r="H2" s="36"/>
      <c r="I2" s="36"/>
      <c r="J2" s="36"/>
      <c r="K2" s="36"/>
      <c r="L2" s="36"/>
      <c r="M2" s="36"/>
      <c r="N2" s="36"/>
      <c r="O2" s="36"/>
      <c r="P2" s="36"/>
      <c r="Q2" s="36"/>
      <c r="R2" s="36"/>
      <c r="S2" s="36"/>
      <c r="T2" s="36"/>
      <c r="U2" s="36"/>
      <c r="V2" s="36"/>
      <c r="W2" s="36"/>
      <c r="X2" s="36"/>
      <c r="Y2" s="36"/>
      <c r="Z2" s="36"/>
    </row>
    <row r="3" ht="33.0" customHeight="1">
      <c r="A3" s="37" t="s">
        <v>421</v>
      </c>
      <c r="B3" s="38">
        <f>COUNTIF(UA011A!G3:G26,"CURRÍCULO")</f>
        <v>2</v>
      </c>
      <c r="C3" s="39" t="s">
        <v>431</v>
      </c>
      <c r="D3" s="36"/>
      <c r="E3" s="36"/>
      <c r="F3" s="36"/>
      <c r="G3" s="36"/>
      <c r="H3" s="36"/>
      <c r="I3" s="36"/>
      <c r="J3" s="36"/>
      <c r="K3" s="36"/>
      <c r="L3" s="36"/>
      <c r="M3" s="36"/>
      <c r="N3" s="36"/>
      <c r="O3" s="36"/>
      <c r="P3" s="36"/>
      <c r="Q3" s="36"/>
      <c r="R3" s="36"/>
      <c r="S3" s="36"/>
      <c r="T3" s="36"/>
      <c r="U3" s="36"/>
      <c r="V3" s="36"/>
      <c r="W3" s="36"/>
      <c r="X3" s="36"/>
      <c r="Y3" s="36"/>
      <c r="Z3" s="36"/>
    </row>
    <row r="4" ht="31.5" customHeight="1">
      <c r="A4" s="37" t="s">
        <v>39</v>
      </c>
      <c r="B4" s="38">
        <f>COUNTIF(UA011A!G3:G27,"EDUCACIÓN")</f>
        <v>1</v>
      </c>
      <c r="C4" s="39" t="s">
        <v>93</v>
      </c>
      <c r="D4" s="36"/>
      <c r="E4" s="36"/>
      <c r="F4" s="36"/>
      <c r="G4" s="36"/>
      <c r="H4" s="36"/>
      <c r="I4" s="36"/>
      <c r="J4" s="36"/>
      <c r="K4" s="36"/>
      <c r="L4" s="36"/>
      <c r="M4" s="36"/>
      <c r="N4" s="36"/>
      <c r="O4" s="36"/>
      <c r="P4" s="36"/>
      <c r="Q4" s="36"/>
      <c r="R4" s="36"/>
      <c r="S4" s="36"/>
      <c r="T4" s="36"/>
      <c r="U4" s="36"/>
      <c r="V4" s="36"/>
      <c r="W4" s="36"/>
      <c r="X4" s="36"/>
      <c r="Y4" s="36"/>
      <c r="Z4" s="36"/>
    </row>
    <row r="5" ht="31.5" customHeight="1">
      <c r="A5" s="37" t="s">
        <v>116</v>
      </c>
      <c r="B5" s="38">
        <f>COUNTIF(UA011A!G3:G28,"EGRESADOS")</f>
        <v>2</v>
      </c>
      <c r="C5" s="39" t="s">
        <v>157</v>
      </c>
      <c r="D5" s="36"/>
      <c r="E5" s="36"/>
      <c r="F5" s="36"/>
      <c r="G5" s="36"/>
      <c r="H5" s="36"/>
      <c r="I5" s="36"/>
      <c r="J5" s="36"/>
      <c r="K5" s="36"/>
      <c r="L5" s="36"/>
      <c r="M5" s="36"/>
      <c r="N5" s="36"/>
      <c r="O5" s="36"/>
      <c r="P5" s="36"/>
      <c r="Q5" s="36"/>
      <c r="R5" s="36"/>
      <c r="S5" s="36"/>
      <c r="T5" s="36"/>
      <c r="U5" s="36"/>
      <c r="V5" s="36"/>
      <c r="W5" s="36"/>
      <c r="X5" s="36"/>
      <c r="Y5" s="36"/>
      <c r="Z5" s="36"/>
    </row>
    <row r="6" ht="31.5" customHeight="1">
      <c r="A6" s="37" t="s">
        <v>419</v>
      </c>
      <c r="B6" s="38">
        <f>COUNTIF(UA011A!G3:G29,"HISTORIA POLÍTICA UNAL ")</f>
        <v>3</v>
      </c>
      <c r="C6" s="39" t="s">
        <v>95</v>
      </c>
      <c r="D6" s="36"/>
      <c r="E6" s="36"/>
      <c r="F6" s="36"/>
      <c r="G6" s="36"/>
      <c r="H6" s="36"/>
      <c r="I6" s="36"/>
      <c r="J6" s="36"/>
      <c r="K6" s="36"/>
      <c r="L6" s="36"/>
      <c r="M6" s="36"/>
      <c r="N6" s="36"/>
      <c r="O6" s="36"/>
      <c r="P6" s="36"/>
      <c r="Q6" s="36"/>
      <c r="R6" s="36"/>
      <c r="S6" s="36"/>
      <c r="T6" s="36"/>
      <c r="U6" s="36"/>
      <c r="V6" s="36"/>
      <c r="W6" s="36"/>
      <c r="X6" s="36"/>
      <c r="Y6" s="36"/>
      <c r="Z6" s="36"/>
    </row>
    <row r="7" ht="31.5" customHeight="1">
      <c r="A7" s="37" t="s">
        <v>415</v>
      </c>
      <c r="B7" s="38">
        <f>COUNTIF(UA011A!G3:G30,"INTERRELACIÓN ESTUDIANTE - DOCENTE")</f>
        <v>1</v>
      </c>
      <c r="C7" s="39" t="s">
        <v>341</v>
      </c>
      <c r="D7" s="36"/>
      <c r="E7" s="36"/>
      <c r="F7" s="36"/>
      <c r="G7" s="36"/>
      <c r="H7" s="36"/>
      <c r="I7" s="36"/>
      <c r="J7" s="36"/>
      <c r="K7" s="36"/>
      <c r="L7" s="36"/>
      <c r="M7" s="36"/>
      <c r="N7" s="36"/>
      <c r="O7" s="36"/>
      <c r="P7" s="36"/>
      <c r="Q7" s="36"/>
      <c r="R7" s="36"/>
      <c r="S7" s="36"/>
      <c r="T7" s="36"/>
      <c r="U7" s="36"/>
      <c r="V7" s="36"/>
      <c r="W7" s="36"/>
      <c r="X7" s="36"/>
      <c r="Y7" s="36"/>
      <c r="Z7" s="36"/>
    </row>
    <row r="8" ht="31.5" customHeight="1">
      <c r="A8" s="37" t="s">
        <v>423</v>
      </c>
      <c r="B8" s="38">
        <f>COUNTIF(UA011A!G3:G31,"LIDERAZGO")</f>
        <v>1</v>
      </c>
      <c r="C8" s="39" t="s">
        <v>432</v>
      </c>
      <c r="D8" s="36"/>
      <c r="E8" s="36"/>
      <c r="F8" s="36"/>
      <c r="G8" s="36"/>
      <c r="H8" s="36"/>
      <c r="I8" s="36"/>
      <c r="J8" s="36"/>
      <c r="K8" s="36"/>
      <c r="L8" s="36"/>
      <c r="M8" s="36"/>
      <c r="N8" s="36"/>
      <c r="O8" s="36"/>
      <c r="P8" s="36"/>
      <c r="Q8" s="36"/>
      <c r="R8" s="36"/>
      <c r="S8" s="36"/>
      <c r="T8" s="36"/>
      <c r="U8" s="36"/>
      <c r="V8" s="36"/>
      <c r="W8" s="36"/>
      <c r="X8" s="36"/>
      <c r="Y8" s="36"/>
      <c r="Z8" s="36"/>
    </row>
    <row r="9" ht="31.5" customHeight="1">
      <c r="A9" s="37" t="s">
        <v>413</v>
      </c>
      <c r="B9" s="38">
        <f>COUNTIF(UA011A!G3:G32,"PERTINENCIA INSTITUTO NACIONAL")</f>
        <v>1</v>
      </c>
      <c r="C9" s="39" t="s">
        <v>433</v>
      </c>
      <c r="D9" s="36"/>
      <c r="E9" s="36"/>
      <c r="F9" s="36"/>
      <c r="G9" s="36"/>
      <c r="H9" s="36"/>
      <c r="I9" s="36"/>
      <c r="J9" s="36"/>
      <c r="K9" s="36"/>
      <c r="L9" s="36"/>
      <c r="M9" s="36"/>
      <c r="N9" s="36"/>
      <c r="O9" s="36"/>
      <c r="P9" s="36"/>
      <c r="Q9" s="36"/>
      <c r="R9" s="36"/>
      <c r="S9" s="36"/>
      <c r="T9" s="36"/>
      <c r="U9" s="36"/>
      <c r="V9" s="36"/>
      <c r="W9" s="36"/>
      <c r="X9" s="36"/>
      <c r="Y9" s="36"/>
      <c r="Z9" s="36"/>
    </row>
    <row r="10" ht="31.5" customHeight="1">
      <c r="A10" s="37" t="s">
        <v>394</v>
      </c>
      <c r="B10" s="38">
        <f>COUNTIF(UA011A!G3:G33,"TRABAJO COLABORATIVO")</f>
        <v>1</v>
      </c>
      <c r="C10" s="39" t="s">
        <v>160</v>
      </c>
      <c r="D10" s="36"/>
      <c r="E10" s="36"/>
      <c r="F10" s="36"/>
      <c r="G10" s="36"/>
      <c r="H10" s="36"/>
      <c r="I10" s="36"/>
      <c r="J10" s="36"/>
      <c r="K10" s="36"/>
      <c r="L10" s="36"/>
      <c r="M10" s="36"/>
      <c r="N10" s="36"/>
      <c r="O10" s="36"/>
      <c r="P10" s="36"/>
      <c r="Q10" s="36"/>
      <c r="R10" s="36"/>
      <c r="S10" s="36"/>
      <c r="T10" s="36"/>
      <c r="U10" s="36"/>
      <c r="V10" s="36"/>
      <c r="W10" s="36"/>
      <c r="X10" s="36"/>
      <c r="Y10" s="36"/>
      <c r="Z10" s="36"/>
    </row>
    <row r="11" ht="35.25" customHeight="1">
      <c r="A11" s="40" t="s">
        <v>103</v>
      </c>
      <c r="B11" s="41">
        <f>SUM(B2:B10)</f>
        <v>13</v>
      </c>
      <c r="C11" s="39"/>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24.43"/>
    <col customWidth="1" min="5" max="6" width="10.71"/>
    <col customWidth="1" min="7" max="7" width="14.57"/>
    <col customWidth="1" min="8" max="8" width="16.57"/>
  </cols>
  <sheetData>
    <row r="1" ht="15.0" customHeight="1">
      <c r="A1" s="56" t="s">
        <v>0</v>
      </c>
      <c r="B1" s="57"/>
      <c r="C1" s="57"/>
      <c r="D1" s="57"/>
      <c r="E1" s="57"/>
      <c r="F1" s="57"/>
      <c r="G1" s="57"/>
      <c r="H1" s="58"/>
    </row>
    <row r="2" ht="37.5" customHeight="1">
      <c r="A2" s="42" t="s">
        <v>378</v>
      </c>
      <c r="B2" s="43" t="s">
        <v>105</v>
      </c>
      <c r="C2" s="43" t="s">
        <v>3</v>
      </c>
      <c r="D2" s="42" t="s">
        <v>434</v>
      </c>
      <c r="E2" s="43" t="s">
        <v>435</v>
      </c>
      <c r="F2" s="43" t="s">
        <v>6</v>
      </c>
      <c r="G2" s="43" t="s">
        <v>7</v>
      </c>
      <c r="H2" s="43" t="s">
        <v>8</v>
      </c>
    </row>
    <row r="3" ht="36.75" customHeight="1">
      <c r="A3" s="45" t="s">
        <v>9</v>
      </c>
      <c r="B3" s="2"/>
      <c r="C3" s="3"/>
      <c r="D3" s="45" t="s">
        <v>436</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207.0</v>
      </c>
      <c r="B3" s="21">
        <v>8.0</v>
      </c>
      <c r="C3" s="21" t="s">
        <v>20</v>
      </c>
      <c r="D3" s="21">
        <v>3.0</v>
      </c>
      <c r="E3" s="21" t="s">
        <v>260</v>
      </c>
      <c r="F3" s="21" t="s">
        <v>437</v>
      </c>
      <c r="G3" s="21" t="s">
        <v>438</v>
      </c>
      <c r="H3" s="23" t="s">
        <v>439</v>
      </c>
      <c r="I3" s="24" t="s">
        <v>440</v>
      </c>
      <c r="J3" s="17"/>
      <c r="K3" s="17"/>
      <c r="L3" s="17"/>
      <c r="M3" s="17"/>
      <c r="N3" s="17"/>
      <c r="O3" s="17"/>
      <c r="P3" s="17"/>
      <c r="Q3" s="17"/>
      <c r="R3" s="17"/>
      <c r="S3" s="17"/>
      <c r="T3" s="17"/>
      <c r="U3" s="17"/>
      <c r="V3" s="17"/>
      <c r="W3" s="17"/>
      <c r="X3" s="17"/>
      <c r="Y3" s="17"/>
      <c r="Z3" s="17"/>
    </row>
    <row r="4">
      <c r="A4" s="21">
        <v>208.0</v>
      </c>
      <c r="B4" s="21">
        <v>8.0</v>
      </c>
      <c r="C4" s="21" t="s">
        <v>20</v>
      </c>
      <c r="D4" s="21">
        <v>3.0</v>
      </c>
      <c r="E4" s="21" t="s">
        <v>260</v>
      </c>
      <c r="F4" s="21" t="s">
        <v>437</v>
      </c>
      <c r="G4" s="21" t="s">
        <v>441</v>
      </c>
      <c r="H4" s="23" t="s">
        <v>442</v>
      </c>
      <c r="I4" s="24" t="s">
        <v>440</v>
      </c>
      <c r="J4" s="17"/>
      <c r="K4" s="17"/>
      <c r="L4" s="17"/>
      <c r="M4" s="17"/>
      <c r="N4" s="17"/>
      <c r="O4" s="17"/>
      <c r="P4" s="17"/>
      <c r="Q4" s="17"/>
      <c r="R4" s="17"/>
      <c r="S4" s="17"/>
      <c r="T4" s="17"/>
      <c r="U4" s="17"/>
      <c r="V4" s="17"/>
      <c r="W4" s="17"/>
      <c r="X4" s="17"/>
      <c r="Y4" s="17"/>
      <c r="Z4" s="17"/>
    </row>
    <row r="5">
      <c r="A5" s="21">
        <v>209.0</v>
      </c>
      <c r="B5" s="21">
        <v>8.0</v>
      </c>
      <c r="C5" s="21" t="s">
        <v>20</v>
      </c>
      <c r="D5" s="21">
        <v>3.0</v>
      </c>
      <c r="E5" s="21" t="s">
        <v>260</v>
      </c>
      <c r="F5" s="21" t="s">
        <v>437</v>
      </c>
      <c r="G5" s="22" t="s">
        <v>438</v>
      </c>
      <c r="H5" s="23" t="s">
        <v>443</v>
      </c>
      <c r="I5" s="24" t="s">
        <v>440</v>
      </c>
      <c r="J5" s="17"/>
      <c r="K5" s="17"/>
      <c r="L5" s="17"/>
      <c r="M5" s="17"/>
      <c r="N5" s="17"/>
      <c r="O5" s="17"/>
      <c r="P5" s="17"/>
      <c r="Q5" s="17"/>
      <c r="R5" s="17"/>
      <c r="S5" s="17"/>
      <c r="T5" s="17"/>
      <c r="U5" s="17"/>
      <c r="V5" s="17"/>
      <c r="W5" s="17"/>
      <c r="X5" s="17"/>
      <c r="Y5" s="17"/>
      <c r="Z5" s="17"/>
    </row>
    <row r="6">
      <c r="A6" s="21">
        <v>210.0</v>
      </c>
      <c r="B6" s="21">
        <v>8.0</v>
      </c>
      <c r="C6" s="21" t="s">
        <v>20</v>
      </c>
      <c r="D6" s="21">
        <v>3.0</v>
      </c>
      <c r="E6" s="21" t="s">
        <v>260</v>
      </c>
      <c r="F6" s="21" t="s">
        <v>437</v>
      </c>
      <c r="G6" s="21" t="s">
        <v>441</v>
      </c>
      <c r="H6" s="23" t="s">
        <v>444</v>
      </c>
      <c r="I6" s="24" t="s">
        <v>440</v>
      </c>
      <c r="J6" s="17"/>
      <c r="K6" s="17"/>
      <c r="L6" s="17"/>
      <c r="M6" s="17"/>
      <c r="N6" s="17"/>
      <c r="O6" s="17"/>
      <c r="P6" s="17"/>
      <c r="Q6" s="17"/>
      <c r="R6" s="17"/>
      <c r="S6" s="17"/>
      <c r="T6" s="17"/>
      <c r="U6" s="17"/>
      <c r="V6" s="17"/>
      <c r="W6" s="17"/>
      <c r="X6" s="17"/>
      <c r="Y6" s="17"/>
      <c r="Z6" s="17"/>
    </row>
    <row r="7">
      <c r="A7" s="21">
        <v>211.0</v>
      </c>
      <c r="B7" s="21">
        <v>8.0</v>
      </c>
      <c r="C7" s="21" t="s">
        <v>20</v>
      </c>
      <c r="D7" s="21">
        <v>3.0</v>
      </c>
      <c r="E7" s="21" t="s">
        <v>260</v>
      </c>
      <c r="F7" s="21" t="s">
        <v>437</v>
      </c>
      <c r="G7" s="21" t="s">
        <v>438</v>
      </c>
      <c r="H7" s="23" t="s">
        <v>445</v>
      </c>
      <c r="I7" s="24" t="s">
        <v>440</v>
      </c>
      <c r="J7" s="17"/>
      <c r="K7" s="17"/>
      <c r="L7" s="17"/>
      <c r="M7" s="17"/>
      <c r="N7" s="17"/>
      <c r="O7" s="17"/>
      <c r="P7" s="17"/>
      <c r="Q7" s="17"/>
      <c r="R7" s="17"/>
      <c r="S7" s="17"/>
      <c r="T7" s="17"/>
      <c r="U7" s="17"/>
      <c r="V7" s="17"/>
      <c r="W7" s="17"/>
      <c r="X7" s="17"/>
      <c r="Y7" s="17"/>
      <c r="Z7" s="17"/>
    </row>
    <row r="8">
      <c r="A8" s="21">
        <v>212.0</v>
      </c>
      <c r="B8" s="21">
        <v>8.0</v>
      </c>
      <c r="C8" s="21" t="s">
        <v>20</v>
      </c>
      <c r="D8" s="21">
        <v>3.0</v>
      </c>
      <c r="E8" s="21" t="s">
        <v>260</v>
      </c>
      <c r="F8" s="21" t="s">
        <v>437</v>
      </c>
      <c r="G8" s="21" t="s">
        <v>39</v>
      </c>
      <c r="H8" s="28" t="s">
        <v>446</v>
      </c>
      <c r="I8" s="24" t="s">
        <v>440</v>
      </c>
      <c r="J8" s="17"/>
      <c r="K8" s="17"/>
      <c r="L8" s="17"/>
      <c r="M8" s="17"/>
      <c r="N8" s="17"/>
      <c r="O8" s="17"/>
      <c r="P8" s="17"/>
      <c r="Q8" s="17"/>
      <c r="R8" s="17"/>
      <c r="S8" s="17"/>
      <c r="T8" s="17"/>
      <c r="U8" s="17"/>
      <c r="V8" s="17"/>
      <c r="W8" s="17"/>
      <c r="X8" s="17"/>
      <c r="Y8" s="17"/>
      <c r="Z8" s="17"/>
    </row>
    <row r="9">
      <c r="A9" s="21">
        <v>213.0</v>
      </c>
      <c r="B9" s="21">
        <v>8.0</v>
      </c>
      <c r="C9" s="21" t="s">
        <v>20</v>
      </c>
      <c r="D9" s="21">
        <v>3.0</v>
      </c>
      <c r="E9" s="21" t="s">
        <v>260</v>
      </c>
      <c r="F9" s="21" t="s">
        <v>437</v>
      </c>
      <c r="G9" s="21" t="s">
        <v>447</v>
      </c>
      <c r="H9" s="28" t="s">
        <v>448</v>
      </c>
      <c r="I9" s="24" t="s">
        <v>440</v>
      </c>
      <c r="J9" s="17"/>
      <c r="K9" s="17"/>
      <c r="L9" s="17"/>
      <c r="M9" s="17"/>
      <c r="N9" s="17"/>
      <c r="O9" s="17"/>
      <c r="P9" s="17"/>
      <c r="Q9" s="17"/>
      <c r="R9" s="17"/>
      <c r="S9" s="17"/>
      <c r="T9" s="17"/>
      <c r="U9" s="17"/>
      <c r="V9" s="17"/>
      <c r="W9" s="17"/>
      <c r="X9" s="17"/>
      <c r="Y9" s="17"/>
      <c r="Z9" s="17"/>
    </row>
    <row r="10">
      <c r="A10" s="21">
        <v>214.0</v>
      </c>
      <c r="B10" s="21">
        <v>8.0</v>
      </c>
      <c r="C10" s="21" t="s">
        <v>20</v>
      </c>
      <c r="D10" s="21">
        <v>3.0</v>
      </c>
      <c r="E10" s="21" t="s">
        <v>260</v>
      </c>
      <c r="F10" s="21" t="s">
        <v>437</v>
      </c>
      <c r="G10" s="21" t="s">
        <v>394</v>
      </c>
      <c r="H10" s="23" t="s">
        <v>449</v>
      </c>
      <c r="I10" s="24" t="s">
        <v>440</v>
      </c>
      <c r="J10" s="17"/>
      <c r="K10" s="17"/>
      <c r="L10" s="17"/>
      <c r="M10" s="17"/>
      <c r="N10" s="17"/>
      <c r="O10" s="17"/>
      <c r="P10" s="17"/>
      <c r="Q10" s="17"/>
      <c r="R10" s="17"/>
      <c r="S10" s="17"/>
      <c r="T10" s="17"/>
      <c r="U10" s="17"/>
      <c r="V10" s="17"/>
      <c r="W10" s="17"/>
      <c r="X10" s="17"/>
      <c r="Y10" s="17"/>
      <c r="Z10" s="17"/>
    </row>
    <row r="11">
      <c r="A11" s="21">
        <v>215.0</v>
      </c>
      <c r="B11" s="21">
        <v>8.0</v>
      </c>
      <c r="C11" s="21" t="s">
        <v>20</v>
      </c>
      <c r="D11" s="21">
        <v>3.0</v>
      </c>
      <c r="E11" s="21" t="s">
        <v>260</v>
      </c>
      <c r="F11" s="21" t="s">
        <v>437</v>
      </c>
      <c r="G11" s="21" t="s">
        <v>438</v>
      </c>
      <c r="H11" s="28" t="s">
        <v>450</v>
      </c>
      <c r="I11" s="24" t="s">
        <v>440</v>
      </c>
      <c r="J11" s="17"/>
      <c r="K11" s="17"/>
      <c r="L11" s="17"/>
      <c r="M11" s="17"/>
      <c r="N11" s="17"/>
      <c r="O11" s="17"/>
      <c r="P11" s="17"/>
      <c r="Q11" s="17"/>
      <c r="R11" s="17"/>
      <c r="S11" s="17"/>
      <c r="T11" s="17"/>
      <c r="U11" s="17"/>
      <c r="V11" s="17"/>
      <c r="W11" s="17"/>
      <c r="X11" s="17"/>
      <c r="Y11" s="17"/>
      <c r="Z11" s="17"/>
    </row>
    <row r="12">
      <c r="A12" s="21">
        <v>216.0</v>
      </c>
      <c r="B12" s="21">
        <v>8.0</v>
      </c>
      <c r="C12" s="21" t="s">
        <v>20</v>
      </c>
      <c r="D12" s="21">
        <v>3.0</v>
      </c>
      <c r="E12" s="21" t="s">
        <v>260</v>
      </c>
      <c r="F12" s="21" t="s">
        <v>437</v>
      </c>
      <c r="G12" s="21" t="s">
        <v>441</v>
      </c>
      <c r="H12" s="28" t="s">
        <v>451</v>
      </c>
      <c r="I12" s="24" t="s">
        <v>440</v>
      </c>
      <c r="J12" s="17"/>
      <c r="K12" s="17"/>
      <c r="L12" s="17"/>
      <c r="M12" s="17"/>
      <c r="N12" s="17"/>
      <c r="O12" s="17"/>
      <c r="P12" s="17"/>
      <c r="Q12" s="17"/>
      <c r="R12" s="17"/>
      <c r="S12" s="17"/>
      <c r="T12" s="17"/>
      <c r="U12" s="17"/>
      <c r="V12" s="17"/>
      <c r="W12" s="17"/>
      <c r="X12" s="17"/>
      <c r="Y12" s="17"/>
      <c r="Z12" s="17"/>
    </row>
    <row r="13">
      <c r="A13" s="21">
        <v>217.0</v>
      </c>
      <c r="B13" s="21">
        <v>8.0</v>
      </c>
      <c r="C13" s="21" t="s">
        <v>20</v>
      </c>
      <c r="D13" s="21">
        <v>3.0</v>
      </c>
      <c r="E13" s="21" t="s">
        <v>260</v>
      </c>
      <c r="F13" s="21" t="s">
        <v>437</v>
      </c>
      <c r="G13" s="21" t="s">
        <v>394</v>
      </c>
      <c r="H13" s="28" t="s">
        <v>452</v>
      </c>
      <c r="I13" s="24" t="s">
        <v>440</v>
      </c>
      <c r="J13" s="17"/>
      <c r="K13" s="17"/>
      <c r="L13" s="17"/>
      <c r="M13" s="17"/>
      <c r="N13" s="17"/>
      <c r="O13" s="17"/>
      <c r="P13" s="17"/>
      <c r="Q13" s="17"/>
      <c r="R13" s="17"/>
      <c r="S13" s="17"/>
      <c r="T13" s="17"/>
      <c r="U13" s="17"/>
      <c r="V13" s="17"/>
      <c r="W13" s="17"/>
      <c r="X13" s="17"/>
      <c r="Y13" s="17"/>
      <c r="Z13" s="17"/>
    </row>
    <row r="14">
      <c r="A14" s="21">
        <v>218.0</v>
      </c>
      <c r="B14" s="21">
        <v>8.0</v>
      </c>
      <c r="C14" s="21" t="s">
        <v>20</v>
      </c>
      <c r="D14" s="21">
        <v>3.0</v>
      </c>
      <c r="E14" s="21" t="s">
        <v>260</v>
      </c>
      <c r="F14" s="21" t="s">
        <v>437</v>
      </c>
      <c r="G14" s="21" t="s">
        <v>453</v>
      </c>
      <c r="H14" s="28" t="s">
        <v>454</v>
      </c>
      <c r="I14" s="24" t="s">
        <v>440</v>
      </c>
      <c r="J14" s="17"/>
      <c r="K14" s="17"/>
      <c r="L14" s="17"/>
      <c r="M14" s="17"/>
      <c r="N14" s="17"/>
      <c r="O14" s="17"/>
      <c r="P14" s="17"/>
      <c r="Q14" s="17"/>
      <c r="R14" s="17"/>
      <c r="S14" s="17"/>
      <c r="T14" s="17"/>
      <c r="U14" s="17"/>
      <c r="V14" s="17"/>
      <c r="W14" s="17"/>
      <c r="X14" s="17"/>
      <c r="Y14" s="17"/>
      <c r="Z14" s="17"/>
    </row>
    <row r="15">
      <c r="A15" s="21">
        <v>219.0</v>
      </c>
      <c r="B15" s="21">
        <v>8.0</v>
      </c>
      <c r="C15" s="21" t="s">
        <v>20</v>
      </c>
      <c r="D15" s="21">
        <v>3.0</v>
      </c>
      <c r="E15" s="21" t="s">
        <v>260</v>
      </c>
      <c r="F15" s="21" t="s">
        <v>437</v>
      </c>
      <c r="G15" s="21" t="s">
        <v>441</v>
      </c>
      <c r="H15" s="28" t="s">
        <v>455</v>
      </c>
      <c r="I15" s="24" t="s">
        <v>440</v>
      </c>
      <c r="J15" s="17"/>
      <c r="K15" s="17"/>
      <c r="L15" s="17"/>
      <c r="M15" s="17"/>
      <c r="N15" s="17"/>
      <c r="O15" s="17"/>
      <c r="P15" s="17"/>
      <c r="Q15" s="17"/>
      <c r="R15" s="17"/>
      <c r="S15" s="17"/>
      <c r="T15" s="17"/>
      <c r="U15" s="17"/>
      <c r="V15" s="17"/>
      <c r="W15" s="17"/>
      <c r="X15" s="17"/>
      <c r="Y15" s="17"/>
      <c r="Z15" s="17"/>
    </row>
    <row r="16">
      <c r="A16" s="21">
        <v>220.0</v>
      </c>
      <c r="B16" s="21">
        <v>8.0</v>
      </c>
      <c r="C16" s="21" t="s">
        <v>20</v>
      </c>
      <c r="D16" s="21">
        <v>3.0</v>
      </c>
      <c r="E16" s="21" t="s">
        <v>260</v>
      </c>
      <c r="F16" s="21" t="s">
        <v>437</v>
      </c>
      <c r="G16" s="21" t="s">
        <v>121</v>
      </c>
      <c r="H16" s="28" t="s">
        <v>456</v>
      </c>
      <c r="I16" s="24" t="s">
        <v>440</v>
      </c>
      <c r="J16" s="17"/>
      <c r="K16" s="17"/>
      <c r="L16" s="17"/>
      <c r="M16" s="17"/>
      <c r="N16" s="17"/>
      <c r="O16" s="17"/>
      <c r="P16" s="17"/>
      <c r="Q16" s="17"/>
      <c r="R16" s="17"/>
      <c r="S16" s="17"/>
      <c r="T16" s="17"/>
      <c r="U16" s="17"/>
      <c r="V16" s="17"/>
      <c r="W16" s="17"/>
      <c r="X16" s="17"/>
      <c r="Y16" s="17"/>
      <c r="Z16" s="17"/>
    </row>
    <row r="17">
      <c r="A17" s="21">
        <v>221.0</v>
      </c>
      <c r="B17" s="21">
        <v>8.0</v>
      </c>
      <c r="C17" s="21" t="s">
        <v>20</v>
      </c>
      <c r="D17" s="21">
        <v>3.0</v>
      </c>
      <c r="E17" s="21" t="s">
        <v>260</v>
      </c>
      <c r="F17" s="21" t="s">
        <v>437</v>
      </c>
      <c r="G17" s="21" t="s">
        <v>441</v>
      </c>
      <c r="H17" s="28" t="s">
        <v>457</v>
      </c>
      <c r="I17" s="24" t="s">
        <v>440</v>
      </c>
      <c r="J17" s="17"/>
      <c r="K17" s="17"/>
      <c r="L17" s="17"/>
      <c r="M17" s="17"/>
      <c r="N17" s="17"/>
      <c r="O17" s="17"/>
      <c r="P17" s="17"/>
      <c r="Q17" s="17"/>
      <c r="R17" s="17"/>
      <c r="S17" s="17"/>
      <c r="T17" s="17"/>
      <c r="U17" s="17"/>
      <c r="V17" s="17"/>
      <c r="W17" s="17"/>
      <c r="X17" s="17"/>
      <c r="Y17" s="17"/>
      <c r="Z17" s="17"/>
    </row>
    <row r="18">
      <c r="A18" s="21">
        <v>222.0</v>
      </c>
      <c r="B18" s="21">
        <v>8.0</v>
      </c>
      <c r="C18" s="21" t="s">
        <v>20</v>
      </c>
      <c r="D18" s="21">
        <v>3.0</v>
      </c>
      <c r="E18" s="21" t="s">
        <v>260</v>
      </c>
      <c r="F18" s="21" t="s">
        <v>437</v>
      </c>
      <c r="G18" s="21" t="s">
        <v>438</v>
      </c>
      <c r="H18" s="28" t="s">
        <v>458</v>
      </c>
      <c r="I18" s="24" t="s">
        <v>440</v>
      </c>
      <c r="J18" s="17"/>
      <c r="K18" s="17"/>
      <c r="L18" s="17"/>
      <c r="M18" s="17"/>
      <c r="N18" s="17"/>
      <c r="O18" s="17"/>
      <c r="P18" s="17"/>
      <c r="Q18" s="17"/>
      <c r="R18" s="17"/>
      <c r="S18" s="17"/>
      <c r="T18" s="17"/>
      <c r="U18" s="17"/>
      <c r="V18" s="17"/>
      <c r="W18" s="17"/>
      <c r="X18" s="17"/>
      <c r="Y18" s="17"/>
      <c r="Z18" s="17"/>
    </row>
    <row r="19">
      <c r="A19" s="21">
        <v>223.0</v>
      </c>
      <c r="B19" s="21">
        <v>8.0</v>
      </c>
      <c r="C19" s="21" t="s">
        <v>20</v>
      </c>
      <c r="D19" s="21">
        <v>3.0</v>
      </c>
      <c r="E19" s="21" t="s">
        <v>260</v>
      </c>
      <c r="F19" s="21" t="s">
        <v>437</v>
      </c>
      <c r="G19" s="21" t="s">
        <v>441</v>
      </c>
      <c r="H19" s="28" t="s">
        <v>459</v>
      </c>
      <c r="I19" s="24" t="s">
        <v>460</v>
      </c>
      <c r="J19" s="17"/>
      <c r="K19" s="17"/>
      <c r="L19" s="17"/>
      <c r="M19" s="17"/>
      <c r="N19" s="17"/>
      <c r="O19" s="17"/>
      <c r="P19" s="17"/>
      <c r="Q19" s="17"/>
      <c r="R19" s="17"/>
      <c r="S19" s="17"/>
      <c r="T19" s="17"/>
      <c r="U19" s="17"/>
      <c r="V19" s="17"/>
      <c r="W19" s="17"/>
      <c r="X19" s="17"/>
      <c r="Y19" s="17"/>
      <c r="Z19" s="17"/>
    </row>
    <row r="20">
      <c r="A20" s="21">
        <v>224.0</v>
      </c>
      <c r="B20" s="21">
        <v>8.0</v>
      </c>
      <c r="C20" s="21" t="s">
        <v>20</v>
      </c>
      <c r="D20" s="21">
        <v>3.0</v>
      </c>
      <c r="E20" s="21" t="s">
        <v>260</v>
      </c>
      <c r="F20" s="21" t="s">
        <v>437</v>
      </c>
      <c r="G20" s="21" t="s">
        <v>26</v>
      </c>
      <c r="H20" s="28" t="s">
        <v>461</v>
      </c>
      <c r="I20" s="24" t="s">
        <v>80</v>
      </c>
      <c r="J20" s="17"/>
      <c r="K20" s="17"/>
      <c r="L20" s="17"/>
      <c r="M20" s="17"/>
      <c r="N20" s="17"/>
      <c r="O20" s="17"/>
      <c r="P20" s="17"/>
      <c r="Q20" s="17"/>
      <c r="R20" s="17"/>
      <c r="S20" s="17"/>
      <c r="T20" s="17"/>
      <c r="U20" s="17"/>
      <c r="V20" s="17"/>
      <c r="W20" s="17"/>
      <c r="X20" s="17"/>
      <c r="Y20" s="17"/>
      <c r="Z20" s="17"/>
    </row>
    <row r="21">
      <c r="A21" s="21">
        <v>225.0</v>
      </c>
      <c r="B21" s="21">
        <v>8.0</v>
      </c>
      <c r="C21" s="21" t="s">
        <v>20</v>
      </c>
      <c r="D21" s="21">
        <v>3.0</v>
      </c>
      <c r="E21" s="21" t="s">
        <v>260</v>
      </c>
      <c r="F21" s="21" t="s">
        <v>437</v>
      </c>
      <c r="G21" s="21" t="s">
        <v>441</v>
      </c>
      <c r="H21" s="28" t="s">
        <v>462</v>
      </c>
      <c r="I21" s="24" t="s">
        <v>80</v>
      </c>
      <c r="J21" s="17"/>
      <c r="K21" s="17"/>
      <c r="L21" s="17"/>
      <c r="M21" s="17"/>
      <c r="N21" s="17"/>
      <c r="O21" s="17"/>
      <c r="P21" s="17"/>
      <c r="Q21" s="17"/>
      <c r="R21" s="17"/>
      <c r="S21" s="17"/>
      <c r="T21" s="17"/>
      <c r="U21" s="17"/>
      <c r="V21" s="17"/>
      <c r="W21" s="17"/>
      <c r="X21" s="17"/>
      <c r="Y21" s="17"/>
      <c r="Z21" s="17"/>
    </row>
    <row r="22">
      <c r="A22" s="21">
        <v>226.0</v>
      </c>
      <c r="B22" s="21">
        <v>8.0</v>
      </c>
      <c r="C22" s="21" t="s">
        <v>20</v>
      </c>
      <c r="D22" s="21">
        <v>3.0</v>
      </c>
      <c r="E22" s="21" t="s">
        <v>260</v>
      </c>
      <c r="F22" s="21" t="s">
        <v>437</v>
      </c>
      <c r="G22" s="21" t="s">
        <v>64</v>
      </c>
      <c r="H22" s="28" t="s">
        <v>463</v>
      </c>
      <c r="I22" s="24" t="s">
        <v>77</v>
      </c>
      <c r="J22" s="17"/>
      <c r="K22" s="17"/>
      <c r="L22" s="17"/>
      <c r="M22" s="17"/>
      <c r="N22" s="17"/>
      <c r="O22" s="17"/>
      <c r="P22" s="17"/>
      <c r="Q22" s="17"/>
      <c r="R22" s="17"/>
      <c r="S22" s="17"/>
      <c r="T22" s="17"/>
      <c r="U22" s="17"/>
      <c r="V22" s="17"/>
      <c r="W22" s="17"/>
      <c r="X22" s="17"/>
      <c r="Y22" s="17"/>
      <c r="Z22" s="17"/>
    </row>
    <row r="23">
      <c r="A23" s="21">
        <v>227.0</v>
      </c>
      <c r="B23" s="21">
        <v>8.0</v>
      </c>
      <c r="C23" s="21" t="s">
        <v>20</v>
      </c>
      <c r="D23" s="21">
        <v>3.0</v>
      </c>
      <c r="E23" s="21" t="s">
        <v>260</v>
      </c>
      <c r="F23" s="21" t="s">
        <v>437</v>
      </c>
      <c r="G23" s="21" t="s">
        <v>421</v>
      </c>
      <c r="H23" s="28" t="s">
        <v>464</v>
      </c>
      <c r="I23" s="24" t="s">
        <v>77</v>
      </c>
      <c r="J23" s="17"/>
      <c r="K23" s="17"/>
      <c r="L23" s="17"/>
      <c r="M23" s="17"/>
      <c r="N23" s="17"/>
      <c r="O23" s="17"/>
      <c r="P23" s="17"/>
      <c r="Q23" s="17"/>
      <c r="R23" s="17"/>
      <c r="S23" s="17"/>
      <c r="T23" s="17"/>
      <c r="U23" s="17"/>
      <c r="V23" s="17"/>
      <c r="W23" s="17"/>
      <c r="X23" s="17"/>
      <c r="Y23" s="17"/>
      <c r="Z23" s="17"/>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23"/>
  <mergeCells count="1">
    <mergeCell ref="A1:I1"/>
  </mergeCell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465</v>
      </c>
      <c r="B1" s="35" t="s">
        <v>466</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441</v>
      </c>
      <c r="B2" s="38">
        <f>COUNTIF(UA012A!G3:G30,"APREDIZAJE SITUADO")</f>
        <v>7</v>
      </c>
      <c r="C2" s="39" t="s">
        <v>309</v>
      </c>
      <c r="D2" s="36"/>
      <c r="E2" s="36"/>
      <c r="F2" s="36"/>
      <c r="G2" s="36"/>
      <c r="H2" s="36"/>
      <c r="I2" s="36"/>
      <c r="J2" s="36"/>
      <c r="K2" s="36"/>
      <c r="L2" s="36"/>
      <c r="M2" s="36"/>
      <c r="N2" s="36"/>
      <c r="O2" s="36"/>
      <c r="P2" s="36"/>
      <c r="Q2" s="36"/>
      <c r="R2" s="36"/>
      <c r="S2" s="36"/>
      <c r="T2" s="36"/>
      <c r="U2" s="36"/>
      <c r="V2" s="36"/>
      <c r="W2" s="36"/>
      <c r="X2" s="36"/>
      <c r="Y2" s="36"/>
      <c r="Z2" s="36"/>
    </row>
    <row r="3" ht="33.0" customHeight="1">
      <c r="A3" s="37" t="s">
        <v>26</v>
      </c>
      <c r="B3" s="38">
        <f>COUNTIF(UA012A!G3:G31,"CIBERGEOGRAFÍA")</f>
        <v>1</v>
      </c>
      <c r="C3" s="39" t="s">
        <v>89</v>
      </c>
      <c r="D3" s="36"/>
      <c r="E3" s="36"/>
      <c r="F3" s="36"/>
      <c r="G3" s="36"/>
      <c r="H3" s="36"/>
      <c r="I3" s="36"/>
      <c r="J3" s="36"/>
      <c r="K3" s="36"/>
      <c r="L3" s="36"/>
      <c r="M3" s="36"/>
      <c r="N3" s="36"/>
      <c r="O3" s="36"/>
      <c r="P3" s="36"/>
      <c r="Q3" s="36"/>
      <c r="R3" s="36"/>
      <c r="S3" s="36"/>
      <c r="T3" s="36"/>
      <c r="U3" s="36"/>
      <c r="V3" s="36"/>
      <c r="W3" s="36"/>
      <c r="X3" s="36"/>
      <c r="Y3" s="36"/>
      <c r="Z3" s="36"/>
    </row>
    <row r="4" ht="31.5" customHeight="1">
      <c r="A4" s="37" t="s">
        <v>121</v>
      </c>
      <c r="B4" s="38">
        <f>COUNTIF(UA012A!G3:G32,"CONCIENCIA")</f>
        <v>1</v>
      </c>
      <c r="C4" s="39" t="s">
        <v>155</v>
      </c>
      <c r="D4" s="36"/>
      <c r="E4" s="36"/>
      <c r="F4" s="36"/>
      <c r="G4" s="36"/>
      <c r="H4" s="36"/>
      <c r="I4" s="36"/>
      <c r="J4" s="36"/>
      <c r="K4" s="36"/>
      <c r="L4" s="36"/>
      <c r="M4" s="36"/>
      <c r="N4" s="36"/>
      <c r="O4" s="36"/>
      <c r="P4" s="36"/>
      <c r="Q4" s="36"/>
      <c r="R4" s="36"/>
      <c r="S4" s="36"/>
      <c r="T4" s="36"/>
      <c r="U4" s="36"/>
      <c r="V4" s="36"/>
      <c r="W4" s="36"/>
      <c r="X4" s="36"/>
      <c r="Y4" s="36"/>
      <c r="Z4" s="36"/>
    </row>
    <row r="5" ht="31.5" customHeight="1">
      <c r="A5" s="37" t="s">
        <v>421</v>
      </c>
      <c r="B5" s="38">
        <f>COUNTIF(UA012A!G3:G33,"CURRÍCULO")</f>
        <v>1</v>
      </c>
      <c r="C5" s="39" t="s">
        <v>431</v>
      </c>
      <c r="D5" s="36"/>
      <c r="E5" s="36"/>
      <c r="F5" s="36"/>
      <c r="G5" s="36"/>
      <c r="H5" s="36"/>
      <c r="I5" s="36"/>
      <c r="J5" s="36"/>
      <c r="K5" s="36"/>
      <c r="L5" s="36"/>
      <c r="M5" s="36"/>
      <c r="N5" s="36"/>
      <c r="O5" s="36"/>
      <c r="P5" s="36"/>
      <c r="Q5" s="36"/>
      <c r="R5" s="36"/>
      <c r="S5" s="36"/>
      <c r="T5" s="36"/>
      <c r="U5" s="36"/>
      <c r="V5" s="36"/>
      <c r="W5" s="36"/>
      <c r="X5" s="36"/>
      <c r="Y5" s="36"/>
      <c r="Z5" s="36"/>
    </row>
    <row r="6" ht="31.5" customHeight="1">
      <c r="A6" s="37" t="s">
        <v>39</v>
      </c>
      <c r="B6" s="38">
        <f>COUNTIF(UA012A!G3:G34,"EDUCACIÓN")</f>
        <v>1</v>
      </c>
      <c r="C6" s="39" t="s">
        <v>93</v>
      </c>
      <c r="D6" s="36"/>
      <c r="E6" s="36"/>
      <c r="F6" s="36"/>
      <c r="G6" s="36"/>
      <c r="H6" s="36"/>
      <c r="I6" s="36"/>
      <c r="J6" s="36"/>
      <c r="K6" s="36"/>
      <c r="L6" s="36"/>
      <c r="M6" s="36"/>
      <c r="N6" s="36"/>
      <c r="O6" s="36"/>
      <c r="P6" s="36"/>
      <c r="Q6" s="36"/>
      <c r="R6" s="36"/>
      <c r="S6" s="36"/>
      <c r="T6" s="36"/>
      <c r="U6" s="36"/>
      <c r="V6" s="36"/>
      <c r="W6" s="36"/>
      <c r="X6" s="36"/>
      <c r="Y6" s="36"/>
      <c r="Z6" s="36"/>
    </row>
    <row r="7" ht="31.5" customHeight="1">
      <c r="A7" s="37" t="s">
        <v>453</v>
      </c>
      <c r="B7" s="38">
        <f>COUNTIF(UA012A!G3:G35,"FORMACIÓN EN ARQUITECTURA")</f>
        <v>1</v>
      </c>
      <c r="C7" s="39" t="s">
        <v>467</v>
      </c>
      <c r="D7" s="36"/>
      <c r="E7" s="36"/>
      <c r="F7" s="36"/>
      <c r="G7" s="36"/>
      <c r="H7" s="36"/>
      <c r="I7" s="36"/>
      <c r="J7" s="36"/>
      <c r="K7" s="36"/>
      <c r="L7" s="36"/>
      <c r="M7" s="36"/>
      <c r="N7" s="36"/>
      <c r="O7" s="36"/>
      <c r="P7" s="36"/>
      <c r="Q7" s="36"/>
      <c r="R7" s="36"/>
      <c r="S7" s="36"/>
      <c r="T7" s="36"/>
      <c r="U7" s="36"/>
      <c r="V7" s="36"/>
      <c r="W7" s="36"/>
      <c r="X7" s="36"/>
      <c r="Y7" s="36"/>
      <c r="Z7" s="36"/>
    </row>
    <row r="8" ht="31.5" customHeight="1">
      <c r="A8" s="37" t="s">
        <v>438</v>
      </c>
      <c r="B8" s="38">
        <f>COUNTIF(UA012A!G3:G36,"HUERTA NAKSÍ")</f>
        <v>5</v>
      </c>
      <c r="C8" s="39" t="s">
        <v>468</v>
      </c>
      <c r="D8" s="36"/>
      <c r="E8" s="36"/>
      <c r="F8" s="36"/>
      <c r="G8" s="36"/>
      <c r="H8" s="36"/>
      <c r="I8" s="36"/>
      <c r="J8" s="36"/>
      <c r="K8" s="36"/>
      <c r="L8" s="36"/>
      <c r="M8" s="36"/>
      <c r="N8" s="36"/>
      <c r="O8" s="36"/>
      <c r="P8" s="36"/>
      <c r="Q8" s="36"/>
      <c r="R8" s="36"/>
      <c r="S8" s="36"/>
      <c r="T8" s="36"/>
      <c r="U8" s="36"/>
      <c r="V8" s="36"/>
      <c r="W8" s="36"/>
      <c r="X8" s="36"/>
      <c r="Y8" s="36"/>
      <c r="Z8" s="36"/>
    </row>
    <row r="9" ht="31.5" customHeight="1">
      <c r="A9" s="37" t="s">
        <v>64</v>
      </c>
      <c r="B9" s="38">
        <f>COUNTIF(UA012A!G3:G37,"PARTICULARIDADES DE SEDE")</f>
        <v>1</v>
      </c>
      <c r="C9" s="39" t="s">
        <v>99</v>
      </c>
      <c r="D9" s="36"/>
      <c r="E9" s="36"/>
      <c r="F9" s="36"/>
      <c r="G9" s="36"/>
      <c r="H9" s="36"/>
      <c r="I9" s="36"/>
      <c r="J9" s="36"/>
      <c r="K9" s="36"/>
      <c r="L9" s="36"/>
      <c r="M9" s="36"/>
      <c r="N9" s="36"/>
      <c r="O9" s="36"/>
      <c r="P9" s="36"/>
      <c r="Q9" s="36"/>
      <c r="R9" s="36"/>
      <c r="S9" s="36"/>
      <c r="T9" s="36"/>
      <c r="U9" s="36"/>
      <c r="V9" s="36"/>
      <c r="W9" s="36"/>
      <c r="X9" s="36"/>
      <c r="Y9" s="36"/>
      <c r="Z9" s="36"/>
    </row>
    <row r="10" ht="31.5" customHeight="1">
      <c r="A10" s="37" t="s">
        <v>447</v>
      </c>
      <c r="B10" s="38">
        <f>COUNTIF(UA012A!G3:G38,"RELACIÓN TEORÍA PRÁCTICA")</f>
        <v>1</v>
      </c>
      <c r="C10" s="39" t="s">
        <v>253</v>
      </c>
      <c r="D10" s="36"/>
      <c r="E10" s="36"/>
      <c r="F10" s="36"/>
      <c r="G10" s="36"/>
      <c r="H10" s="36"/>
      <c r="I10" s="36"/>
      <c r="J10" s="36"/>
      <c r="K10" s="36"/>
      <c r="L10" s="36"/>
      <c r="M10" s="36"/>
      <c r="N10" s="36"/>
      <c r="O10" s="36"/>
      <c r="P10" s="36"/>
      <c r="Q10" s="36"/>
      <c r="R10" s="36"/>
      <c r="S10" s="36"/>
      <c r="T10" s="36"/>
      <c r="U10" s="36"/>
      <c r="V10" s="36"/>
      <c r="W10" s="36"/>
      <c r="X10" s="36"/>
      <c r="Y10" s="36"/>
      <c r="Z10" s="36"/>
    </row>
    <row r="11" ht="31.5" customHeight="1">
      <c r="A11" s="37" t="s">
        <v>394</v>
      </c>
      <c r="B11" s="38">
        <f>COUNTIF(UA012A!G3:G39,"TRABAJO COLABORATIVO")</f>
        <v>2</v>
      </c>
      <c r="C11" s="39" t="s">
        <v>160</v>
      </c>
      <c r="D11" s="36"/>
      <c r="E11" s="36"/>
      <c r="F11" s="36"/>
      <c r="G11" s="36"/>
      <c r="H11" s="36"/>
      <c r="I11" s="36"/>
      <c r="J11" s="36"/>
      <c r="K11" s="36"/>
      <c r="L11" s="36"/>
      <c r="M11" s="36"/>
      <c r="N11" s="36"/>
      <c r="O11" s="36"/>
      <c r="P11" s="36"/>
      <c r="Q11" s="36"/>
      <c r="R11" s="36"/>
      <c r="S11" s="36"/>
      <c r="T11" s="36"/>
      <c r="U11" s="36"/>
      <c r="V11" s="36"/>
      <c r="W11" s="36"/>
      <c r="X11" s="36"/>
      <c r="Y11" s="36"/>
      <c r="Z11" s="36"/>
    </row>
    <row r="12" ht="35.25" customHeight="1">
      <c r="A12" s="40" t="s">
        <v>103</v>
      </c>
      <c r="B12" s="41">
        <f>SUM(B2:B11)</f>
        <v>21</v>
      </c>
      <c r="C12" s="39"/>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30.14"/>
    <col customWidth="1" min="5" max="6" width="10.71"/>
    <col customWidth="1" min="7" max="7" width="14.57"/>
    <col customWidth="1" min="8" max="8" width="16.57"/>
  </cols>
  <sheetData>
    <row r="1" ht="15.0" customHeight="1">
      <c r="A1" s="19" t="s">
        <v>0</v>
      </c>
      <c r="B1" s="2"/>
      <c r="C1" s="2"/>
      <c r="D1" s="2"/>
      <c r="E1" s="2"/>
      <c r="F1" s="2"/>
      <c r="G1" s="2"/>
      <c r="H1" s="3"/>
    </row>
    <row r="2" ht="60.75" customHeight="1">
      <c r="A2" s="42" t="s">
        <v>378</v>
      </c>
      <c r="B2" s="43" t="s">
        <v>105</v>
      </c>
      <c r="C2" s="43" t="s">
        <v>3</v>
      </c>
      <c r="D2" s="42" t="s">
        <v>469</v>
      </c>
      <c r="E2" s="43" t="s">
        <v>470</v>
      </c>
      <c r="F2" s="43" t="s">
        <v>6</v>
      </c>
      <c r="G2" s="43" t="s">
        <v>471</v>
      </c>
      <c r="H2" s="43" t="s">
        <v>8</v>
      </c>
    </row>
    <row r="3" ht="29.25" customHeight="1">
      <c r="A3" s="45" t="s">
        <v>472</v>
      </c>
      <c r="B3" s="2"/>
      <c r="C3" s="3"/>
      <c r="D3" s="45" t="s">
        <v>473</v>
      </c>
      <c r="E3" s="2"/>
      <c r="F3" s="2"/>
      <c r="G3" s="2"/>
      <c r="H3" s="3"/>
    </row>
    <row r="4">
      <c r="A4" s="78" t="s">
        <v>474</v>
      </c>
    </row>
    <row r="6" ht="29.2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4">
    <mergeCell ref="A1:H1"/>
    <mergeCell ref="A3:C3"/>
    <mergeCell ref="D3:H3"/>
    <mergeCell ref="A4:H6"/>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56" t="s">
        <v>0</v>
      </c>
      <c r="B1" s="57"/>
      <c r="C1" s="57"/>
      <c r="D1" s="57"/>
      <c r="E1" s="57"/>
      <c r="F1" s="57"/>
      <c r="G1" s="57"/>
      <c r="H1" s="57"/>
      <c r="I1" s="58"/>
    </row>
    <row r="2">
      <c r="A2" s="46" t="s">
        <v>11</v>
      </c>
      <c r="B2" s="46" t="s">
        <v>12</v>
      </c>
      <c r="C2" s="46" t="s">
        <v>13</v>
      </c>
      <c r="D2" s="46" t="s">
        <v>14</v>
      </c>
      <c r="E2" s="46" t="s">
        <v>15</v>
      </c>
      <c r="F2" s="46" t="s">
        <v>16</v>
      </c>
      <c r="G2" s="46" t="s">
        <v>17</v>
      </c>
      <c r="H2" s="46" t="s">
        <v>18</v>
      </c>
      <c r="I2" s="46" t="s">
        <v>19</v>
      </c>
    </row>
    <row r="3">
      <c r="A3" s="79"/>
      <c r="B3" s="79"/>
      <c r="C3" s="79"/>
      <c r="D3" s="79"/>
      <c r="E3" s="79"/>
      <c r="F3" s="79"/>
      <c r="G3" s="79"/>
      <c r="H3" s="80"/>
      <c r="I3" s="81"/>
    </row>
    <row r="4">
      <c r="A4" s="79"/>
      <c r="B4" s="79"/>
      <c r="C4" s="79"/>
      <c r="D4" s="79"/>
      <c r="E4" s="79"/>
      <c r="F4" s="79"/>
      <c r="G4" s="79"/>
      <c r="H4" s="80"/>
      <c r="I4" s="81"/>
    </row>
    <row r="5">
      <c r="A5" s="79"/>
      <c r="B5" s="79"/>
      <c r="C5" s="79"/>
      <c r="D5" s="79"/>
      <c r="E5" s="79"/>
      <c r="F5" s="79"/>
      <c r="G5" s="79"/>
      <c r="H5" s="80"/>
      <c r="I5" s="81"/>
    </row>
    <row r="6">
      <c r="A6" s="79"/>
      <c r="B6" s="79"/>
      <c r="C6" s="79"/>
      <c r="D6" s="79"/>
      <c r="E6" s="79"/>
      <c r="F6" s="79"/>
      <c r="G6" s="79"/>
      <c r="H6" s="80"/>
      <c r="I6" s="81"/>
    </row>
    <row r="7">
      <c r="A7" s="79"/>
      <c r="B7" s="79"/>
      <c r="C7" s="79"/>
      <c r="D7" s="79"/>
      <c r="E7" s="79"/>
      <c r="F7" s="79"/>
      <c r="G7" s="79"/>
      <c r="H7" s="80"/>
      <c r="I7" s="81"/>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2:$I$2"/>
  <mergeCells count="1">
    <mergeCell ref="A1:I1"/>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465</v>
      </c>
      <c r="B1" s="35" t="s">
        <v>475</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c r="B2" s="38"/>
      <c r="C2" s="39"/>
      <c r="D2" s="36"/>
      <c r="E2" s="36"/>
      <c r="F2" s="36"/>
      <c r="G2" s="36"/>
      <c r="H2" s="36"/>
      <c r="I2" s="36"/>
      <c r="J2" s="36"/>
      <c r="K2" s="36"/>
      <c r="L2" s="36"/>
      <c r="M2" s="36"/>
      <c r="N2" s="36"/>
      <c r="O2" s="36"/>
      <c r="P2" s="36"/>
      <c r="Q2" s="36"/>
      <c r="R2" s="36"/>
      <c r="S2" s="36"/>
      <c r="T2" s="36"/>
      <c r="U2" s="36"/>
      <c r="V2" s="36"/>
      <c r="W2" s="36"/>
      <c r="X2" s="36"/>
      <c r="Y2" s="36"/>
      <c r="Z2" s="36"/>
    </row>
    <row r="3" ht="33.0" customHeight="1">
      <c r="A3" s="37"/>
      <c r="B3" s="38"/>
      <c r="C3" s="39"/>
      <c r="D3" s="36"/>
      <c r="E3" s="36"/>
      <c r="F3" s="36"/>
      <c r="G3" s="36"/>
      <c r="H3" s="36"/>
      <c r="I3" s="36"/>
      <c r="J3" s="36"/>
      <c r="K3" s="36"/>
      <c r="L3" s="36"/>
      <c r="M3" s="36"/>
      <c r="N3" s="36"/>
      <c r="O3" s="36"/>
      <c r="P3" s="36"/>
      <c r="Q3" s="36"/>
      <c r="R3" s="36"/>
      <c r="S3" s="36"/>
      <c r="T3" s="36"/>
      <c r="U3" s="36"/>
      <c r="V3" s="36"/>
      <c r="W3" s="36"/>
      <c r="X3" s="36"/>
      <c r="Y3" s="36"/>
      <c r="Z3" s="36"/>
    </row>
    <row r="4" ht="31.5" customHeight="1">
      <c r="A4" s="37"/>
      <c r="B4" s="38"/>
      <c r="C4" s="39"/>
      <c r="D4" s="36"/>
      <c r="E4" s="36"/>
      <c r="F4" s="36"/>
      <c r="G4" s="36"/>
      <c r="H4" s="36"/>
      <c r="I4" s="36"/>
      <c r="J4" s="36"/>
      <c r="K4" s="36"/>
      <c r="L4" s="36"/>
      <c r="M4" s="36"/>
      <c r="N4" s="36"/>
      <c r="O4" s="36"/>
      <c r="P4" s="36"/>
      <c r="Q4" s="36"/>
      <c r="R4" s="36"/>
      <c r="S4" s="36"/>
      <c r="T4" s="36"/>
      <c r="U4" s="36"/>
      <c r="V4" s="36"/>
      <c r="W4" s="36"/>
      <c r="X4" s="36"/>
      <c r="Y4" s="36"/>
      <c r="Z4" s="36"/>
    </row>
    <row r="5" ht="31.5" customHeight="1">
      <c r="A5" s="37"/>
      <c r="B5" s="38"/>
      <c r="C5" s="39"/>
      <c r="D5" s="36"/>
      <c r="E5" s="36"/>
      <c r="F5" s="36"/>
      <c r="G5" s="36"/>
      <c r="H5" s="36"/>
      <c r="I5" s="36"/>
      <c r="J5" s="36"/>
      <c r="K5" s="36"/>
      <c r="L5" s="36"/>
      <c r="M5" s="36"/>
      <c r="N5" s="36"/>
      <c r="O5" s="36"/>
      <c r="P5" s="36"/>
      <c r="Q5" s="36"/>
      <c r="R5" s="36"/>
      <c r="S5" s="36"/>
      <c r="T5" s="36"/>
      <c r="U5" s="36"/>
      <c r="V5" s="36"/>
      <c r="W5" s="36"/>
      <c r="X5" s="36"/>
      <c r="Y5" s="36"/>
      <c r="Z5" s="36"/>
    </row>
    <row r="6" ht="31.5" customHeight="1">
      <c r="A6" s="37"/>
      <c r="B6" s="38"/>
      <c r="C6" s="39"/>
      <c r="D6" s="36"/>
      <c r="E6" s="36"/>
      <c r="F6" s="36"/>
      <c r="G6" s="36"/>
      <c r="H6" s="36"/>
      <c r="I6" s="36"/>
      <c r="J6" s="36"/>
      <c r="K6" s="36"/>
      <c r="L6" s="36"/>
      <c r="M6" s="36"/>
      <c r="N6" s="36"/>
      <c r="O6" s="36"/>
      <c r="P6" s="36"/>
      <c r="Q6" s="36"/>
      <c r="R6" s="36"/>
      <c r="S6" s="36"/>
      <c r="T6" s="36"/>
      <c r="U6" s="36"/>
      <c r="V6" s="36"/>
      <c r="W6" s="36"/>
      <c r="X6" s="36"/>
      <c r="Y6" s="36"/>
      <c r="Z6" s="36"/>
    </row>
    <row r="7" ht="31.5" customHeight="1">
      <c r="A7" s="37"/>
      <c r="B7" s="38"/>
      <c r="C7" s="39"/>
      <c r="D7" s="36"/>
      <c r="E7" s="36"/>
      <c r="F7" s="36"/>
      <c r="G7" s="36"/>
      <c r="H7" s="36"/>
      <c r="I7" s="36"/>
      <c r="J7" s="36"/>
      <c r="K7" s="36"/>
      <c r="L7" s="36"/>
      <c r="M7" s="36"/>
      <c r="N7" s="36"/>
      <c r="O7" s="36"/>
      <c r="P7" s="36"/>
      <c r="Q7" s="36"/>
      <c r="R7" s="36"/>
      <c r="S7" s="36"/>
      <c r="T7" s="36"/>
      <c r="U7" s="36"/>
      <c r="V7" s="36"/>
      <c r="W7" s="36"/>
      <c r="X7" s="36"/>
      <c r="Y7" s="36"/>
      <c r="Z7" s="36"/>
    </row>
    <row r="8" ht="31.5" customHeight="1">
      <c r="A8" s="37"/>
      <c r="B8" s="38"/>
      <c r="C8" s="39"/>
      <c r="D8" s="36"/>
      <c r="E8" s="36"/>
      <c r="F8" s="36"/>
      <c r="G8" s="36"/>
      <c r="H8" s="36"/>
      <c r="I8" s="36"/>
      <c r="J8" s="36"/>
      <c r="K8" s="36"/>
      <c r="L8" s="36"/>
      <c r="M8" s="36"/>
      <c r="N8" s="36"/>
      <c r="O8" s="36"/>
      <c r="P8" s="36"/>
      <c r="Q8" s="36"/>
      <c r="R8" s="36"/>
      <c r="S8" s="36"/>
      <c r="T8" s="36"/>
      <c r="U8" s="36"/>
      <c r="V8" s="36"/>
      <c r="W8" s="36"/>
      <c r="X8" s="36"/>
      <c r="Y8" s="36"/>
      <c r="Z8" s="36"/>
    </row>
    <row r="9" ht="31.5" customHeight="1">
      <c r="A9" s="37"/>
      <c r="B9" s="38"/>
      <c r="C9" s="39"/>
      <c r="D9" s="36"/>
      <c r="E9" s="36"/>
      <c r="F9" s="36"/>
      <c r="G9" s="36"/>
      <c r="H9" s="36"/>
      <c r="I9" s="36"/>
      <c r="J9" s="36"/>
      <c r="K9" s="36"/>
      <c r="L9" s="36"/>
      <c r="M9" s="36"/>
      <c r="N9" s="36"/>
      <c r="O9" s="36"/>
      <c r="P9" s="36"/>
      <c r="Q9" s="36"/>
      <c r="R9" s="36"/>
      <c r="S9" s="36"/>
      <c r="T9" s="36"/>
      <c r="U9" s="36"/>
      <c r="V9" s="36"/>
      <c r="W9" s="36"/>
      <c r="X9" s="36"/>
      <c r="Y9" s="36"/>
      <c r="Z9" s="36"/>
    </row>
    <row r="10" ht="31.5" customHeight="1">
      <c r="A10" s="37"/>
      <c r="B10" s="38"/>
      <c r="C10" s="39"/>
      <c r="D10" s="36"/>
      <c r="E10" s="36"/>
      <c r="F10" s="36"/>
      <c r="G10" s="36"/>
      <c r="H10" s="36"/>
      <c r="I10" s="36"/>
      <c r="J10" s="36"/>
      <c r="K10" s="36"/>
      <c r="L10" s="36"/>
      <c r="M10" s="36"/>
      <c r="N10" s="36"/>
      <c r="O10" s="36"/>
      <c r="P10" s="36"/>
      <c r="Q10" s="36"/>
      <c r="R10" s="36"/>
      <c r="S10" s="36"/>
      <c r="T10" s="36"/>
      <c r="U10" s="36"/>
      <c r="V10" s="36"/>
      <c r="W10" s="36"/>
      <c r="X10" s="36"/>
      <c r="Y10" s="36"/>
      <c r="Z10" s="36"/>
    </row>
    <row r="11" ht="31.5" customHeight="1">
      <c r="A11" s="37"/>
      <c r="B11" s="38"/>
      <c r="C11" s="39"/>
      <c r="D11" s="36"/>
      <c r="E11" s="36"/>
      <c r="F11" s="36"/>
      <c r="G11" s="36"/>
      <c r="H11" s="36"/>
      <c r="I11" s="36"/>
      <c r="J11" s="36"/>
      <c r="K11" s="36"/>
      <c r="L11" s="36"/>
      <c r="M11" s="36"/>
      <c r="N11" s="36"/>
      <c r="O11" s="36"/>
      <c r="P11" s="36"/>
      <c r="Q11" s="36"/>
      <c r="R11" s="36"/>
      <c r="S11" s="36"/>
      <c r="T11" s="36"/>
      <c r="U11" s="36"/>
      <c r="V11" s="36"/>
      <c r="W11" s="36"/>
      <c r="X11" s="36"/>
      <c r="Y11" s="36"/>
      <c r="Z11" s="36"/>
    </row>
    <row r="12" ht="35.25" customHeight="1">
      <c r="A12" s="40" t="s">
        <v>103</v>
      </c>
      <c r="B12" s="41">
        <f>SUM(B2:B11)</f>
        <v>0</v>
      </c>
      <c r="C12" s="39"/>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s>
  <sheetData>
    <row r="1" ht="15.0" customHeight="1">
      <c r="A1" s="19" t="s">
        <v>0</v>
      </c>
      <c r="B1" s="2"/>
      <c r="C1" s="2"/>
      <c r="D1" s="2"/>
      <c r="E1" s="2"/>
      <c r="F1" s="2"/>
      <c r="G1" s="2"/>
      <c r="H1" s="3"/>
    </row>
    <row r="2">
      <c r="A2" s="42" t="s">
        <v>476</v>
      </c>
      <c r="B2" s="43" t="s">
        <v>105</v>
      </c>
      <c r="C2" s="43" t="s">
        <v>3</v>
      </c>
      <c r="D2" s="42" t="s">
        <v>477</v>
      </c>
      <c r="E2" s="43" t="s">
        <v>478</v>
      </c>
      <c r="F2" s="43" t="s">
        <v>6</v>
      </c>
      <c r="G2" s="43" t="s">
        <v>7</v>
      </c>
      <c r="H2" s="43" t="s">
        <v>8</v>
      </c>
    </row>
    <row r="3" ht="36.0" customHeight="1">
      <c r="A3" s="45" t="s">
        <v>479</v>
      </c>
      <c r="B3" s="2"/>
      <c r="C3" s="3"/>
      <c r="D3" s="45" t="s">
        <v>480</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228.0</v>
      </c>
      <c r="B3" s="21">
        <v>8.0</v>
      </c>
      <c r="C3" s="21" t="s">
        <v>20</v>
      </c>
      <c r="D3" s="21">
        <v>4.0</v>
      </c>
      <c r="E3" s="21" t="s">
        <v>481</v>
      </c>
      <c r="F3" s="21" t="s">
        <v>482</v>
      </c>
      <c r="G3" s="22" t="s">
        <v>297</v>
      </c>
      <c r="H3" s="23" t="s">
        <v>483</v>
      </c>
      <c r="I3" s="24" t="s">
        <v>245</v>
      </c>
      <c r="J3" s="17"/>
      <c r="K3" s="17"/>
      <c r="L3" s="17"/>
      <c r="M3" s="17"/>
      <c r="N3" s="17"/>
      <c r="O3" s="17"/>
      <c r="P3" s="17"/>
      <c r="Q3" s="17"/>
      <c r="R3" s="17"/>
      <c r="S3" s="17"/>
      <c r="T3" s="17"/>
      <c r="U3" s="17"/>
      <c r="V3" s="17"/>
      <c r="W3" s="17"/>
      <c r="X3" s="17"/>
      <c r="Y3" s="17"/>
      <c r="Z3" s="17"/>
    </row>
    <row r="4">
      <c r="A4" s="21">
        <v>229.0</v>
      </c>
      <c r="B4" s="21">
        <v>8.0</v>
      </c>
      <c r="C4" s="21" t="s">
        <v>20</v>
      </c>
      <c r="D4" s="21">
        <v>4.0</v>
      </c>
      <c r="E4" s="21" t="s">
        <v>481</v>
      </c>
      <c r="F4" s="21" t="s">
        <v>482</v>
      </c>
      <c r="G4" s="22" t="s">
        <v>322</v>
      </c>
      <c r="H4" s="23" t="s">
        <v>484</v>
      </c>
      <c r="I4" s="24" t="s">
        <v>245</v>
      </c>
      <c r="J4" s="17"/>
      <c r="K4" s="17"/>
      <c r="L4" s="17"/>
      <c r="M4" s="17"/>
      <c r="N4" s="17"/>
      <c r="O4" s="17"/>
      <c r="P4" s="17"/>
      <c r="Q4" s="17"/>
      <c r="R4" s="17"/>
      <c r="S4" s="17"/>
      <c r="T4" s="17"/>
      <c r="U4" s="17"/>
      <c r="V4" s="17"/>
      <c r="W4" s="17"/>
      <c r="X4" s="17"/>
      <c r="Y4" s="17"/>
      <c r="Z4" s="17"/>
    </row>
    <row r="5">
      <c r="A5" s="21">
        <v>230.0</v>
      </c>
      <c r="B5" s="21">
        <v>8.0</v>
      </c>
      <c r="C5" s="21" t="s">
        <v>20</v>
      </c>
      <c r="D5" s="21">
        <v>4.0</v>
      </c>
      <c r="E5" s="21" t="s">
        <v>481</v>
      </c>
      <c r="F5" s="21" t="s">
        <v>482</v>
      </c>
      <c r="G5" s="22" t="s">
        <v>297</v>
      </c>
      <c r="H5" s="23" t="s">
        <v>485</v>
      </c>
      <c r="I5" s="24" t="s">
        <v>245</v>
      </c>
      <c r="J5" s="17"/>
      <c r="K5" s="17"/>
      <c r="L5" s="17"/>
      <c r="M5" s="17"/>
      <c r="N5" s="17"/>
      <c r="O5" s="17"/>
      <c r="P5" s="17"/>
      <c r="Q5" s="17"/>
      <c r="R5" s="17"/>
      <c r="S5" s="17"/>
      <c r="T5" s="17"/>
      <c r="U5" s="17"/>
      <c r="V5" s="17"/>
      <c r="W5" s="17"/>
      <c r="X5" s="17"/>
      <c r="Y5" s="17"/>
      <c r="Z5" s="17"/>
    </row>
    <row r="6">
      <c r="A6" s="21">
        <v>231.0</v>
      </c>
      <c r="B6" s="21">
        <v>8.0</v>
      </c>
      <c r="C6" s="21" t="s">
        <v>20</v>
      </c>
      <c r="D6" s="21">
        <v>4.0</v>
      </c>
      <c r="E6" s="21" t="s">
        <v>481</v>
      </c>
      <c r="F6" s="21" t="s">
        <v>482</v>
      </c>
      <c r="G6" s="22" t="s">
        <v>234</v>
      </c>
      <c r="H6" s="23" t="s">
        <v>486</v>
      </c>
      <c r="I6" s="24" t="s">
        <v>245</v>
      </c>
      <c r="J6" s="17"/>
      <c r="K6" s="17"/>
      <c r="L6" s="17"/>
      <c r="M6" s="17"/>
      <c r="N6" s="17"/>
      <c r="O6" s="17"/>
      <c r="P6" s="17"/>
      <c r="Q6" s="17"/>
      <c r="R6" s="17"/>
      <c r="S6" s="17"/>
      <c r="T6" s="17"/>
      <c r="U6" s="17"/>
      <c r="V6" s="17"/>
      <c r="W6" s="17"/>
      <c r="X6" s="17"/>
      <c r="Y6" s="17"/>
      <c r="Z6" s="17"/>
    </row>
    <row r="7">
      <c r="A7" s="21">
        <v>232.0</v>
      </c>
      <c r="B7" s="21">
        <v>8.0</v>
      </c>
      <c r="C7" s="21" t="s">
        <v>20</v>
      </c>
      <c r="D7" s="21">
        <v>4.0</v>
      </c>
      <c r="E7" s="21" t="s">
        <v>481</v>
      </c>
      <c r="F7" s="21" t="s">
        <v>482</v>
      </c>
      <c r="G7" s="22" t="s">
        <v>322</v>
      </c>
      <c r="H7" s="23" t="s">
        <v>487</v>
      </c>
      <c r="I7" s="24" t="s">
        <v>245</v>
      </c>
      <c r="J7" s="17"/>
      <c r="K7" s="17"/>
      <c r="L7" s="17"/>
      <c r="M7" s="17"/>
      <c r="N7" s="17"/>
      <c r="O7" s="17"/>
      <c r="P7" s="17"/>
      <c r="Q7" s="17"/>
      <c r="R7" s="17"/>
      <c r="S7" s="17"/>
      <c r="T7" s="17"/>
      <c r="U7" s="17"/>
      <c r="V7" s="17"/>
      <c r="W7" s="17"/>
      <c r="X7" s="17"/>
      <c r="Y7" s="17"/>
      <c r="Z7" s="17"/>
    </row>
    <row r="8">
      <c r="A8" s="21">
        <v>233.0</v>
      </c>
      <c r="B8" s="21">
        <v>8.0</v>
      </c>
      <c r="C8" s="21" t="s">
        <v>20</v>
      </c>
      <c r="D8" s="21">
        <v>4.0</v>
      </c>
      <c r="E8" s="21" t="s">
        <v>481</v>
      </c>
      <c r="F8" s="21" t="s">
        <v>482</v>
      </c>
      <c r="G8" s="22" t="s">
        <v>297</v>
      </c>
      <c r="H8" s="23" t="s">
        <v>488</v>
      </c>
      <c r="I8" s="24" t="s">
        <v>245</v>
      </c>
      <c r="J8" s="17"/>
      <c r="K8" s="17"/>
      <c r="L8" s="17"/>
      <c r="M8" s="17"/>
      <c r="N8" s="17"/>
      <c r="O8" s="17"/>
      <c r="P8" s="17"/>
      <c r="Q8" s="17"/>
      <c r="R8" s="17"/>
      <c r="S8" s="17"/>
      <c r="T8" s="17"/>
      <c r="U8" s="17"/>
      <c r="V8" s="17"/>
      <c r="W8" s="17"/>
      <c r="X8" s="17"/>
      <c r="Y8" s="17"/>
      <c r="Z8" s="17"/>
    </row>
    <row r="9">
      <c r="A9" s="21">
        <v>234.0</v>
      </c>
      <c r="B9" s="21">
        <v>8.0</v>
      </c>
      <c r="C9" s="21" t="s">
        <v>20</v>
      </c>
      <c r="D9" s="21">
        <v>4.0</v>
      </c>
      <c r="E9" s="21" t="s">
        <v>481</v>
      </c>
      <c r="F9" s="21" t="s">
        <v>482</v>
      </c>
      <c r="G9" s="22" t="s">
        <v>322</v>
      </c>
      <c r="H9" s="23" t="s">
        <v>489</v>
      </c>
      <c r="I9" s="24" t="s">
        <v>245</v>
      </c>
      <c r="J9" s="17"/>
      <c r="K9" s="17"/>
      <c r="L9" s="17"/>
      <c r="M9" s="17"/>
      <c r="N9" s="17"/>
      <c r="O9" s="17"/>
      <c r="P9" s="17"/>
      <c r="Q9" s="17"/>
      <c r="R9" s="17"/>
      <c r="S9" s="17"/>
      <c r="T9" s="17"/>
      <c r="U9" s="17"/>
      <c r="V9" s="17"/>
      <c r="W9" s="17"/>
      <c r="X9" s="17"/>
      <c r="Y9" s="17"/>
      <c r="Z9" s="17"/>
    </row>
    <row r="10">
      <c r="A10" s="21">
        <v>235.0</v>
      </c>
      <c r="B10" s="21">
        <v>8.0</v>
      </c>
      <c r="C10" s="21" t="s">
        <v>20</v>
      </c>
      <c r="D10" s="21">
        <v>4.0</v>
      </c>
      <c r="E10" s="21" t="s">
        <v>481</v>
      </c>
      <c r="F10" s="21" t="s">
        <v>482</v>
      </c>
      <c r="G10" s="22" t="s">
        <v>297</v>
      </c>
      <c r="H10" s="23" t="s">
        <v>490</v>
      </c>
      <c r="I10" s="24" t="s">
        <v>245</v>
      </c>
      <c r="J10" s="17"/>
      <c r="K10" s="17"/>
      <c r="L10" s="17"/>
      <c r="M10" s="17"/>
      <c r="N10" s="17"/>
      <c r="O10" s="17"/>
      <c r="P10" s="17"/>
      <c r="Q10" s="17"/>
      <c r="R10" s="17"/>
      <c r="S10" s="17"/>
      <c r="T10" s="17"/>
      <c r="U10" s="17"/>
      <c r="V10" s="17"/>
      <c r="W10" s="17"/>
      <c r="X10" s="17"/>
      <c r="Y10" s="17"/>
      <c r="Z10" s="17"/>
    </row>
    <row r="11">
      <c r="A11" s="21">
        <v>236.0</v>
      </c>
      <c r="B11" s="21">
        <v>8.0</v>
      </c>
      <c r="C11" s="21" t="s">
        <v>20</v>
      </c>
      <c r="D11" s="21">
        <v>4.0</v>
      </c>
      <c r="E11" s="21" t="s">
        <v>481</v>
      </c>
      <c r="F11" s="21" t="s">
        <v>482</v>
      </c>
      <c r="G11" s="22" t="s">
        <v>297</v>
      </c>
      <c r="H11" s="23" t="s">
        <v>491</v>
      </c>
      <c r="I11" s="24" t="s">
        <v>245</v>
      </c>
      <c r="J11" s="17"/>
      <c r="K11" s="17"/>
      <c r="L11" s="17"/>
      <c r="M11" s="17"/>
      <c r="N11" s="17"/>
      <c r="O11" s="17"/>
      <c r="P11" s="17"/>
      <c r="Q11" s="17"/>
      <c r="R11" s="17"/>
      <c r="S11" s="17"/>
      <c r="T11" s="17"/>
      <c r="U11" s="17"/>
      <c r="V11" s="17"/>
      <c r="W11" s="17"/>
      <c r="X11" s="17"/>
      <c r="Y11" s="17"/>
      <c r="Z11" s="17"/>
    </row>
    <row r="12">
      <c r="A12" s="21">
        <v>237.0</v>
      </c>
      <c r="B12" s="21">
        <v>8.0</v>
      </c>
      <c r="C12" s="21" t="s">
        <v>20</v>
      </c>
      <c r="D12" s="21">
        <v>4.0</v>
      </c>
      <c r="E12" s="21" t="s">
        <v>481</v>
      </c>
      <c r="F12" s="21" t="s">
        <v>482</v>
      </c>
      <c r="G12" s="22" t="s">
        <v>234</v>
      </c>
      <c r="H12" s="23" t="s">
        <v>492</v>
      </c>
      <c r="I12" s="24" t="s">
        <v>245</v>
      </c>
      <c r="J12" s="17"/>
      <c r="K12" s="17"/>
      <c r="L12" s="17"/>
      <c r="M12" s="17"/>
      <c r="N12" s="17"/>
      <c r="O12" s="17"/>
      <c r="P12" s="17"/>
      <c r="Q12" s="17"/>
      <c r="R12" s="17"/>
      <c r="S12" s="17"/>
      <c r="T12" s="17"/>
      <c r="U12" s="17"/>
      <c r="V12" s="17"/>
      <c r="W12" s="17"/>
      <c r="X12" s="17"/>
      <c r="Y12" s="17"/>
      <c r="Z12" s="17"/>
    </row>
    <row r="13">
      <c r="A13" s="21">
        <v>238.0</v>
      </c>
      <c r="B13" s="21">
        <v>8.0</v>
      </c>
      <c r="C13" s="21" t="s">
        <v>20</v>
      </c>
      <c r="D13" s="21">
        <v>4.0</v>
      </c>
      <c r="E13" s="21" t="s">
        <v>481</v>
      </c>
      <c r="F13" s="21" t="s">
        <v>482</v>
      </c>
      <c r="G13" s="22" t="s">
        <v>322</v>
      </c>
      <c r="H13" s="28" t="s">
        <v>493</v>
      </c>
      <c r="I13" s="24" t="s">
        <v>245</v>
      </c>
      <c r="J13" s="17"/>
      <c r="K13" s="17"/>
      <c r="L13" s="17"/>
      <c r="M13" s="17"/>
      <c r="N13" s="17"/>
      <c r="O13" s="17"/>
      <c r="P13" s="17"/>
      <c r="Q13" s="17"/>
      <c r="R13" s="17"/>
      <c r="S13" s="17"/>
      <c r="T13" s="17"/>
      <c r="U13" s="17"/>
      <c r="V13" s="17"/>
      <c r="W13" s="17"/>
      <c r="X13" s="17"/>
      <c r="Y13" s="17"/>
      <c r="Z13" s="17"/>
    </row>
    <row r="14">
      <c r="A14" s="21">
        <v>239.0</v>
      </c>
      <c r="B14" s="21">
        <v>8.0</v>
      </c>
      <c r="C14" s="21" t="s">
        <v>20</v>
      </c>
      <c r="D14" s="21">
        <v>4.0</v>
      </c>
      <c r="E14" s="21" t="s">
        <v>481</v>
      </c>
      <c r="F14" s="21" t="s">
        <v>482</v>
      </c>
      <c r="G14" s="22" t="s">
        <v>297</v>
      </c>
      <c r="H14" s="23" t="s">
        <v>494</v>
      </c>
      <c r="I14" s="24" t="s">
        <v>245</v>
      </c>
      <c r="J14" s="17"/>
      <c r="K14" s="17"/>
      <c r="L14" s="17"/>
      <c r="M14" s="17"/>
      <c r="N14" s="17"/>
      <c r="O14" s="17"/>
      <c r="P14" s="17"/>
      <c r="Q14" s="17"/>
      <c r="R14" s="17"/>
      <c r="S14" s="17"/>
      <c r="T14" s="17"/>
      <c r="U14" s="17"/>
      <c r="V14" s="17"/>
      <c r="W14" s="17"/>
      <c r="X14" s="17"/>
      <c r="Y14" s="17"/>
      <c r="Z14" s="17"/>
    </row>
    <row r="15">
      <c r="A15" s="21">
        <v>240.0</v>
      </c>
      <c r="B15" s="21">
        <v>8.0</v>
      </c>
      <c r="C15" s="21" t="s">
        <v>20</v>
      </c>
      <c r="D15" s="21">
        <v>4.0</v>
      </c>
      <c r="E15" s="21" t="s">
        <v>481</v>
      </c>
      <c r="F15" s="21" t="s">
        <v>482</v>
      </c>
      <c r="G15" s="22" t="s">
        <v>322</v>
      </c>
      <c r="H15" s="23" t="s">
        <v>495</v>
      </c>
      <c r="I15" s="24" t="s">
        <v>245</v>
      </c>
      <c r="J15" s="17"/>
      <c r="K15" s="17"/>
      <c r="L15" s="17"/>
      <c r="M15" s="17"/>
      <c r="N15" s="17"/>
      <c r="O15" s="17"/>
      <c r="P15" s="17"/>
      <c r="Q15" s="17"/>
      <c r="R15" s="17"/>
      <c r="S15" s="17"/>
      <c r="T15" s="17"/>
      <c r="U15" s="17"/>
      <c r="V15" s="17"/>
      <c r="W15" s="17"/>
      <c r="X15" s="17"/>
      <c r="Y15" s="17"/>
      <c r="Z15" s="17"/>
    </row>
    <row r="16">
      <c r="A16" s="21">
        <v>241.0</v>
      </c>
      <c r="B16" s="21">
        <v>8.0</v>
      </c>
      <c r="C16" s="21" t="s">
        <v>20</v>
      </c>
      <c r="D16" s="21">
        <v>4.0</v>
      </c>
      <c r="E16" s="21" t="s">
        <v>481</v>
      </c>
      <c r="F16" s="21" t="s">
        <v>482</v>
      </c>
      <c r="G16" s="22" t="s">
        <v>297</v>
      </c>
      <c r="H16" s="28" t="s">
        <v>496</v>
      </c>
      <c r="I16" s="24" t="s">
        <v>245</v>
      </c>
      <c r="J16" s="17"/>
      <c r="K16" s="17"/>
      <c r="L16" s="17"/>
      <c r="M16" s="17"/>
      <c r="N16" s="17"/>
      <c r="O16" s="17"/>
      <c r="P16" s="17"/>
      <c r="Q16" s="17"/>
      <c r="R16" s="17"/>
      <c r="S16" s="17"/>
      <c r="T16" s="17"/>
      <c r="U16" s="17"/>
      <c r="V16" s="17"/>
      <c r="W16" s="17"/>
      <c r="X16" s="17"/>
      <c r="Y16" s="17"/>
      <c r="Z16" s="17"/>
    </row>
    <row r="17">
      <c r="A17" s="21">
        <v>242.0</v>
      </c>
      <c r="B17" s="21">
        <v>8.0</v>
      </c>
      <c r="C17" s="21" t="s">
        <v>20</v>
      </c>
      <c r="D17" s="21">
        <v>4.0</v>
      </c>
      <c r="E17" s="21" t="s">
        <v>481</v>
      </c>
      <c r="F17" s="21" t="s">
        <v>482</v>
      </c>
      <c r="G17" s="22" t="s">
        <v>234</v>
      </c>
      <c r="H17" s="23" t="s">
        <v>497</v>
      </c>
      <c r="I17" s="24" t="s">
        <v>245</v>
      </c>
      <c r="J17" s="17"/>
      <c r="K17" s="17"/>
      <c r="L17" s="17"/>
      <c r="M17" s="17"/>
      <c r="N17" s="17"/>
      <c r="O17" s="17"/>
      <c r="P17" s="17"/>
      <c r="Q17" s="17"/>
      <c r="R17" s="17"/>
      <c r="S17" s="17"/>
      <c r="T17" s="17"/>
      <c r="U17" s="17"/>
      <c r="V17" s="17"/>
      <c r="W17" s="17"/>
      <c r="X17" s="17"/>
      <c r="Y17" s="17"/>
      <c r="Z17" s="17"/>
    </row>
    <row r="18">
      <c r="A18" s="21">
        <v>243.0</v>
      </c>
      <c r="B18" s="21">
        <v>8.0</v>
      </c>
      <c r="C18" s="21" t="s">
        <v>20</v>
      </c>
      <c r="D18" s="21">
        <v>4.0</v>
      </c>
      <c r="E18" s="21" t="s">
        <v>481</v>
      </c>
      <c r="F18" s="21" t="s">
        <v>482</v>
      </c>
      <c r="G18" s="22" t="s">
        <v>297</v>
      </c>
      <c r="H18" s="23" t="s">
        <v>498</v>
      </c>
      <c r="I18" s="24" t="s">
        <v>245</v>
      </c>
      <c r="J18" s="17"/>
      <c r="K18" s="17"/>
      <c r="L18" s="17"/>
      <c r="M18" s="17"/>
      <c r="N18" s="17"/>
      <c r="O18" s="17"/>
      <c r="P18" s="17"/>
      <c r="Q18" s="17"/>
      <c r="R18" s="17"/>
      <c r="S18" s="17"/>
      <c r="T18" s="17"/>
      <c r="U18" s="17"/>
      <c r="V18" s="17"/>
      <c r="W18" s="17"/>
      <c r="X18" s="17"/>
      <c r="Y18" s="17"/>
      <c r="Z18" s="17"/>
    </row>
    <row r="19">
      <c r="A19" s="21">
        <v>244.0</v>
      </c>
      <c r="B19" s="21">
        <v>8.0</v>
      </c>
      <c r="C19" s="21" t="s">
        <v>20</v>
      </c>
      <c r="D19" s="21">
        <v>4.0</v>
      </c>
      <c r="E19" s="21" t="s">
        <v>481</v>
      </c>
      <c r="F19" s="21" t="s">
        <v>482</v>
      </c>
      <c r="G19" s="22" t="s">
        <v>121</v>
      </c>
      <c r="H19" s="23" t="s">
        <v>499</v>
      </c>
      <c r="I19" s="24" t="s">
        <v>245</v>
      </c>
      <c r="J19" s="17"/>
      <c r="K19" s="17"/>
      <c r="L19" s="17"/>
      <c r="M19" s="17"/>
      <c r="N19" s="17"/>
      <c r="O19" s="17"/>
      <c r="P19" s="17"/>
      <c r="Q19" s="17"/>
      <c r="R19" s="17"/>
      <c r="S19" s="17"/>
      <c r="T19" s="17"/>
      <c r="U19" s="17"/>
      <c r="V19" s="17"/>
      <c r="W19" s="17"/>
      <c r="X19" s="17"/>
      <c r="Y19" s="17"/>
      <c r="Z19" s="17"/>
    </row>
    <row r="20">
      <c r="A20" s="21">
        <v>245.0</v>
      </c>
      <c r="B20" s="21">
        <v>8.0</v>
      </c>
      <c r="C20" s="21" t="s">
        <v>20</v>
      </c>
      <c r="D20" s="21">
        <v>4.0</v>
      </c>
      <c r="E20" s="21" t="s">
        <v>481</v>
      </c>
      <c r="F20" s="21" t="s">
        <v>482</v>
      </c>
      <c r="G20" s="22" t="s">
        <v>297</v>
      </c>
      <c r="H20" s="23" t="s">
        <v>500</v>
      </c>
      <c r="I20" s="24" t="s">
        <v>245</v>
      </c>
      <c r="J20" s="17"/>
      <c r="K20" s="17"/>
      <c r="L20" s="17"/>
      <c r="M20" s="17"/>
      <c r="N20" s="17"/>
      <c r="O20" s="17"/>
      <c r="P20" s="17"/>
      <c r="Q20" s="17"/>
      <c r="R20" s="17"/>
      <c r="S20" s="17"/>
      <c r="T20" s="17"/>
      <c r="U20" s="17"/>
      <c r="V20" s="17"/>
      <c r="W20" s="17"/>
      <c r="X20" s="17"/>
      <c r="Y20" s="17"/>
      <c r="Z20" s="17"/>
    </row>
    <row r="21">
      <c r="A21" s="21">
        <v>246.0</v>
      </c>
      <c r="B21" s="21">
        <v>8.0</v>
      </c>
      <c r="C21" s="21" t="s">
        <v>20</v>
      </c>
      <c r="D21" s="21">
        <v>4.0</v>
      </c>
      <c r="E21" s="21" t="s">
        <v>481</v>
      </c>
      <c r="F21" s="21" t="s">
        <v>482</v>
      </c>
      <c r="G21" s="22" t="s">
        <v>121</v>
      </c>
      <c r="H21" s="23" t="s">
        <v>501</v>
      </c>
      <c r="I21" s="24" t="s">
        <v>245</v>
      </c>
      <c r="J21" s="17"/>
      <c r="K21" s="17"/>
      <c r="L21" s="17"/>
      <c r="M21" s="17"/>
      <c r="N21" s="17"/>
      <c r="O21" s="17"/>
      <c r="P21" s="17"/>
      <c r="Q21" s="17"/>
      <c r="R21" s="17"/>
      <c r="S21" s="17"/>
      <c r="T21" s="17"/>
      <c r="U21" s="17"/>
      <c r="V21" s="17"/>
      <c r="W21" s="17"/>
      <c r="X21" s="17"/>
      <c r="Y21" s="17"/>
      <c r="Z21" s="17"/>
    </row>
    <row r="22">
      <c r="A22" s="21">
        <v>247.0</v>
      </c>
      <c r="B22" s="21">
        <v>8.0</v>
      </c>
      <c r="C22" s="21" t="s">
        <v>20</v>
      </c>
      <c r="D22" s="21">
        <v>4.0</v>
      </c>
      <c r="E22" s="21" t="s">
        <v>481</v>
      </c>
      <c r="F22" s="21" t="s">
        <v>482</v>
      </c>
      <c r="G22" s="22" t="s">
        <v>322</v>
      </c>
      <c r="H22" s="23" t="s">
        <v>502</v>
      </c>
      <c r="I22" s="24" t="s">
        <v>245</v>
      </c>
      <c r="J22" s="17"/>
      <c r="K22" s="17"/>
      <c r="L22" s="17"/>
      <c r="M22" s="17"/>
      <c r="N22" s="17"/>
      <c r="O22" s="17"/>
      <c r="P22" s="17"/>
      <c r="Q22" s="17"/>
      <c r="R22" s="17"/>
      <c r="S22" s="17"/>
      <c r="T22" s="17"/>
      <c r="U22" s="17"/>
      <c r="V22" s="17"/>
      <c r="W22" s="17"/>
      <c r="X22" s="17"/>
      <c r="Y22" s="17"/>
      <c r="Z22" s="17"/>
    </row>
    <row r="23">
      <c r="A23" s="21">
        <v>248.0</v>
      </c>
      <c r="B23" s="21">
        <v>8.0</v>
      </c>
      <c r="C23" s="21" t="s">
        <v>20</v>
      </c>
      <c r="D23" s="21">
        <v>4.0</v>
      </c>
      <c r="E23" s="21" t="s">
        <v>481</v>
      </c>
      <c r="F23" s="21" t="s">
        <v>482</v>
      </c>
      <c r="G23" s="22" t="s">
        <v>322</v>
      </c>
      <c r="H23" s="23" t="s">
        <v>503</v>
      </c>
      <c r="I23" s="24" t="s">
        <v>245</v>
      </c>
      <c r="J23" s="17"/>
      <c r="K23" s="17"/>
      <c r="L23" s="17"/>
      <c r="M23" s="17"/>
      <c r="N23" s="17"/>
      <c r="O23" s="17"/>
      <c r="P23" s="17"/>
      <c r="Q23" s="17"/>
      <c r="R23" s="17"/>
      <c r="S23" s="17"/>
      <c r="T23" s="17"/>
      <c r="U23" s="17"/>
      <c r="V23" s="17"/>
      <c r="W23" s="17"/>
      <c r="X23" s="17"/>
      <c r="Y23" s="17"/>
      <c r="Z23" s="17"/>
    </row>
    <row r="24">
      <c r="A24" s="21">
        <v>249.0</v>
      </c>
      <c r="B24" s="21">
        <v>8.0</v>
      </c>
      <c r="C24" s="21" t="s">
        <v>20</v>
      </c>
      <c r="D24" s="21">
        <v>4.0</v>
      </c>
      <c r="E24" s="21" t="s">
        <v>481</v>
      </c>
      <c r="F24" s="21" t="s">
        <v>482</v>
      </c>
      <c r="G24" s="22" t="s">
        <v>28</v>
      </c>
      <c r="H24" s="23" t="s">
        <v>504</v>
      </c>
      <c r="I24" s="24" t="s">
        <v>245</v>
      </c>
      <c r="J24" s="17"/>
      <c r="K24" s="17"/>
      <c r="L24" s="17"/>
      <c r="M24" s="17"/>
      <c r="N24" s="17"/>
      <c r="O24" s="17"/>
      <c r="P24" s="17"/>
      <c r="Q24" s="17"/>
      <c r="R24" s="17"/>
      <c r="S24" s="17"/>
      <c r="T24" s="17"/>
      <c r="U24" s="17"/>
      <c r="V24" s="17"/>
      <c r="W24" s="17"/>
      <c r="X24" s="17"/>
      <c r="Y24" s="17"/>
      <c r="Z24" s="17"/>
    </row>
    <row r="25">
      <c r="A25" s="21">
        <v>250.0</v>
      </c>
      <c r="B25" s="21">
        <v>8.0</v>
      </c>
      <c r="C25" s="21" t="s">
        <v>20</v>
      </c>
      <c r="D25" s="21">
        <v>4.0</v>
      </c>
      <c r="E25" s="21" t="s">
        <v>481</v>
      </c>
      <c r="F25" s="21" t="s">
        <v>482</v>
      </c>
      <c r="G25" s="22" t="s">
        <v>297</v>
      </c>
      <c r="H25" s="23" t="s">
        <v>505</v>
      </c>
      <c r="I25" s="24" t="s">
        <v>245</v>
      </c>
      <c r="J25" s="17"/>
      <c r="K25" s="17"/>
      <c r="L25" s="17"/>
      <c r="M25" s="17"/>
      <c r="N25" s="17"/>
      <c r="O25" s="17"/>
      <c r="P25" s="17"/>
      <c r="Q25" s="17"/>
      <c r="R25" s="17"/>
      <c r="S25" s="17"/>
      <c r="T25" s="17"/>
      <c r="U25" s="17"/>
      <c r="V25" s="17"/>
      <c r="W25" s="17"/>
      <c r="X25" s="17"/>
      <c r="Y25" s="17"/>
      <c r="Z25" s="17"/>
    </row>
    <row r="26">
      <c r="A26" s="21">
        <v>251.0</v>
      </c>
      <c r="B26" s="21">
        <v>8.0</v>
      </c>
      <c r="C26" s="21" t="s">
        <v>20</v>
      </c>
      <c r="D26" s="21">
        <v>4.0</v>
      </c>
      <c r="E26" s="21" t="s">
        <v>481</v>
      </c>
      <c r="F26" s="21" t="s">
        <v>482</v>
      </c>
      <c r="G26" s="22" t="s">
        <v>322</v>
      </c>
      <c r="H26" s="23" t="s">
        <v>506</v>
      </c>
      <c r="I26" s="24" t="s">
        <v>245</v>
      </c>
      <c r="J26" s="17"/>
      <c r="K26" s="17"/>
      <c r="L26" s="17"/>
      <c r="M26" s="17"/>
      <c r="N26" s="17"/>
      <c r="O26" s="17"/>
      <c r="P26" s="17"/>
      <c r="Q26" s="17"/>
      <c r="R26" s="17"/>
      <c r="S26" s="17"/>
      <c r="T26" s="17"/>
      <c r="U26" s="17"/>
      <c r="V26" s="17"/>
      <c r="W26" s="17"/>
      <c r="X26" s="17"/>
      <c r="Y26" s="17"/>
      <c r="Z26" s="17"/>
    </row>
    <row r="27">
      <c r="A27" s="21">
        <v>252.0</v>
      </c>
      <c r="B27" s="21">
        <v>8.0</v>
      </c>
      <c r="C27" s="21" t="s">
        <v>20</v>
      </c>
      <c r="D27" s="21">
        <v>4.0</v>
      </c>
      <c r="E27" s="21" t="s">
        <v>481</v>
      </c>
      <c r="F27" s="21" t="s">
        <v>482</v>
      </c>
      <c r="G27" s="22" t="s">
        <v>28</v>
      </c>
      <c r="H27" s="23" t="s">
        <v>507</v>
      </c>
      <c r="I27" s="24" t="s">
        <v>245</v>
      </c>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82"/>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82"/>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82"/>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82"/>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82"/>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82"/>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82"/>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82"/>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82"/>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82"/>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82"/>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82"/>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82"/>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82"/>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82"/>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82"/>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82"/>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82"/>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82"/>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82"/>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82"/>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82"/>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82"/>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82"/>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82"/>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82"/>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82"/>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82"/>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82"/>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82"/>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82"/>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82"/>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82"/>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82"/>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82"/>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82"/>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82"/>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82"/>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82"/>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82"/>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82"/>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82"/>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82"/>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82"/>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82"/>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82"/>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82"/>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82"/>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82"/>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82"/>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82"/>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82"/>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82"/>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82"/>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82"/>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82"/>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82"/>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82"/>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82"/>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82"/>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82"/>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82"/>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82"/>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82"/>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82"/>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82"/>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82"/>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82"/>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82"/>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82"/>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82"/>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82"/>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82"/>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82"/>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82"/>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82"/>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82"/>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82"/>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82"/>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82"/>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82"/>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82"/>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82"/>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82"/>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82"/>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82"/>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82"/>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82"/>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82"/>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82"/>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82"/>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82"/>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82"/>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82"/>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82"/>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82"/>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82"/>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82"/>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82"/>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82"/>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82"/>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82"/>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82"/>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82"/>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82"/>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82"/>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82"/>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82"/>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82"/>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82"/>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82"/>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82"/>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82"/>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82"/>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82"/>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82"/>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82"/>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82"/>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82"/>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82"/>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82"/>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82"/>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82"/>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82"/>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82"/>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82"/>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82"/>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82"/>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82"/>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82"/>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82"/>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82"/>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82"/>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82"/>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82"/>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82"/>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82"/>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82"/>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82"/>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82"/>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82"/>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82"/>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82"/>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82"/>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82"/>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82"/>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82"/>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82"/>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82"/>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82"/>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82"/>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82"/>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82"/>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82"/>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82"/>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82"/>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82"/>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82"/>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82"/>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82"/>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82"/>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82"/>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82"/>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82"/>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82"/>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82"/>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82"/>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82"/>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82"/>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82"/>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82"/>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82"/>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82"/>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82"/>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82"/>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82"/>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82"/>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82"/>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82"/>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82"/>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82"/>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82"/>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82"/>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82"/>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82"/>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82"/>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82"/>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82"/>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82"/>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82"/>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82"/>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82"/>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82"/>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82"/>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82"/>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82"/>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82"/>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82"/>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82"/>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82"/>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82"/>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82"/>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82"/>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82"/>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82"/>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82"/>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82"/>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82"/>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82"/>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82"/>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82"/>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82"/>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82"/>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82"/>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82"/>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82"/>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82"/>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82"/>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82"/>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82"/>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82"/>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82"/>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82"/>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82"/>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82"/>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82"/>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82"/>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82"/>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82"/>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82"/>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82"/>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82"/>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82"/>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82"/>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82"/>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82"/>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82"/>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82"/>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82"/>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82"/>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82"/>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82"/>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82"/>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82"/>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82"/>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82"/>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82"/>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82"/>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82"/>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82"/>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82"/>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82"/>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82"/>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82"/>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82"/>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82"/>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82"/>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82"/>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82"/>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82"/>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82"/>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82"/>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82"/>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82"/>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82"/>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82"/>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82"/>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82"/>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82"/>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82"/>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82"/>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82"/>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82"/>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82"/>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82"/>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82"/>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82"/>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82"/>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82"/>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82"/>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82"/>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82"/>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82"/>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82"/>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82"/>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82"/>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82"/>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82"/>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82"/>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82"/>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82"/>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82"/>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82"/>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82"/>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82"/>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82"/>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82"/>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82"/>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82"/>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82"/>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82"/>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82"/>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82"/>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82"/>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82"/>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82"/>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82"/>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82"/>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82"/>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82"/>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82"/>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82"/>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82"/>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82"/>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82"/>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82"/>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82"/>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82"/>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82"/>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82"/>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82"/>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82"/>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82"/>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82"/>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82"/>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82"/>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82"/>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82"/>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82"/>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82"/>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82"/>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82"/>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82"/>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82"/>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82"/>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82"/>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82"/>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82"/>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82"/>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82"/>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82"/>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82"/>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82"/>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82"/>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82"/>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82"/>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82"/>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82"/>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82"/>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82"/>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82"/>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82"/>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82"/>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82"/>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82"/>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82"/>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82"/>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82"/>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82"/>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82"/>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82"/>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82"/>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82"/>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82"/>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82"/>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82"/>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82"/>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82"/>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82"/>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82"/>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82"/>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82"/>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82"/>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82"/>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82"/>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82"/>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82"/>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82"/>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82"/>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82"/>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82"/>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82"/>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82"/>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82"/>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82"/>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82"/>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82"/>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82"/>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82"/>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82"/>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82"/>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82"/>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82"/>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82"/>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82"/>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82"/>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82"/>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82"/>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82"/>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82"/>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82"/>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82"/>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82"/>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82"/>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82"/>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82"/>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82"/>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82"/>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82"/>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82"/>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82"/>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82"/>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82"/>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82"/>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82"/>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82"/>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82"/>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82"/>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82"/>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82"/>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82"/>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82"/>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82"/>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82"/>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82"/>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82"/>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82"/>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82"/>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82"/>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82"/>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82"/>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82"/>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82"/>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82"/>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82"/>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82"/>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82"/>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82"/>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82"/>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82"/>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82"/>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82"/>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82"/>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82"/>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82"/>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82"/>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82"/>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82"/>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82"/>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82"/>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82"/>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82"/>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82"/>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82"/>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82"/>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82"/>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82"/>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82"/>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82"/>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82"/>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82"/>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82"/>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82"/>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82"/>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82"/>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82"/>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82"/>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82"/>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82"/>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82"/>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82"/>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82"/>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82"/>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82"/>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82"/>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82"/>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82"/>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82"/>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82"/>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82"/>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82"/>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82"/>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82"/>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82"/>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82"/>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82"/>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82"/>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82"/>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82"/>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82"/>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82"/>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82"/>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82"/>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82"/>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82"/>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82"/>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82"/>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82"/>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82"/>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82"/>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82"/>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82"/>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82"/>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82"/>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82"/>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82"/>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82"/>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82"/>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82"/>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82"/>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82"/>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82"/>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82"/>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82"/>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82"/>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82"/>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82"/>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82"/>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82"/>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82"/>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82"/>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82"/>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82"/>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82"/>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82"/>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82"/>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82"/>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82"/>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82"/>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82"/>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82"/>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82"/>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82"/>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82"/>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82"/>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82"/>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82"/>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82"/>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82"/>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82"/>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82"/>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82"/>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82"/>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82"/>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82"/>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82"/>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82"/>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82"/>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82"/>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82"/>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82"/>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82"/>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82"/>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82"/>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82"/>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82"/>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82"/>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82"/>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82"/>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82"/>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82"/>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82"/>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82"/>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82"/>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82"/>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82"/>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82"/>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82"/>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82"/>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82"/>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82"/>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82"/>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82"/>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82"/>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82"/>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82"/>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82"/>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82"/>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82"/>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82"/>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82"/>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82"/>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82"/>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82"/>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82"/>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82"/>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82"/>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82"/>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82"/>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82"/>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82"/>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82"/>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82"/>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82"/>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82"/>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82"/>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82"/>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82"/>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82"/>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82"/>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82"/>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82"/>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82"/>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82"/>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82"/>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82"/>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82"/>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82"/>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82"/>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82"/>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82"/>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82"/>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82"/>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82"/>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82"/>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82"/>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82"/>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82"/>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82"/>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82"/>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82"/>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82"/>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82"/>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82"/>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82"/>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82"/>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82"/>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82"/>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82"/>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82"/>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82"/>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82"/>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82"/>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82"/>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82"/>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82"/>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82"/>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82"/>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82"/>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82"/>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82"/>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82"/>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82"/>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82"/>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82"/>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82"/>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82"/>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82"/>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82"/>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82"/>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82"/>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82"/>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82"/>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82"/>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82"/>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82"/>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82"/>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82"/>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82"/>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82"/>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82"/>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82"/>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82"/>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82"/>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82"/>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82"/>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82"/>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82"/>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82"/>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82"/>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82"/>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82"/>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82"/>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82"/>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82"/>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82"/>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82"/>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82"/>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82"/>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82"/>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82"/>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82"/>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82"/>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82"/>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82"/>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82"/>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82"/>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82"/>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82"/>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82"/>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82"/>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82"/>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82"/>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82"/>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82"/>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82"/>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82"/>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82"/>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82"/>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82"/>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82"/>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82"/>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82"/>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82"/>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82"/>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82"/>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82"/>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82"/>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82"/>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82"/>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82"/>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82"/>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82"/>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82"/>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82"/>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82"/>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82"/>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82"/>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82"/>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82"/>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82"/>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82"/>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82"/>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82"/>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82"/>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82"/>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82"/>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82"/>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82"/>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82"/>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82"/>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82"/>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82"/>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82"/>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82"/>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82"/>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82"/>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82"/>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82"/>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82"/>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82"/>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82"/>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82"/>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82"/>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82"/>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82"/>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82"/>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82"/>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82"/>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82"/>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82"/>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82"/>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82"/>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82"/>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82"/>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82"/>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82"/>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82"/>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82"/>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82"/>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82"/>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82"/>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82"/>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82"/>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82"/>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82"/>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82"/>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82"/>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82"/>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82"/>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82"/>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82"/>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82"/>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82"/>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82"/>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82"/>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82"/>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82"/>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82"/>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82"/>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82"/>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82"/>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82"/>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82"/>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82"/>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82"/>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82"/>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82"/>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82"/>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82"/>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82"/>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82"/>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82"/>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82"/>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82"/>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82"/>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82"/>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82"/>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82"/>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82"/>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82"/>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82"/>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82"/>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82"/>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82"/>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82"/>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82"/>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82"/>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82"/>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82"/>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82"/>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82"/>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82"/>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82"/>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82"/>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82"/>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82"/>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82"/>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82"/>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82"/>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82"/>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82"/>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82"/>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82"/>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82"/>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82"/>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82"/>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82"/>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82"/>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82"/>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82"/>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82"/>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82"/>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82"/>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82"/>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82"/>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82"/>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82"/>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82"/>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82"/>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82"/>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82"/>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82"/>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82"/>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82"/>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82"/>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82"/>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82"/>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82"/>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82"/>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82"/>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82"/>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82"/>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82"/>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82"/>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82"/>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82"/>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82"/>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82"/>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82"/>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82"/>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82"/>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82"/>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82"/>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82"/>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82"/>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82"/>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82"/>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82"/>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82"/>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82"/>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82"/>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82"/>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82"/>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82"/>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82"/>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82"/>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82"/>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82"/>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82"/>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82"/>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82"/>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82"/>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82"/>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82"/>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82"/>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82"/>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82"/>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82"/>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82"/>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82"/>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82"/>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82"/>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82"/>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82"/>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82"/>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82"/>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82"/>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82"/>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82"/>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82"/>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82"/>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82"/>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82"/>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82"/>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82"/>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82"/>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82"/>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82"/>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82"/>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82"/>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82"/>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82"/>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82"/>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82"/>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82"/>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82"/>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82"/>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82"/>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82"/>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82"/>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82"/>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82"/>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82"/>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82"/>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82"/>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82"/>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82"/>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82"/>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82"/>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82"/>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82"/>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82"/>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82"/>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82"/>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82"/>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82"/>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82"/>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82"/>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82"/>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82"/>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82"/>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82"/>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82"/>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82"/>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82"/>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82"/>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82"/>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82"/>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82"/>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82"/>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82"/>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82"/>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82"/>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82"/>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82"/>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82"/>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82"/>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82"/>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82"/>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82"/>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82"/>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82"/>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82"/>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82"/>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82"/>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82"/>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82"/>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82"/>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82"/>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82"/>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82"/>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82"/>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82"/>
      <c r="H1001" s="17"/>
      <c r="I1001" s="17"/>
      <c r="J1001" s="17"/>
      <c r="K1001" s="17"/>
      <c r="L1001" s="17"/>
      <c r="M1001" s="17"/>
      <c r="N1001" s="17"/>
      <c r="O1001" s="17"/>
      <c r="P1001" s="17"/>
      <c r="Q1001" s="17"/>
      <c r="R1001" s="17"/>
      <c r="S1001" s="17"/>
      <c r="T1001" s="17"/>
      <c r="U1001" s="17"/>
      <c r="V1001" s="17"/>
      <c r="W1001" s="17"/>
      <c r="X1001" s="17"/>
      <c r="Y1001" s="17"/>
      <c r="Z1001" s="17"/>
    </row>
  </sheetData>
  <autoFilter ref="$A$2:$I$27"/>
  <mergeCells count="1">
    <mergeCell ref="A1:I1"/>
  </mergeCell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508</v>
      </c>
      <c r="B1" s="35" t="s">
        <v>509</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297</v>
      </c>
      <c r="B2" s="38">
        <f>COUNTIF(UA014A!G3:G30,"ALMA")</f>
        <v>10</v>
      </c>
      <c r="C2" s="39" t="s">
        <v>308</v>
      </c>
      <c r="D2" s="36"/>
      <c r="E2" s="36"/>
      <c r="F2" s="36"/>
      <c r="G2" s="36"/>
      <c r="H2" s="36"/>
      <c r="I2" s="36"/>
      <c r="J2" s="36"/>
      <c r="K2" s="36"/>
      <c r="L2" s="36"/>
      <c r="M2" s="36"/>
      <c r="N2" s="36"/>
      <c r="O2" s="36"/>
      <c r="P2" s="36"/>
      <c r="Q2" s="36"/>
      <c r="R2" s="36"/>
      <c r="S2" s="36"/>
      <c r="T2" s="36"/>
      <c r="U2" s="36"/>
      <c r="V2" s="36"/>
      <c r="W2" s="36"/>
      <c r="X2" s="36"/>
      <c r="Y2" s="36"/>
      <c r="Z2" s="36"/>
    </row>
    <row r="3" ht="33.0" customHeight="1">
      <c r="A3" s="37" t="s">
        <v>121</v>
      </c>
      <c r="B3" s="38">
        <f>COUNTIF(UA014A!G3:G31,"CONCIENCIA")</f>
        <v>2</v>
      </c>
      <c r="C3" s="39" t="s">
        <v>155</v>
      </c>
      <c r="D3" s="36"/>
      <c r="E3" s="36"/>
      <c r="F3" s="36"/>
      <c r="G3" s="36"/>
      <c r="H3" s="36"/>
      <c r="I3" s="36"/>
      <c r="J3" s="36"/>
      <c r="K3" s="36"/>
      <c r="L3" s="36"/>
      <c r="M3" s="36"/>
      <c r="N3" s="36"/>
      <c r="O3" s="36"/>
      <c r="P3" s="36"/>
      <c r="Q3" s="36"/>
      <c r="R3" s="36"/>
      <c r="S3" s="36"/>
      <c r="T3" s="36"/>
      <c r="U3" s="36"/>
      <c r="V3" s="36"/>
      <c r="W3" s="36"/>
      <c r="X3" s="36"/>
      <c r="Y3" s="36"/>
      <c r="Z3" s="36"/>
    </row>
    <row r="4" ht="31.5" customHeight="1">
      <c r="A4" s="37" t="s">
        <v>234</v>
      </c>
      <c r="B4" s="38">
        <f>COUNTIF(UA014A!G3:G32,"ESPÍRITU")</f>
        <v>3</v>
      </c>
      <c r="C4" s="39" t="s">
        <v>251</v>
      </c>
      <c r="D4" s="36"/>
      <c r="E4" s="36"/>
      <c r="F4" s="36"/>
      <c r="G4" s="36"/>
      <c r="H4" s="36"/>
      <c r="I4" s="36"/>
      <c r="J4" s="36"/>
      <c r="K4" s="36"/>
      <c r="L4" s="36"/>
      <c r="M4" s="36"/>
      <c r="N4" s="36"/>
      <c r="O4" s="36"/>
      <c r="P4" s="36"/>
      <c r="Q4" s="36"/>
      <c r="R4" s="36"/>
      <c r="S4" s="36"/>
      <c r="T4" s="36"/>
      <c r="U4" s="36"/>
      <c r="V4" s="36"/>
      <c r="W4" s="36"/>
      <c r="X4" s="36"/>
      <c r="Y4" s="36"/>
      <c r="Z4" s="36"/>
    </row>
    <row r="5" ht="31.5" customHeight="1">
      <c r="A5" s="37" t="s">
        <v>28</v>
      </c>
      <c r="B5" s="38">
        <f>COUNTIF(UA014A!G3:G33,"ESPÍRITU DE ÉPOCA")</f>
        <v>2</v>
      </c>
      <c r="C5" s="39" t="s">
        <v>94</v>
      </c>
      <c r="D5" s="36"/>
      <c r="E5" s="36"/>
      <c r="F5" s="36"/>
      <c r="G5" s="36"/>
      <c r="H5" s="36"/>
      <c r="I5" s="36"/>
      <c r="J5" s="36"/>
      <c r="K5" s="36"/>
      <c r="L5" s="36"/>
      <c r="M5" s="36"/>
      <c r="N5" s="36"/>
      <c r="O5" s="36"/>
      <c r="P5" s="36"/>
      <c r="Q5" s="36"/>
      <c r="R5" s="36"/>
      <c r="S5" s="36"/>
      <c r="T5" s="36"/>
      <c r="U5" s="36"/>
      <c r="V5" s="36"/>
      <c r="W5" s="36"/>
      <c r="X5" s="36"/>
      <c r="Y5" s="36"/>
      <c r="Z5" s="36"/>
    </row>
    <row r="6" ht="31.5" customHeight="1">
      <c r="A6" s="37" t="s">
        <v>322</v>
      </c>
      <c r="B6" s="38">
        <f>COUNTIF(UA014A!G3:G34,"PSICOLOGÍA")</f>
        <v>8</v>
      </c>
      <c r="C6" s="39" t="s">
        <v>344</v>
      </c>
      <c r="D6" s="36"/>
      <c r="E6" s="36"/>
      <c r="F6" s="36"/>
      <c r="G6" s="36"/>
      <c r="H6" s="36"/>
      <c r="I6" s="36"/>
      <c r="J6" s="36"/>
      <c r="K6" s="36"/>
      <c r="L6" s="36"/>
      <c r="M6" s="36"/>
      <c r="N6" s="36"/>
      <c r="O6" s="36"/>
      <c r="P6" s="36"/>
      <c r="Q6" s="36"/>
      <c r="R6" s="36"/>
      <c r="S6" s="36"/>
      <c r="T6" s="36"/>
      <c r="U6" s="36"/>
      <c r="V6" s="36"/>
      <c r="W6" s="36"/>
      <c r="X6" s="36"/>
      <c r="Y6" s="36"/>
      <c r="Z6" s="36"/>
    </row>
    <row r="7" ht="35.25" customHeight="1">
      <c r="A7" s="40" t="s">
        <v>103</v>
      </c>
      <c r="B7" s="41">
        <f>SUM(B2:B6)</f>
        <v>25</v>
      </c>
      <c r="C7" s="39"/>
      <c r="D7" s="36"/>
      <c r="E7" s="36"/>
      <c r="F7" s="36"/>
      <c r="G7" s="36"/>
      <c r="H7" s="36"/>
      <c r="I7" s="36"/>
      <c r="J7" s="36"/>
      <c r="K7" s="36"/>
      <c r="L7" s="36"/>
      <c r="M7" s="36"/>
      <c r="N7" s="36"/>
      <c r="O7" s="36"/>
      <c r="P7" s="36"/>
      <c r="Q7" s="36"/>
      <c r="R7" s="36"/>
      <c r="S7" s="36"/>
      <c r="T7" s="36"/>
      <c r="U7" s="36"/>
      <c r="V7" s="36"/>
      <c r="W7" s="36"/>
      <c r="X7" s="36"/>
      <c r="Y7" s="36"/>
      <c r="Z7" s="36"/>
    </row>
    <row r="8">
      <c r="A8" s="36"/>
      <c r="B8" s="36"/>
      <c r="C8" s="36"/>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24.0"/>
    <col customWidth="1" min="5" max="6" width="10.71"/>
    <col customWidth="1" min="7" max="7" width="14.57"/>
    <col customWidth="1" min="8" max="8" width="16.57"/>
  </cols>
  <sheetData>
    <row r="1" ht="15.0" customHeight="1">
      <c r="A1" s="19" t="s">
        <v>0</v>
      </c>
      <c r="B1" s="2"/>
      <c r="C1" s="2"/>
      <c r="D1" s="2"/>
      <c r="E1" s="2"/>
      <c r="F1" s="2"/>
      <c r="G1" s="2"/>
      <c r="H1" s="3"/>
    </row>
    <row r="2" ht="31.5" customHeight="1">
      <c r="A2" s="42" t="s">
        <v>476</v>
      </c>
      <c r="B2" s="43" t="s">
        <v>105</v>
      </c>
      <c r="C2" s="43" t="s">
        <v>3</v>
      </c>
      <c r="D2" s="42" t="s">
        <v>510</v>
      </c>
      <c r="E2" s="43" t="s">
        <v>511</v>
      </c>
      <c r="F2" s="43" t="s">
        <v>6</v>
      </c>
      <c r="G2" s="43" t="s">
        <v>7</v>
      </c>
      <c r="H2" s="43" t="s">
        <v>8</v>
      </c>
    </row>
    <row r="3" ht="30.0" customHeight="1">
      <c r="A3" s="45" t="s">
        <v>472</v>
      </c>
      <c r="B3" s="2"/>
      <c r="C3" s="3"/>
      <c r="D3" s="45" t="s">
        <v>512</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253.0</v>
      </c>
      <c r="B3" s="21">
        <v>8.0</v>
      </c>
      <c r="C3" s="21" t="s">
        <v>20</v>
      </c>
      <c r="D3" s="21">
        <v>4.0</v>
      </c>
      <c r="E3" s="21" t="s">
        <v>217</v>
      </c>
      <c r="F3" s="21" t="s">
        <v>513</v>
      </c>
      <c r="G3" s="21" t="s">
        <v>78</v>
      </c>
      <c r="H3" s="23" t="s">
        <v>514</v>
      </c>
      <c r="I3" s="24" t="s">
        <v>411</v>
      </c>
      <c r="J3" s="17"/>
      <c r="K3" s="17"/>
      <c r="L3" s="17"/>
      <c r="M3" s="17"/>
      <c r="N3" s="17"/>
      <c r="O3" s="17"/>
      <c r="P3" s="17"/>
      <c r="Q3" s="17"/>
      <c r="R3" s="17"/>
      <c r="S3" s="17"/>
      <c r="T3" s="17"/>
      <c r="U3" s="17"/>
      <c r="V3" s="17"/>
      <c r="W3" s="17"/>
      <c r="X3" s="17"/>
      <c r="Y3" s="17"/>
      <c r="Z3" s="17"/>
    </row>
    <row r="4">
      <c r="A4" s="21">
        <v>254.0</v>
      </c>
      <c r="B4" s="21">
        <v>8.0</v>
      </c>
      <c r="C4" s="21" t="s">
        <v>20</v>
      </c>
      <c r="D4" s="21">
        <v>4.0</v>
      </c>
      <c r="E4" s="21" t="s">
        <v>217</v>
      </c>
      <c r="F4" s="21" t="s">
        <v>513</v>
      </c>
      <c r="G4" s="30" t="s">
        <v>47</v>
      </c>
      <c r="H4" s="23" t="s">
        <v>515</v>
      </c>
      <c r="I4" s="24" t="s">
        <v>63</v>
      </c>
      <c r="J4" s="17"/>
      <c r="K4" s="17"/>
      <c r="L4" s="17"/>
      <c r="M4" s="17"/>
      <c r="N4" s="17"/>
      <c r="O4" s="17"/>
      <c r="P4" s="17"/>
      <c r="Q4" s="17"/>
      <c r="R4" s="17"/>
      <c r="S4" s="17"/>
      <c r="T4" s="17"/>
      <c r="U4" s="17"/>
      <c r="V4" s="17"/>
      <c r="W4" s="17"/>
      <c r="X4" s="17"/>
      <c r="Y4" s="17"/>
      <c r="Z4" s="17"/>
    </row>
    <row r="5">
      <c r="A5" s="21">
        <v>255.0</v>
      </c>
      <c r="B5" s="21">
        <v>8.0</v>
      </c>
      <c r="C5" s="21" t="s">
        <v>20</v>
      </c>
      <c r="D5" s="21">
        <v>4.0</v>
      </c>
      <c r="E5" s="21" t="s">
        <v>217</v>
      </c>
      <c r="F5" s="21" t="s">
        <v>513</v>
      </c>
      <c r="G5" s="21" t="s">
        <v>516</v>
      </c>
      <c r="H5" s="23" t="s">
        <v>517</v>
      </c>
      <c r="I5" s="24" t="s">
        <v>74</v>
      </c>
      <c r="J5" s="17"/>
      <c r="K5" s="17"/>
      <c r="L5" s="17"/>
      <c r="M5" s="17"/>
      <c r="N5" s="17"/>
      <c r="O5" s="17"/>
      <c r="P5" s="17"/>
      <c r="Q5" s="17"/>
      <c r="R5" s="17"/>
      <c r="S5" s="17"/>
      <c r="T5" s="17"/>
      <c r="U5" s="17"/>
      <c r="V5" s="17"/>
      <c r="W5" s="17"/>
      <c r="X5" s="17"/>
      <c r="Y5" s="17"/>
      <c r="Z5" s="17"/>
    </row>
    <row r="6">
      <c r="A6" s="21">
        <v>256.0</v>
      </c>
      <c r="B6" s="21">
        <v>8.0</v>
      </c>
      <c r="C6" s="21" t="s">
        <v>20</v>
      </c>
      <c r="D6" s="21">
        <v>4.0</v>
      </c>
      <c r="E6" s="21" t="s">
        <v>217</v>
      </c>
      <c r="F6" s="21" t="s">
        <v>513</v>
      </c>
      <c r="G6" s="21" t="s">
        <v>518</v>
      </c>
      <c r="H6" s="23" t="s">
        <v>519</v>
      </c>
      <c r="I6" s="24" t="s">
        <v>74</v>
      </c>
      <c r="J6" s="17"/>
      <c r="K6" s="17"/>
      <c r="L6" s="17"/>
      <c r="M6" s="17"/>
      <c r="N6" s="17"/>
      <c r="O6" s="17"/>
      <c r="P6" s="17"/>
      <c r="Q6" s="17"/>
      <c r="R6" s="17"/>
      <c r="S6" s="17"/>
      <c r="T6" s="17"/>
      <c r="U6" s="17"/>
      <c r="V6" s="17"/>
      <c r="W6" s="17"/>
      <c r="X6" s="17"/>
      <c r="Y6" s="17"/>
      <c r="Z6" s="17"/>
    </row>
    <row r="7">
      <c r="A7" s="21">
        <v>257.0</v>
      </c>
      <c r="B7" s="21">
        <v>8.0</v>
      </c>
      <c r="C7" s="21" t="s">
        <v>20</v>
      </c>
      <c r="D7" s="21">
        <v>4.0</v>
      </c>
      <c r="E7" s="21" t="s">
        <v>217</v>
      </c>
      <c r="F7" s="21" t="s">
        <v>513</v>
      </c>
      <c r="G7" s="21" t="s">
        <v>421</v>
      </c>
      <c r="H7" s="23" t="s">
        <v>520</v>
      </c>
      <c r="I7" s="24" t="s">
        <v>77</v>
      </c>
      <c r="J7" s="17"/>
      <c r="K7" s="17"/>
      <c r="L7" s="17"/>
      <c r="M7" s="17"/>
      <c r="N7" s="17"/>
      <c r="O7" s="17"/>
      <c r="P7" s="17"/>
      <c r="Q7" s="17"/>
      <c r="R7" s="17"/>
      <c r="S7" s="17"/>
      <c r="T7" s="17"/>
      <c r="U7" s="17"/>
      <c r="V7" s="17"/>
      <c r="W7" s="17"/>
      <c r="X7" s="17"/>
      <c r="Y7" s="17"/>
      <c r="Z7" s="17"/>
    </row>
    <row r="8">
      <c r="A8" s="21">
        <v>258.0</v>
      </c>
      <c r="B8" s="21">
        <v>8.0</v>
      </c>
      <c r="C8" s="21" t="s">
        <v>20</v>
      </c>
      <c r="D8" s="21">
        <v>4.0</v>
      </c>
      <c r="E8" s="21" t="s">
        <v>217</v>
      </c>
      <c r="F8" s="21" t="s">
        <v>513</v>
      </c>
      <c r="G8" s="21" t="s">
        <v>64</v>
      </c>
      <c r="H8" s="23" t="s">
        <v>521</v>
      </c>
      <c r="I8" s="24" t="s">
        <v>77</v>
      </c>
      <c r="J8" s="17"/>
      <c r="K8" s="17"/>
      <c r="L8" s="17"/>
      <c r="M8" s="17"/>
      <c r="N8" s="17"/>
      <c r="O8" s="17"/>
      <c r="P8" s="17"/>
      <c r="Q8" s="17"/>
      <c r="R8" s="17"/>
      <c r="S8" s="17"/>
      <c r="T8" s="17"/>
      <c r="U8" s="17"/>
      <c r="V8" s="17"/>
      <c r="W8" s="17"/>
      <c r="X8" s="17"/>
      <c r="Y8" s="17"/>
      <c r="Z8" s="17"/>
    </row>
    <row r="9">
      <c r="A9" s="17"/>
      <c r="B9" s="17"/>
      <c r="C9" s="17"/>
      <c r="D9" s="17"/>
      <c r="E9" s="17"/>
      <c r="F9" s="17"/>
      <c r="G9" s="17"/>
      <c r="H9" s="17"/>
      <c r="I9" s="17"/>
      <c r="J9" s="17"/>
      <c r="K9" s="17"/>
      <c r="L9" s="17"/>
      <c r="M9" s="17"/>
      <c r="N9" s="17"/>
      <c r="O9" s="17"/>
      <c r="P9" s="17"/>
      <c r="Q9" s="17"/>
      <c r="R9" s="17"/>
      <c r="S9" s="17"/>
      <c r="T9" s="17"/>
      <c r="U9" s="17"/>
      <c r="V9" s="17"/>
      <c r="W9" s="17"/>
      <c r="X9" s="17"/>
      <c r="Y9" s="17"/>
      <c r="Z9" s="17"/>
    </row>
    <row r="10">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row>
    <row r="11">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ht="15.75" customHeight="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8"/>
  <mergeCells count="1">
    <mergeCell ref="A1:I1"/>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522</v>
      </c>
      <c r="B1" s="35" t="s">
        <v>523</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78</v>
      </c>
      <c r="B2" s="38">
        <f>COUNTIF(UA015A!G3:G11,"BIENESTAR UNIVERSITARIO")</f>
        <v>1</v>
      </c>
      <c r="C2" s="39" t="s">
        <v>88</v>
      </c>
      <c r="D2" s="36"/>
      <c r="E2" s="36"/>
      <c r="F2" s="36"/>
      <c r="G2" s="36"/>
      <c r="H2" s="36"/>
      <c r="I2" s="36"/>
      <c r="J2" s="36"/>
      <c r="K2" s="36"/>
      <c r="L2" s="36"/>
      <c r="M2" s="36"/>
      <c r="N2" s="36"/>
      <c r="O2" s="36"/>
      <c r="P2" s="36"/>
      <c r="Q2" s="36"/>
      <c r="R2" s="36"/>
      <c r="S2" s="36"/>
      <c r="T2" s="36"/>
      <c r="U2" s="36"/>
      <c r="V2" s="36"/>
      <c r="W2" s="36"/>
      <c r="X2" s="36"/>
      <c r="Y2" s="36"/>
      <c r="Z2" s="36"/>
    </row>
    <row r="3" ht="33.0" customHeight="1">
      <c r="A3" s="37" t="s">
        <v>421</v>
      </c>
      <c r="B3" s="38">
        <f>COUNTIF(UA015A!G3:G12,"CURRÍCULO")</f>
        <v>1</v>
      </c>
      <c r="C3" s="39" t="s">
        <v>431</v>
      </c>
      <c r="D3" s="36"/>
      <c r="E3" s="36"/>
      <c r="F3" s="36"/>
      <c r="G3" s="36"/>
      <c r="H3" s="36"/>
      <c r="I3" s="36"/>
      <c r="J3" s="36"/>
      <c r="K3" s="36"/>
      <c r="L3" s="36"/>
      <c r="M3" s="36"/>
      <c r="N3" s="36"/>
      <c r="O3" s="36"/>
      <c r="P3" s="36"/>
      <c r="Q3" s="36"/>
      <c r="R3" s="36"/>
      <c r="S3" s="36"/>
      <c r="T3" s="36"/>
      <c r="U3" s="36"/>
      <c r="V3" s="36"/>
      <c r="W3" s="36"/>
      <c r="X3" s="36"/>
      <c r="Y3" s="36"/>
      <c r="Z3" s="36"/>
    </row>
    <row r="4" ht="31.5" customHeight="1">
      <c r="A4" s="37" t="s">
        <v>47</v>
      </c>
      <c r="B4" s="38">
        <f>COUNTIF(UA015A!G3:G13,"DIÁLOGO DE SABERES")</f>
        <v>1</v>
      </c>
      <c r="C4" s="39" t="s">
        <v>92</v>
      </c>
      <c r="D4" s="36"/>
      <c r="E4" s="36"/>
      <c r="F4" s="36"/>
      <c r="G4" s="36"/>
      <c r="H4" s="36"/>
      <c r="I4" s="36"/>
      <c r="J4" s="36"/>
      <c r="K4" s="36"/>
      <c r="L4" s="36"/>
      <c r="M4" s="36"/>
      <c r="N4" s="36"/>
      <c r="O4" s="36"/>
      <c r="P4" s="36"/>
      <c r="Q4" s="36"/>
      <c r="R4" s="36"/>
      <c r="S4" s="36"/>
      <c r="T4" s="36"/>
      <c r="U4" s="36"/>
      <c r="V4" s="36"/>
      <c r="W4" s="36"/>
      <c r="X4" s="36"/>
      <c r="Y4" s="36"/>
      <c r="Z4" s="36"/>
    </row>
    <row r="5" ht="31.5" customHeight="1">
      <c r="A5" s="37" t="s">
        <v>516</v>
      </c>
      <c r="B5" s="38">
        <f>COUNTIF(UA015A!G3:G14,"EDUCACIÓN ")</f>
        <v>1</v>
      </c>
      <c r="C5" s="39" t="s">
        <v>93</v>
      </c>
      <c r="D5" s="36"/>
      <c r="E5" s="36"/>
      <c r="F5" s="36"/>
      <c r="G5" s="36"/>
      <c r="H5" s="36"/>
      <c r="I5" s="36"/>
      <c r="J5" s="36"/>
      <c r="K5" s="36"/>
      <c r="L5" s="36"/>
      <c r="M5" s="36"/>
      <c r="N5" s="36"/>
      <c r="O5" s="36"/>
      <c r="P5" s="36"/>
      <c r="Q5" s="36"/>
      <c r="R5" s="36"/>
      <c r="S5" s="36"/>
      <c r="T5" s="36"/>
      <c r="U5" s="36"/>
      <c r="V5" s="36"/>
      <c r="W5" s="36"/>
      <c r="X5" s="36"/>
      <c r="Y5" s="36"/>
      <c r="Z5" s="36"/>
    </row>
    <row r="6" ht="31.5" customHeight="1">
      <c r="A6" s="37" t="s">
        <v>518</v>
      </c>
      <c r="B6" s="38">
        <f>COUNTIF(UA015A!G3:G15,"INCLUSIÓN")</f>
        <v>1</v>
      </c>
      <c r="C6" s="39" t="s">
        <v>524</v>
      </c>
      <c r="D6" s="36"/>
      <c r="E6" s="36"/>
      <c r="F6" s="36"/>
      <c r="G6" s="36"/>
      <c r="H6" s="36"/>
      <c r="I6" s="36"/>
      <c r="J6" s="36"/>
      <c r="K6" s="36"/>
      <c r="L6" s="36"/>
      <c r="M6" s="36"/>
      <c r="N6" s="36"/>
      <c r="O6" s="36"/>
      <c r="P6" s="36"/>
      <c r="Q6" s="36"/>
      <c r="R6" s="36"/>
      <c r="S6" s="36"/>
      <c r="T6" s="36"/>
      <c r="U6" s="36"/>
      <c r="V6" s="36"/>
      <c r="W6" s="36"/>
      <c r="X6" s="36"/>
      <c r="Y6" s="36"/>
      <c r="Z6" s="36"/>
    </row>
    <row r="7" ht="31.5" customHeight="1">
      <c r="A7" s="37" t="s">
        <v>64</v>
      </c>
      <c r="B7" s="38">
        <f>COUNTIF(UA015A!G3:G16,"PARTICULARIDADES DE SEDE")</f>
        <v>1</v>
      </c>
      <c r="C7" s="39" t="s">
        <v>99</v>
      </c>
      <c r="D7" s="36"/>
      <c r="E7" s="36"/>
      <c r="F7" s="36"/>
      <c r="G7" s="36"/>
      <c r="H7" s="36"/>
      <c r="I7" s="36"/>
      <c r="J7" s="36"/>
      <c r="K7" s="36"/>
      <c r="L7" s="36"/>
      <c r="M7" s="36"/>
      <c r="N7" s="36"/>
      <c r="O7" s="36"/>
      <c r="P7" s="36"/>
      <c r="Q7" s="36"/>
      <c r="R7" s="36"/>
      <c r="S7" s="36"/>
      <c r="T7" s="36"/>
      <c r="U7" s="36"/>
      <c r="V7" s="36"/>
      <c r="W7" s="36"/>
      <c r="X7" s="36"/>
      <c r="Y7" s="36"/>
      <c r="Z7" s="36"/>
    </row>
    <row r="8" ht="35.25" customHeight="1">
      <c r="A8" s="40" t="s">
        <v>103</v>
      </c>
      <c r="B8" s="41">
        <f>SUM(B2:B7)</f>
        <v>6</v>
      </c>
      <c r="C8" s="39"/>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7.43"/>
    <col customWidth="1" min="3" max="3" width="9.29"/>
    <col customWidth="1" min="4" max="4" width="14.71"/>
    <col customWidth="1" min="5" max="6" width="10.71"/>
    <col customWidth="1" min="7" max="7" width="14.57"/>
    <col customWidth="1" min="8" max="8" width="16.57"/>
  </cols>
  <sheetData>
    <row r="1" ht="15.0" customHeight="1">
      <c r="A1" s="19" t="s">
        <v>0</v>
      </c>
      <c r="B1" s="2"/>
      <c r="C1" s="2"/>
      <c r="D1" s="2"/>
      <c r="E1" s="2"/>
      <c r="F1" s="2"/>
      <c r="G1" s="2"/>
      <c r="H1" s="3"/>
    </row>
    <row r="2">
      <c r="A2" s="42" t="s">
        <v>476</v>
      </c>
      <c r="B2" s="43" t="s">
        <v>105</v>
      </c>
      <c r="C2" s="43" t="s">
        <v>3</v>
      </c>
      <c r="D2" s="42" t="s">
        <v>525</v>
      </c>
      <c r="E2" s="43" t="s">
        <v>526</v>
      </c>
      <c r="F2" s="43" t="s">
        <v>6</v>
      </c>
      <c r="G2" s="43" t="s">
        <v>7</v>
      </c>
      <c r="H2" s="43" t="s">
        <v>8</v>
      </c>
    </row>
    <row r="3" ht="33.0" customHeight="1">
      <c r="A3" s="45" t="s">
        <v>9</v>
      </c>
      <c r="B3" s="2"/>
      <c r="C3" s="3"/>
      <c r="D3" s="45" t="s">
        <v>527</v>
      </c>
      <c r="E3" s="2"/>
      <c r="F3" s="2"/>
      <c r="G3" s="2"/>
      <c r="H3"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H1"/>
    <mergeCell ref="A3:C3"/>
    <mergeCell ref="D3:H3"/>
  </mergeCell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2" width="15.57"/>
    <col customWidth="1" min="3" max="3" width="15.43"/>
    <col customWidth="1" min="4" max="4" width="7.71"/>
    <col customWidth="1" min="5" max="5" width="13.14"/>
    <col customWidth="1" min="6" max="6" width="21.43"/>
    <col customWidth="1" min="7" max="7" width="22.86"/>
    <col customWidth="1" min="8" max="8" width="71.0"/>
    <col customWidth="1" min="9" max="9" width="16.57"/>
  </cols>
  <sheetData>
    <row r="1" ht="15.0" customHeight="1">
      <c r="A1" s="19" t="s">
        <v>0</v>
      </c>
      <c r="B1" s="2"/>
      <c r="C1" s="2"/>
      <c r="D1" s="2"/>
      <c r="E1" s="2"/>
      <c r="F1" s="2"/>
      <c r="G1" s="2"/>
      <c r="H1" s="2"/>
      <c r="I1" s="3"/>
    </row>
    <row r="2">
      <c r="A2" s="52" t="s">
        <v>11</v>
      </c>
      <c r="B2" s="52" t="s">
        <v>12</v>
      </c>
      <c r="C2" s="52" t="s">
        <v>13</v>
      </c>
      <c r="D2" s="52" t="s">
        <v>14</v>
      </c>
      <c r="E2" s="52" t="s">
        <v>15</v>
      </c>
      <c r="F2" s="52" t="s">
        <v>16</v>
      </c>
      <c r="G2" s="52" t="s">
        <v>17</v>
      </c>
      <c r="H2" s="52" t="s">
        <v>18</v>
      </c>
      <c r="I2" s="52" t="s">
        <v>19</v>
      </c>
      <c r="J2" s="17"/>
      <c r="K2" s="17"/>
      <c r="L2" s="17"/>
      <c r="M2" s="17"/>
      <c r="N2" s="17"/>
      <c r="O2" s="17"/>
      <c r="P2" s="17"/>
      <c r="Q2" s="17"/>
      <c r="R2" s="17"/>
      <c r="S2" s="17"/>
      <c r="T2" s="17"/>
      <c r="U2" s="17"/>
      <c r="V2" s="17"/>
      <c r="W2" s="17"/>
      <c r="X2" s="17"/>
      <c r="Y2" s="17"/>
      <c r="Z2" s="17"/>
    </row>
    <row r="3">
      <c r="A3" s="21">
        <v>259.0</v>
      </c>
      <c r="B3" s="21">
        <v>8.0</v>
      </c>
      <c r="C3" s="21" t="s">
        <v>20</v>
      </c>
      <c r="D3" s="21">
        <v>4.0</v>
      </c>
      <c r="E3" s="21" t="s">
        <v>260</v>
      </c>
      <c r="F3" s="21" t="s">
        <v>528</v>
      </c>
      <c r="G3" s="21" t="s">
        <v>23</v>
      </c>
      <c r="H3" s="23" t="s">
        <v>529</v>
      </c>
      <c r="I3" s="24" t="s">
        <v>77</v>
      </c>
      <c r="J3" s="17"/>
      <c r="K3" s="17"/>
      <c r="L3" s="17"/>
      <c r="M3" s="17"/>
      <c r="N3" s="17"/>
      <c r="O3" s="17"/>
      <c r="P3" s="17"/>
      <c r="Q3" s="17"/>
      <c r="R3" s="17"/>
      <c r="S3" s="17"/>
      <c r="T3" s="17"/>
      <c r="U3" s="17"/>
      <c r="V3" s="17"/>
      <c r="W3" s="17"/>
      <c r="X3" s="17"/>
      <c r="Y3" s="17"/>
      <c r="Z3" s="17"/>
    </row>
    <row r="4">
      <c r="A4" s="21">
        <v>260.0</v>
      </c>
      <c r="B4" s="21">
        <v>8.0</v>
      </c>
      <c r="C4" s="21" t="s">
        <v>20</v>
      </c>
      <c r="D4" s="21">
        <v>4.0</v>
      </c>
      <c r="E4" s="21" t="s">
        <v>260</v>
      </c>
      <c r="F4" s="21" t="s">
        <v>528</v>
      </c>
      <c r="G4" s="21" t="s">
        <v>64</v>
      </c>
      <c r="H4" s="23" t="s">
        <v>530</v>
      </c>
      <c r="I4" s="24" t="s">
        <v>77</v>
      </c>
      <c r="J4" s="17"/>
      <c r="K4" s="17"/>
      <c r="L4" s="17"/>
      <c r="M4" s="17"/>
      <c r="N4" s="17"/>
      <c r="O4" s="17"/>
      <c r="P4" s="17"/>
      <c r="Q4" s="17"/>
      <c r="R4" s="17"/>
      <c r="S4" s="17"/>
      <c r="T4" s="17"/>
      <c r="U4" s="17"/>
      <c r="V4" s="17"/>
      <c r="W4" s="17"/>
      <c r="X4" s="17"/>
      <c r="Y4" s="17"/>
      <c r="Z4" s="17"/>
    </row>
    <row r="5">
      <c r="A5" s="21">
        <v>261.0</v>
      </c>
      <c r="B5" s="21">
        <v>8.0</v>
      </c>
      <c r="C5" s="21" t="s">
        <v>20</v>
      </c>
      <c r="D5" s="21">
        <v>4.0</v>
      </c>
      <c r="E5" s="21" t="s">
        <v>260</v>
      </c>
      <c r="F5" s="21" t="s">
        <v>528</v>
      </c>
      <c r="G5" s="21" t="s">
        <v>23</v>
      </c>
      <c r="H5" s="23" t="s">
        <v>531</v>
      </c>
      <c r="I5" s="24" t="s">
        <v>77</v>
      </c>
      <c r="J5" s="17"/>
      <c r="K5" s="17"/>
      <c r="L5" s="17"/>
      <c r="M5" s="17"/>
      <c r="N5" s="17"/>
      <c r="O5" s="17"/>
      <c r="P5" s="17"/>
      <c r="Q5" s="17"/>
      <c r="R5" s="17"/>
      <c r="S5" s="17"/>
      <c r="T5" s="17"/>
      <c r="U5" s="17"/>
      <c r="V5" s="17"/>
      <c r="W5" s="17"/>
      <c r="X5" s="17"/>
      <c r="Y5" s="17"/>
      <c r="Z5" s="17"/>
    </row>
    <row r="6">
      <c r="A6" s="21">
        <v>262.0</v>
      </c>
      <c r="B6" s="21">
        <v>8.0</v>
      </c>
      <c r="C6" s="21" t="s">
        <v>20</v>
      </c>
      <c r="D6" s="21">
        <v>4.0</v>
      </c>
      <c r="E6" s="21" t="s">
        <v>260</v>
      </c>
      <c r="F6" s="21" t="s">
        <v>528</v>
      </c>
      <c r="G6" s="21" t="s">
        <v>518</v>
      </c>
      <c r="H6" s="23" t="s">
        <v>532</v>
      </c>
      <c r="I6" s="24" t="s">
        <v>77</v>
      </c>
      <c r="J6" s="17"/>
      <c r="K6" s="17"/>
      <c r="L6" s="17"/>
      <c r="M6" s="17"/>
      <c r="N6" s="17"/>
      <c r="O6" s="17"/>
      <c r="P6" s="17"/>
      <c r="Q6" s="17"/>
      <c r="R6" s="17"/>
      <c r="S6" s="17"/>
      <c r="T6" s="17"/>
      <c r="U6" s="17"/>
      <c r="V6" s="17"/>
      <c r="W6" s="17"/>
      <c r="X6" s="17"/>
      <c r="Y6" s="17"/>
      <c r="Z6" s="17"/>
    </row>
    <row r="7">
      <c r="A7" s="21">
        <v>263.0</v>
      </c>
      <c r="B7" s="21">
        <v>8.0</v>
      </c>
      <c r="C7" s="21" t="s">
        <v>20</v>
      </c>
      <c r="D7" s="21">
        <v>4.0</v>
      </c>
      <c r="E7" s="21" t="s">
        <v>260</v>
      </c>
      <c r="F7" s="21" t="s">
        <v>528</v>
      </c>
      <c r="G7" s="21" t="s">
        <v>23</v>
      </c>
      <c r="H7" s="23" t="s">
        <v>533</v>
      </c>
      <c r="I7" s="24" t="s">
        <v>77</v>
      </c>
      <c r="J7" s="17"/>
      <c r="K7" s="17"/>
      <c r="L7" s="17"/>
      <c r="M7" s="17"/>
      <c r="N7" s="17"/>
      <c r="O7" s="17"/>
      <c r="P7" s="17"/>
      <c r="Q7" s="17"/>
      <c r="R7" s="17"/>
      <c r="S7" s="17"/>
      <c r="T7" s="17"/>
      <c r="U7" s="17"/>
      <c r="V7" s="17"/>
      <c r="W7" s="17"/>
      <c r="X7" s="17"/>
      <c r="Y7" s="17"/>
      <c r="Z7" s="17"/>
    </row>
    <row r="8">
      <c r="A8" s="21">
        <v>264.0</v>
      </c>
      <c r="B8" s="21">
        <v>8.0</v>
      </c>
      <c r="C8" s="21" t="s">
        <v>20</v>
      </c>
      <c r="D8" s="21">
        <v>4.0</v>
      </c>
      <c r="E8" s="21" t="s">
        <v>260</v>
      </c>
      <c r="F8" s="21" t="s">
        <v>528</v>
      </c>
      <c r="G8" s="21" t="s">
        <v>518</v>
      </c>
      <c r="H8" s="23" t="s">
        <v>534</v>
      </c>
      <c r="I8" s="24" t="s">
        <v>77</v>
      </c>
      <c r="J8" s="17"/>
      <c r="K8" s="17"/>
      <c r="L8" s="17"/>
      <c r="M8" s="17"/>
      <c r="N8" s="17"/>
      <c r="O8" s="17"/>
      <c r="P8" s="17"/>
      <c r="Q8" s="17"/>
      <c r="R8" s="17"/>
      <c r="S8" s="17"/>
      <c r="T8" s="17"/>
      <c r="U8" s="17"/>
      <c r="V8" s="17"/>
      <c r="W8" s="17"/>
      <c r="X8" s="17"/>
      <c r="Y8" s="17"/>
      <c r="Z8" s="17"/>
    </row>
    <row r="9">
      <c r="A9" s="21">
        <v>265.0</v>
      </c>
      <c r="B9" s="21">
        <v>8.0</v>
      </c>
      <c r="C9" s="21" t="s">
        <v>20</v>
      </c>
      <c r="D9" s="21">
        <v>4.0</v>
      </c>
      <c r="E9" s="21" t="s">
        <v>260</v>
      </c>
      <c r="F9" s="21" t="s">
        <v>528</v>
      </c>
      <c r="G9" s="21" t="s">
        <v>384</v>
      </c>
      <c r="H9" s="23" t="s">
        <v>535</v>
      </c>
      <c r="I9" s="24" t="s">
        <v>77</v>
      </c>
      <c r="J9" s="17"/>
      <c r="K9" s="17"/>
      <c r="L9" s="17"/>
      <c r="M9" s="17"/>
      <c r="N9" s="17"/>
      <c r="O9" s="17"/>
      <c r="P9" s="17"/>
      <c r="Q9" s="17"/>
      <c r="R9" s="17"/>
      <c r="S9" s="17"/>
      <c r="T9" s="17"/>
      <c r="U9" s="17"/>
      <c r="V9" s="17"/>
      <c r="W9" s="17"/>
      <c r="X9" s="17"/>
      <c r="Y9" s="17"/>
      <c r="Z9" s="17"/>
    </row>
    <row r="10">
      <c r="A10" s="21">
        <v>266.0</v>
      </c>
      <c r="B10" s="21">
        <v>8.0</v>
      </c>
      <c r="C10" s="21" t="s">
        <v>20</v>
      </c>
      <c r="D10" s="21">
        <v>4.0</v>
      </c>
      <c r="E10" s="21" t="s">
        <v>260</v>
      </c>
      <c r="F10" s="21" t="s">
        <v>528</v>
      </c>
      <c r="G10" s="21" t="s">
        <v>132</v>
      </c>
      <c r="H10" s="23" t="s">
        <v>536</v>
      </c>
      <c r="I10" s="24" t="s">
        <v>77</v>
      </c>
      <c r="J10" s="17"/>
      <c r="K10" s="17"/>
      <c r="L10" s="17"/>
      <c r="M10" s="17"/>
      <c r="N10" s="17"/>
      <c r="O10" s="17"/>
      <c r="P10" s="17"/>
      <c r="Q10" s="17"/>
      <c r="R10" s="17"/>
      <c r="S10" s="17"/>
      <c r="T10" s="17"/>
      <c r="U10" s="17"/>
      <c r="V10" s="17"/>
      <c r="W10" s="17"/>
      <c r="X10" s="17"/>
      <c r="Y10" s="17"/>
      <c r="Z10" s="17"/>
    </row>
    <row r="11">
      <c r="A11" s="21">
        <v>267.0</v>
      </c>
      <c r="B11" s="21">
        <v>8.0</v>
      </c>
      <c r="C11" s="21" t="s">
        <v>20</v>
      </c>
      <c r="D11" s="21">
        <v>4.0</v>
      </c>
      <c r="E11" s="21" t="s">
        <v>260</v>
      </c>
      <c r="F11" s="21" t="s">
        <v>528</v>
      </c>
      <c r="G11" s="21" t="s">
        <v>537</v>
      </c>
      <c r="H11" s="23" t="s">
        <v>538</v>
      </c>
      <c r="I11" s="24" t="s">
        <v>77</v>
      </c>
      <c r="J11" s="17"/>
      <c r="K11" s="17"/>
      <c r="L11" s="17"/>
      <c r="M11" s="17"/>
      <c r="N11" s="17"/>
      <c r="O11" s="17"/>
      <c r="P11" s="17"/>
      <c r="Q11" s="17"/>
      <c r="R11" s="17"/>
      <c r="S11" s="17"/>
      <c r="T11" s="17"/>
      <c r="U11" s="17"/>
      <c r="V11" s="17"/>
      <c r="W11" s="17"/>
      <c r="X11" s="17"/>
      <c r="Y11" s="17"/>
      <c r="Z11" s="17"/>
    </row>
    <row r="1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row>
    <row r="13">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row>
    <row r="14">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row>
    <row r="15">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row>
    <row r="16">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row>
    <row r="17">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row>
    <row r="18">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row>
    <row r="19">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row>
    <row r="20">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row>
    <row r="21">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row>
    <row r="22" ht="15.75" customHeight="1">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row>
    <row r="23" ht="15.75" customHeight="1">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row>
    <row r="24" ht="15.75" customHeight="1">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row>
    <row r="25" ht="15.75" customHeight="1">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row>
    <row r="26" ht="15.75" customHeight="1">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row>
    <row r="27" ht="15.75" customHeight="1">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row>
    <row r="28" ht="15.75" customHeight="1">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row>
    <row r="29" ht="15.75" customHeight="1">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row>
    <row r="30" ht="15.75" customHeight="1">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row>
    <row r="31" ht="15.75" customHeight="1">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row>
    <row r="32" ht="15.75" customHeight="1">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ht="15.75" customHeight="1">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row>
    <row r="34" ht="15.75" customHeight="1">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row>
    <row r="35" ht="15.75" customHeight="1">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ht="15.75" customHeight="1">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ht="15.7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15.75" customHeight="1">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ht="15.75" customHeight="1">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ht="15.75" customHeight="1">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ht="15.75" customHeight="1">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ht="15.7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15.75" customHeight="1">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ht="15.75" customHeight="1">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ht="15.75" customHeight="1">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ht="15.75" customHeight="1">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ht="15.75" customHeight="1">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ht="15.75" customHeight="1">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ht="15.75" customHeight="1">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ht="15.75" customHeight="1">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ht="15.75" customHeight="1">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ht="15.75" customHeight="1">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ht="15.75" customHeight="1">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ht="15.75" customHeight="1">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ht="15.75" customHeight="1">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ht="15.75" customHeight="1">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ht="15.75" customHeight="1">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ht="15.75" customHeight="1">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ht="15.75" customHeight="1">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ht="15.75" customHeight="1">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ht="15.75" customHeight="1">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ht="15.75" customHeight="1">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ht="15.75" customHeight="1">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ht="15.75" customHeight="1">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ht="15.75" customHeight="1">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ht="15.75" customHeight="1">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ht="15.75" customHeight="1">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ht="15.75" customHeight="1">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ht="15.75" customHeight="1">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ht="15.7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15.75" customHeight="1">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15.75" customHeight="1">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ht="15.75" customHeight="1">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ht="15.75" customHeight="1">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ht="15.75" customHeight="1">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ht="15.75" customHeight="1">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ht="15.7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15.75" customHeight="1">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ht="15.75" customHeight="1">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ht="15.75" customHeight="1">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ht="15.75" customHeight="1">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ht="15.75" customHeight="1">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ht="15.75" customHeight="1">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ht="15.75" customHeight="1">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ht="15.75" customHeight="1">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ht="15.75" customHeight="1">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ht="15.75" customHeight="1">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ht="15.75" customHeight="1">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ht="15.75" customHeight="1">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ht="15.75" customHeight="1">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ht="15.75" customHeight="1">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ht="15.75" customHeight="1">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ht="15.75" customHeight="1">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ht="15.75" customHeight="1">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ht="15.75" customHeight="1">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ht="15.75" customHeight="1">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ht="15.75" customHeight="1">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ht="15.75" customHeight="1">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15.75" customHeight="1">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ht="15.75" customHeight="1">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ht="15.75" customHeight="1">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ht="15.75" customHeight="1">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ht="15.75" customHeight="1">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ht="15.75" customHeight="1">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ht="15.75" customHeight="1">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15.75" customHeight="1">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15.75" customHeight="1">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ht="15.75" customHeight="1">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ht="15.75" customHeight="1">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ht="15.75" customHeight="1">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ht="15.75" customHeight="1">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ht="15.7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15.75" customHeight="1">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ht="15.75" customHeight="1">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ht="15.75" customHeight="1">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ht="15.75" customHeight="1">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ht="15.75" customHeight="1">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ht="15.75" customHeight="1">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ht="15.75" customHeight="1">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ht="15.75" customHeight="1">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ht="15.75" customHeight="1">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ht="15.75" customHeight="1">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ht="15.75" customHeight="1">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ht="15.75" customHeight="1">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ht="15.75" customHeight="1">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ht="15.75" customHeight="1">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ht="15.75" customHeight="1">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ht="15.75" customHeight="1">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ht="15.75" customHeight="1">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ht="15.75" customHeight="1">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ht="15.75" customHeight="1">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ht="15.75" customHeight="1">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ht="15.75" customHeight="1">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ht="15.75" customHeight="1">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ht="15.75" customHeight="1">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ht="15.75" customHeight="1">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ht="15.75" customHeight="1">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ht="15.75" customHeight="1">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ht="15.75" customHeight="1">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ht="15.75" customHeight="1">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ht="15.75" customHeight="1">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ht="15.75" customHeight="1">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ht="15.75" customHeight="1">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ht="15.75" customHeight="1">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ht="15.75" customHeight="1">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ht="15.75" customHeight="1">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ht="15.75" customHeight="1">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ht="15.75" customHeight="1">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ht="15.75" customHeight="1">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ht="15.75" customHeight="1">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ht="15.75" customHeight="1">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ht="15.75" customHeight="1">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ht="15.75" customHeight="1">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ht="15.75" customHeight="1">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ht="15.75" customHeight="1">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ht="15.75" customHeight="1">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ht="15.75" customHeight="1">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ht="15.75" customHeight="1">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ht="15.75" customHeight="1">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ht="15.75" customHeight="1">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ht="15.75" customHeight="1">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ht="15.75" customHeight="1">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ht="15.75" customHeight="1">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ht="15.75" customHeight="1">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ht="15.75" customHeight="1">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ht="15.75" customHeight="1">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ht="15.75" customHeight="1">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ht="15.75" customHeight="1">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ht="15.75" customHeight="1">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ht="15.75" customHeight="1">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ht="15.75" customHeight="1">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ht="15.75" customHeight="1">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ht="15.75" customHeight="1">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ht="15.75" customHeight="1">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ht="15.75" customHeight="1">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ht="15.75" customHeight="1">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ht="15.75" customHeight="1">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ht="15.75" customHeight="1">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ht="15.75" customHeight="1">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ht="15.75" customHeight="1">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ht="15.75" customHeight="1">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ht="15.75" customHeight="1">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ht="15.75" customHeight="1">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ht="15.75" customHeight="1">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ht="15.75" customHeight="1">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ht="15.75" customHeight="1">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ht="15.75" customHeight="1">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ht="15.75" customHeight="1">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ht="15.75" customHeight="1">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ht="15.75" customHeight="1">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ht="15.75" customHeight="1">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ht="15.75" customHeight="1">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ht="15.75" customHeight="1">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ht="15.75" customHeight="1">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ht="15.75" customHeight="1">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ht="15.75" customHeight="1">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ht="15.75" customHeight="1">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ht="15.75" customHeight="1">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ht="15.75" customHeight="1">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ht="15.75" customHeight="1">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ht="15.75" customHeight="1">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ht="15.75" customHeight="1">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ht="15.75" customHeight="1">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ht="15.75" customHeight="1">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ht="15.75" customHeight="1">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ht="15.75" customHeight="1">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ht="15.75" customHeight="1">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ht="15.75" customHeight="1">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ht="15.75" customHeight="1">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ht="15.75" customHeight="1">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ht="15.75" customHeight="1">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ht="15.75" customHeight="1">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ht="15.75" customHeight="1">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ht="15.75" customHeight="1">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ht="15.75" customHeight="1">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ht="15.75" customHeight="1">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ht="15.75" customHeight="1">
      <c r="A221" s="17"/>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ht="15.75" customHeight="1">
      <c r="A222" s="17"/>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ht="15.75" customHeight="1">
      <c r="A401" s="17"/>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ht="15.75" customHeight="1">
      <c r="A402" s="17"/>
      <c r="B402" s="17"/>
      <c r="C402" s="17"/>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ht="15.75" customHeight="1">
      <c r="A403" s="17"/>
      <c r="B403" s="17"/>
      <c r="C403" s="17"/>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ht="15.75" customHeight="1">
      <c r="A404" s="17"/>
      <c r="B404" s="17"/>
      <c r="C404" s="17"/>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ht="15.75" customHeight="1">
      <c r="A405" s="17"/>
      <c r="B405" s="17"/>
      <c r="C405" s="17"/>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ht="15.75" customHeight="1">
      <c r="A406" s="17"/>
      <c r="B406" s="17"/>
      <c r="C406" s="17"/>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ht="15.75" customHeight="1">
      <c r="A407" s="17"/>
      <c r="B407" s="17"/>
      <c r="C407" s="17"/>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ht="15.75" customHeight="1">
      <c r="A408" s="17"/>
      <c r="B408" s="17"/>
      <c r="C408" s="17"/>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ht="15.75" customHeight="1">
      <c r="A409" s="17"/>
      <c r="B409" s="17"/>
      <c r="C409" s="17"/>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ht="15.75" customHeight="1">
      <c r="A410" s="17"/>
      <c r="B410" s="17"/>
      <c r="C410" s="17"/>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ht="15.75" customHeight="1">
      <c r="A411" s="17"/>
      <c r="B411" s="17"/>
      <c r="C411" s="17"/>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ht="15.75" customHeight="1">
      <c r="A412" s="17"/>
      <c r="B412" s="17"/>
      <c r="C412" s="17"/>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ht="15.75" customHeight="1">
      <c r="A413" s="17"/>
      <c r="B413" s="17"/>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ht="15.75" customHeight="1">
      <c r="A414" s="17"/>
      <c r="B414" s="17"/>
      <c r="C414" s="17"/>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ht="15.75" customHeight="1">
      <c r="A415" s="17"/>
      <c r="B415" s="17"/>
      <c r="C415" s="17"/>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ht="15.75" customHeight="1">
      <c r="A416" s="17"/>
      <c r="B416" s="17"/>
      <c r="C416" s="17"/>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ht="15.75" customHeight="1">
      <c r="A417" s="17"/>
      <c r="B417" s="17"/>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ht="15.75" customHeight="1">
      <c r="A418" s="17"/>
      <c r="B418" s="17"/>
      <c r="C418" s="17"/>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ht="15.75" customHeight="1">
      <c r="A419" s="17"/>
      <c r="B419" s="17"/>
      <c r="C419" s="17"/>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ht="15.75" customHeight="1">
      <c r="A420" s="17"/>
      <c r="B420" s="17"/>
      <c r="C420" s="17"/>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ht="15.75" customHeight="1">
      <c r="A421" s="17"/>
      <c r="B421" s="17"/>
      <c r="C421" s="17"/>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ht="15.75" customHeight="1">
      <c r="A422" s="17"/>
      <c r="B422" s="17"/>
      <c r="C422" s="17"/>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ht="15.75" customHeight="1">
      <c r="A423" s="17"/>
      <c r="B423" s="17"/>
      <c r="C423" s="17"/>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ht="15.75" customHeight="1">
      <c r="A424" s="17"/>
      <c r="B424" s="17"/>
      <c r="C424" s="17"/>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ht="15.75" customHeight="1">
      <c r="A425" s="17"/>
      <c r="B425" s="17"/>
      <c r="C425" s="17"/>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ht="15.75" customHeight="1">
      <c r="A426" s="17"/>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ht="15.75" customHeight="1">
      <c r="A427" s="17"/>
      <c r="B427" s="17"/>
      <c r="C427" s="17"/>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ht="15.75" customHeight="1">
      <c r="A428" s="17"/>
      <c r="B428" s="17"/>
      <c r="C428" s="17"/>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ht="15.75" customHeight="1">
      <c r="A429" s="17"/>
      <c r="B429" s="17"/>
      <c r="C429" s="17"/>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ht="15.75" customHeight="1">
      <c r="A430" s="17"/>
      <c r="B430" s="17"/>
      <c r="C430" s="17"/>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ht="15.75" customHeight="1">
      <c r="A431" s="17"/>
      <c r="B431" s="17"/>
      <c r="C431" s="17"/>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ht="15.75" customHeight="1">
      <c r="A432" s="17"/>
      <c r="B432" s="17"/>
      <c r="C432" s="17"/>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ht="15.75" customHeight="1">
      <c r="A433" s="17"/>
      <c r="B433" s="17"/>
      <c r="C433" s="17"/>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ht="15.75" customHeight="1">
      <c r="A434" s="17"/>
      <c r="B434" s="17"/>
      <c r="C434" s="17"/>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ht="15.75" customHeight="1">
      <c r="A435" s="17"/>
      <c r="B435" s="17"/>
      <c r="C435" s="17"/>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ht="15.75" customHeight="1">
      <c r="A436" s="17"/>
      <c r="B436" s="17"/>
      <c r="C436" s="17"/>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ht="15.75" customHeight="1">
      <c r="A437" s="17"/>
      <c r="B437" s="17"/>
      <c r="C437" s="17"/>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ht="15.75" customHeight="1">
      <c r="A438" s="17"/>
      <c r="B438" s="17"/>
      <c r="C438" s="17"/>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ht="15.75" customHeight="1">
      <c r="A439" s="17"/>
      <c r="B439" s="17"/>
      <c r="C439" s="17"/>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ht="15.75" customHeight="1">
      <c r="A440" s="17"/>
      <c r="B440" s="17"/>
      <c r="C440" s="17"/>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ht="15.75" customHeight="1">
      <c r="A441" s="17"/>
      <c r="B441" s="17"/>
      <c r="C441" s="17"/>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ht="15.75" customHeight="1">
      <c r="A442" s="17"/>
      <c r="B442" s="17"/>
      <c r="C442" s="17"/>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ht="15.75" customHeight="1">
      <c r="A443" s="17"/>
      <c r="B443" s="17"/>
      <c r="C443" s="17"/>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ht="15.75" customHeight="1">
      <c r="A444" s="17"/>
      <c r="B444" s="17"/>
      <c r="C444" s="17"/>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ht="15.75" customHeight="1">
      <c r="A445" s="17"/>
      <c r="B445" s="17"/>
      <c r="C445" s="17"/>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ht="15.75" customHeight="1">
      <c r="A446" s="17"/>
      <c r="B446" s="17"/>
      <c r="C446" s="17"/>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ht="15.75" customHeight="1">
      <c r="A447" s="17"/>
      <c r="B447" s="17"/>
      <c r="C447" s="17"/>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ht="15.75" customHeight="1">
      <c r="A448" s="17"/>
      <c r="B448" s="17"/>
      <c r="C448" s="17"/>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ht="15.75" customHeight="1">
      <c r="A449" s="17"/>
      <c r="B449" s="17"/>
      <c r="C449" s="17"/>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ht="15.75" customHeight="1">
      <c r="A450" s="17"/>
      <c r="B450" s="17"/>
      <c r="C450" s="17"/>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ht="15.75" customHeight="1">
      <c r="A451" s="17"/>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ht="15.75" customHeight="1">
      <c r="A452" s="17"/>
      <c r="B452" s="17"/>
      <c r="C452" s="17"/>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ht="15.75" customHeight="1">
      <c r="A453" s="17"/>
      <c r="B453" s="17"/>
      <c r="C453" s="17"/>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ht="15.75" customHeight="1">
      <c r="A454" s="17"/>
      <c r="B454" s="17"/>
      <c r="C454" s="17"/>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ht="15.75" customHeight="1">
      <c r="A455" s="17"/>
      <c r="B455" s="17"/>
      <c r="C455" s="17"/>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ht="15.75" customHeight="1">
      <c r="A456" s="17"/>
      <c r="B456" s="17"/>
      <c r="C456" s="17"/>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ht="15.75" customHeight="1">
      <c r="A457" s="17"/>
      <c r="B457" s="17"/>
      <c r="C457" s="17"/>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ht="15.75" customHeight="1">
      <c r="A458" s="17"/>
      <c r="B458" s="17"/>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ht="15.75" customHeight="1">
      <c r="A459" s="17"/>
      <c r="B459" s="17"/>
      <c r="C459" s="17"/>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ht="15.75" customHeight="1">
      <c r="A460" s="17"/>
      <c r="B460" s="17"/>
      <c r="C460" s="17"/>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ht="15.75" customHeight="1">
      <c r="A461" s="17"/>
      <c r="B461" s="17"/>
      <c r="C461" s="17"/>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ht="15.75" customHeight="1">
      <c r="A462" s="17"/>
      <c r="B462" s="17"/>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ht="15.75" customHeight="1">
      <c r="A463" s="17"/>
      <c r="B463" s="17"/>
      <c r="C463" s="17"/>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ht="15.75" customHeight="1">
      <c r="A464" s="17"/>
      <c r="B464" s="17"/>
      <c r="C464" s="17"/>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ht="15.75" customHeight="1">
      <c r="A465" s="17"/>
      <c r="B465" s="17"/>
      <c r="C465" s="17"/>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ht="15.75" customHeight="1">
      <c r="A466" s="17"/>
      <c r="B466" s="17"/>
      <c r="C466" s="17"/>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ht="15.75" customHeight="1">
      <c r="A467" s="17"/>
      <c r="B467" s="17"/>
      <c r="C467" s="17"/>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ht="15.75" customHeight="1">
      <c r="A468" s="17"/>
      <c r="B468" s="17"/>
      <c r="C468" s="17"/>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ht="15.75" customHeight="1">
      <c r="A469" s="17"/>
      <c r="B469" s="17"/>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ht="15.75" customHeight="1">
      <c r="A470" s="17"/>
      <c r="B470" s="17"/>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ht="15.75" customHeight="1">
      <c r="A471" s="17"/>
      <c r="B471" s="17"/>
      <c r="C471" s="17"/>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ht="15.75" customHeight="1">
      <c r="A472" s="17"/>
      <c r="B472" s="17"/>
      <c r="C472" s="17"/>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ht="15.75" customHeight="1">
      <c r="A473" s="17"/>
      <c r="B473" s="17"/>
      <c r="C473" s="17"/>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ht="15.75" customHeight="1">
      <c r="A474" s="17"/>
      <c r="B474" s="17"/>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ht="15.75" customHeight="1">
      <c r="A475" s="17"/>
      <c r="B475" s="17"/>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ht="15.75" customHeight="1">
      <c r="A476" s="17"/>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ht="15.75" customHeight="1">
      <c r="A477" s="17"/>
      <c r="B477" s="17"/>
      <c r="C477" s="17"/>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ht="15.75" customHeight="1">
      <c r="A478" s="17"/>
      <c r="B478" s="17"/>
      <c r="C478" s="17"/>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ht="15.75" customHeight="1">
      <c r="A479" s="17"/>
      <c r="B479" s="17"/>
      <c r="C479" s="17"/>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ht="15.75" customHeight="1">
      <c r="A480" s="17"/>
      <c r="B480" s="17"/>
      <c r="C480" s="17"/>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ht="15.75" customHeight="1">
      <c r="A481" s="17"/>
      <c r="B481" s="17"/>
      <c r="C481" s="17"/>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ht="15.75" customHeight="1">
      <c r="A482" s="17"/>
      <c r="B482" s="17"/>
      <c r="C482" s="17"/>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ht="15.75" customHeight="1">
      <c r="A483" s="17"/>
      <c r="B483" s="17"/>
      <c r="C483" s="17"/>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ht="15.75" customHeight="1">
      <c r="A484" s="17"/>
      <c r="B484" s="17"/>
      <c r="C484" s="17"/>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ht="15.75" customHeight="1">
      <c r="A485" s="17"/>
      <c r="B485" s="17"/>
      <c r="C485" s="17"/>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ht="15.75" customHeight="1">
      <c r="A486" s="17"/>
      <c r="B486" s="17"/>
      <c r="C486" s="17"/>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ht="15.75" customHeight="1">
      <c r="A487" s="17"/>
      <c r="B487" s="17"/>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ht="15.75" customHeight="1">
      <c r="A488" s="17"/>
      <c r="B488" s="17"/>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ht="15.75" customHeight="1">
      <c r="A489" s="17"/>
      <c r="B489" s="17"/>
      <c r="C489" s="17"/>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ht="15.75" customHeight="1">
      <c r="A490" s="17"/>
      <c r="B490" s="17"/>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ht="15.75" customHeight="1">
      <c r="A491" s="17"/>
      <c r="B491" s="17"/>
      <c r="C491" s="17"/>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ht="15.75" customHeight="1">
      <c r="A492" s="17"/>
      <c r="B492" s="17"/>
      <c r="C492" s="17"/>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ht="15.75" customHeight="1">
      <c r="A493" s="17"/>
      <c r="B493" s="17"/>
      <c r="C493" s="17"/>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ht="15.75" customHeight="1">
      <c r="A494" s="17"/>
      <c r="B494" s="17"/>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ht="15.75" customHeight="1">
      <c r="A495" s="17"/>
      <c r="B495" s="17"/>
      <c r="C495" s="17"/>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ht="15.75" customHeight="1">
      <c r="A496" s="17"/>
      <c r="B496" s="17"/>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ht="15.75" customHeight="1">
      <c r="A497" s="17"/>
      <c r="B497" s="17"/>
      <c r="C497" s="17"/>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ht="15.75" customHeight="1">
      <c r="A498" s="17"/>
      <c r="B498" s="17"/>
      <c r="C498" s="17"/>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ht="15.75" customHeight="1">
      <c r="A499" s="17"/>
      <c r="B499" s="17"/>
      <c r="C499" s="17"/>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ht="15.75" customHeight="1">
      <c r="A500" s="17"/>
      <c r="B500" s="17"/>
      <c r="C500" s="17"/>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ht="15.75" customHeight="1">
      <c r="A501" s="17"/>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ht="15.75" customHeight="1">
      <c r="A502" s="17"/>
      <c r="B502" s="17"/>
      <c r="C502" s="17"/>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ht="15.75" customHeight="1">
      <c r="A503" s="17"/>
      <c r="B503" s="17"/>
      <c r="C503" s="17"/>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ht="15.75" customHeight="1">
      <c r="A504" s="17"/>
      <c r="B504" s="17"/>
      <c r="C504" s="17"/>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ht="15.75" customHeight="1">
      <c r="A505" s="17"/>
      <c r="B505" s="17"/>
      <c r="C505" s="17"/>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ht="15.75" customHeight="1">
      <c r="A506" s="17"/>
      <c r="B506" s="17"/>
      <c r="C506" s="17"/>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ht="15.75" customHeight="1">
      <c r="A507" s="17"/>
      <c r="B507" s="17"/>
      <c r="C507" s="17"/>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ht="15.75" customHeight="1">
      <c r="A508" s="17"/>
      <c r="B508" s="17"/>
      <c r="C508" s="17"/>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ht="15.75" customHeight="1">
      <c r="A509" s="17"/>
      <c r="B509" s="17"/>
      <c r="C509" s="17"/>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ht="15.75" customHeight="1">
      <c r="A510" s="17"/>
      <c r="B510" s="17"/>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ht="15.75" customHeight="1">
      <c r="A511" s="17"/>
      <c r="B511" s="17"/>
      <c r="C511" s="17"/>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ht="15.75" customHeight="1">
      <c r="A512" s="17"/>
      <c r="B512" s="17"/>
      <c r="C512" s="17"/>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ht="15.75" customHeight="1">
      <c r="A513" s="17"/>
      <c r="B513" s="17"/>
      <c r="C513" s="17"/>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ht="15.75" customHeight="1">
      <c r="A514" s="17"/>
      <c r="B514" s="17"/>
      <c r="C514" s="17"/>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ht="15.75" customHeight="1">
      <c r="A515" s="17"/>
      <c r="B515" s="17"/>
      <c r="C515" s="17"/>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ht="15.75" customHeight="1">
      <c r="A516" s="17"/>
      <c r="B516" s="17"/>
      <c r="C516" s="17"/>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ht="15.75" customHeight="1">
      <c r="A517" s="17"/>
      <c r="B517" s="17"/>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ht="15.75" customHeight="1">
      <c r="A518" s="17"/>
      <c r="B518" s="17"/>
      <c r="C518" s="17"/>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ht="15.75" customHeight="1">
      <c r="A519" s="17"/>
      <c r="B519" s="17"/>
      <c r="C519" s="17"/>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ht="15.75" customHeight="1">
      <c r="A520" s="17"/>
      <c r="B520" s="17"/>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ht="15.75" customHeight="1">
      <c r="A521" s="17"/>
      <c r="B521" s="17"/>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ht="15.75" customHeight="1">
      <c r="A522" s="17"/>
      <c r="B522" s="17"/>
      <c r="C522" s="17"/>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ht="15.75" customHeight="1">
      <c r="A523" s="17"/>
      <c r="B523" s="17"/>
      <c r="C523" s="17"/>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ht="15.75" customHeight="1">
      <c r="A524" s="17"/>
      <c r="B524" s="17"/>
      <c r="C524" s="17"/>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ht="15.75" customHeight="1">
      <c r="A525" s="17"/>
      <c r="B525" s="17"/>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ht="15.75" customHeight="1">
      <c r="A526" s="17"/>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ht="15.75" customHeight="1">
      <c r="A527" s="17"/>
      <c r="B527" s="17"/>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ht="15.75" customHeight="1">
      <c r="A528" s="17"/>
      <c r="B528" s="17"/>
      <c r="C528" s="17"/>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ht="15.75" customHeight="1">
      <c r="A529" s="17"/>
      <c r="B529" s="17"/>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ht="15.75" customHeight="1">
      <c r="A530" s="17"/>
      <c r="B530" s="17"/>
      <c r="C530" s="17"/>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ht="15.75" customHeight="1">
      <c r="A531" s="17"/>
      <c r="B531" s="17"/>
      <c r="C531" s="17"/>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ht="15.75" customHeight="1">
      <c r="A532" s="17"/>
      <c r="B532" s="17"/>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ht="15.75" customHeight="1">
      <c r="A533" s="17"/>
      <c r="B533" s="17"/>
      <c r="C533" s="17"/>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ht="15.75" customHeight="1">
      <c r="A534" s="17"/>
      <c r="B534" s="17"/>
      <c r="C534" s="17"/>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ht="15.75" customHeight="1">
      <c r="A535" s="17"/>
      <c r="B535" s="17"/>
      <c r="C535" s="17"/>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ht="15.75" customHeight="1">
      <c r="A536" s="17"/>
      <c r="B536" s="17"/>
      <c r="C536" s="17"/>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ht="15.75" customHeight="1">
      <c r="A537" s="17"/>
      <c r="B537" s="17"/>
      <c r="C537" s="17"/>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ht="15.75" customHeight="1">
      <c r="A538" s="17"/>
      <c r="B538" s="17"/>
      <c r="C538" s="17"/>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ht="15.75" customHeight="1">
      <c r="A539" s="17"/>
      <c r="B539" s="17"/>
      <c r="C539" s="17"/>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ht="15.75" customHeight="1">
      <c r="A540" s="17"/>
      <c r="B540" s="17"/>
      <c r="C540" s="17"/>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ht="15.75" customHeight="1">
      <c r="A541" s="17"/>
      <c r="B541" s="17"/>
      <c r="C541" s="17"/>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ht="15.75" customHeight="1">
      <c r="A542" s="17"/>
      <c r="B542" s="17"/>
      <c r="C542" s="17"/>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ht="15.75" customHeight="1">
      <c r="A543" s="17"/>
      <c r="B543" s="17"/>
      <c r="C543" s="17"/>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ht="15.75" customHeight="1">
      <c r="A544" s="17"/>
      <c r="B544" s="17"/>
      <c r="C544" s="17"/>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ht="15.75" customHeight="1">
      <c r="A545" s="17"/>
      <c r="B545" s="17"/>
      <c r="C545" s="17"/>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ht="15.75" customHeight="1">
      <c r="A546" s="17"/>
      <c r="B546" s="17"/>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ht="15.75" customHeight="1">
      <c r="A547" s="17"/>
      <c r="B547" s="17"/>
      <c r="C547" s="17"/>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ht="15.75" customHeight="1">
      <c r="A548" s="17"/>
      <c r="B548" s="17"/>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ht="15.75" customHeight="1">
      <c r="A549" s="17"/>
      <c r="B549" s="17"/>
      <c r="C549" s="17"/>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ht="15.75" customHeight="1">
      <c r="A550" s="17"/>
      <c r="B550" s="17"/>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ht="15.75" customHeight="1">
      <c r="A551" s="17"/>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ht="15.75" customHeight="1">
      <c r="A552" s="17"/>
      <c r="B552" s="17"/>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ht="15.75" customHeight="1">
      <c r="A553" s="17"/>
      <c r="B553" s="17"/>
      <c r="C553" s="17"/>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ht="15.75" customHeight="1">
      <c r="A554" s="17"/>
      <c r="B554" s="17"/>
      <c r="C554" s="17"/>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ht="15.75" customHeight="1">
      <c r="A555" s="17"/>
      <c r="B555" s="17"/>
      <c r="C555" s="17"/>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ht="15.75" customHeight="1">
      <c r="A556" s="17"/>
      <c r="B556" s="17"/>
      <c r="C556" s="17"/>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ht="15.75" customHeight="1">
      <c r="A557" s="17"/>
      <c r="B557" s="17"/>
      <c r="C557" s="17"/>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ht="15.75" customHeight="1">
      <c r="A558" s="17"/>
      <c r="B558" s="17"/>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ht="15.75" customHeight="1">
      <c r="A559" s="17"/>
      <c r="B559" s="17"/>
      <c r="C559" s="17"/>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ht="15.75" customHeight="1">
      <c r="A560" s="17"/>
      <c r="B560" s="17"/>
      <c r="C560" s="17"/>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ht="15.75" customHeight="1">
      <c r="A561" s="17"/>
      <c r="B561" s="17"/>
      <c r="C561" s="17"/>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ht="15.75" customHeight="1">
      <c r="A562" s="17"/>
      <c r="B562" s="17"/>
      <c r="C562" s="17"/>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ht="15.75" customHeight="1">
      <c r="A563" s="17"/>
      <c r="B563" s="17"/>
      <c r="C563" s="17"/>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ht="15.75" customHeight="1">
      <c r="A564" s="17"/>
      <c r="B564" s="17"/>
      <c r="C564" s="17"/>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ht="15.75" customHeight="1">
      <c r="A565" s="17"/>
      <c r="B565" s="17"/>
      <c r="C565" s="17"/>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ht="15.75" customHeight="1">
      <c r="A566" s="17"/>
      <c r="B566" s="17"/>
      <c r="C566" s="17"/>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ht="15.75" customHeight="1">
      <c r="A567" s="17"/>
      <c r="B567" s="17"/>
      <c r="C567" s="17"/>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ht="15.75" customHeight="1">
      <c r="A568" s="17"/>
      <c r="B568" s="17"/>
      <c r="C568" s="17"/>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ht="15.75" customHeight="1">
      <c r="A569" s="17"/>
      <c r="B569" s="17"/>
      <c r="C569" s="17"/>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ht="15.75" customHeight="1">
      <c r="A570" s="17"/>
      <c r="B570" s="17"/>
      <c r="C570" s="17"/>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ht="15.75" customHeight="1">
      <c r="A571" s="17"/>
      <c r="B571" s="17"/>
      <c r="C571" s="17"/>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ht="15.75" customHeight="1">
      <c r="A572" s="17"/>
      <c r="B572" s="17"/>
      <c r="C572" s="17"/>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ht="15.75" customHeight="1">
      <c r="A573" s="17"/>
      <c r="B573" s="17"/>
      <c r="C573" s="17"/>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ht="15.75" customHeight="1">
      <c r="A574" s="17"/>
      <c r="B574" s="17"/>
      <c r="C574" s="17"/>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ht="15.75" customHeight="1">
      <c r="A575" s="17"/>
      <c r="B575" s="17"/>
      <c r="C575" s="17"/>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ht="15.75" customHeight="1">
      <c r="A576" s="17"/>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ht="15.75" customHeight="1">
      <c r="A577" s="17"/>
      <c r="B577" s="17"/>
      <c r="C577" s="17"/>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ht="15.75" customHeight="1">
      <c r="A578" s="17"/>
      <c r="B578" s="17"/>
      <c r="C578" s="17"/>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ht="15.75" customHeight="1">
      <c r="A579" s="17"/>
      <c r="B579" s="17"/>
      <c r="C579" s="17"/>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ht="15.75" customHeight="1">
      <c r="A580" s="17"/>
      <c r="B580" s="17"/>
      <c r="C580" s="17"/>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ht="15.75" customHeight="1">
      <c r="A581" s="17"/>
      <c r="B581" s="17"/>
      <c r="C581" s="17"/>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ht="15.75" customHeight="1">
      <c r="A582" s="17"/>
      <c r="B582" s="17"/>
      <c r="C582" s="17"/>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ht="15.75" customHeight="1">
      <c r="A583" s="17"/>
      <c r="B583" s="17"/>
      <c r="C583" s="17"/>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ht="15.75" customHeight="1">
      <c r="A584" s="17"/>
      <c r="B584" s="17"/>
      <c r="C584" s="17"/>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ht="15.75" customHeight="1">
      <c r="A585" s="17"/>
      <c r="B585" s="17"/>
      <c r="C585" s="17"/>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ht="15.75" customHeight="1">
      <c r="A586" s="17"/>
      <c r="B586" s="17"/>
      <c r="C586" s="17"/>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ht="15.75" customHeight="1">
      <c r="A587" s="17"/>
      <c r="B587" s="17"/>
      <c r="C587" s="17"/>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ht="15.75" customHeight="1">
      <c r="A588" s="17"/>
      <c r="B588" s="17"/>
      <c r="C588" s="17"/>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ht="15.75" customHeight="1">
      <c r="A589" s="17"/>
      <c r="B589" s="17"/>
      <c r="C589" s="17"/>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ht="15.75" customHeight="1">
      <c r="A590" s="17"/>
      <c r="B590" s="17"/>
      <c r="C590" s="17"/>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ht="15.75" customHeight="1">
      <c r="A591" s="17"/>
      <c r="B591" s="17"/>
      <c r="C591" s="17"/>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ht="15.75" customHeight="1">
      <c r="A592" s="17"/>
      <c r="B592" s="17"/>
      <c r="C592" s="17"/>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ht="15.75" customHeight="1">
      <c r="A593" s="17"/>
      <c r="B593" s="17"/>
      <c r="C593" s="17"/>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ht="15.75" customHeight="1">
      <c r="A594" s="17"/>
      <c r="B594" s="17"/>
      <c r="C594" s="17"/>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ht="15.75" customHeight="1">
      <c r="A595" s="17"/>
      <c r="B595" s="17"/>
      <c r="C595" s="17"/>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ht="15.75" customHeight="1">
      <c r="A596" s="17"/>
      <c r="B596" s="17"/>
      <c r="C596" s="17"/>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ht="15.75" customHeight="1">
      <c r="A597" s="17"/>
      <c r="B597" s="17"/>
      <c r="C597" s="17"/>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ht="15.75" customHeight="1">
      <c r="A598" s="17"/>
      <c r="B598" s="17"/>
      <c r="C598" s="17"/>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ht="15.75" customHeight="1">
      <c r="A599" s="17"/>
      <c r="B599" s="17"/>
      <c r="C599" s="17"/>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ht="15.75" customHeight="1">
      <c r="A600" s="17"/>
      <c r="B600" s="17"/>
      <c r="C600" s="17"/>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ht="15.75" customHeight="1">
      <c r="A601" s="17"/>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ht="15.75" customHeight="1">
      <c r="A602" s="17"/>
      <c r="B602" s="17"/>
      <c r="C602" s="17"/>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ht="15.75" customHeight="1">
      <c r="A603" s="17"/>
      <c r="B603" s="17"/>
      <c r="C603" s="17"/>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ht="15.75" customHeight="1">
      <c r="A604" s="17"/>
      <c r="B604" s="17"/>
      <c r="C604" s="17"/>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ht="15.75" customHeight="1">
      <c r="A605" s="17"/>
      <c r="B605" s="17"/>
      <c r="C605" s="17"/>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ht="15.75" customHeight="1">
      <c r="A606" s="17"/>
      <c r="B606" s="17"/>
      <c r="C606" s="17"/>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ht="15.75" customHeight="1">
      <c r="A607" s="17"/>
      <c r="B607" s="17"/>
      <c r="C607" s="17"/>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ht="15.75" customHeight="1">
      <c r="A608" s="17"/>
      <c r="B608" s="17"/>
      <c r="C608" s="17"/>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ht="15.75" customHeight="1">
      <c r="A609" s="17"/>
      <c r="B609" s="17"/>
      <c r="C609" s="17"/>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ht="15.75" customHeight="1">
      <c r="A610" s="17"/>
      <c r="B610" s="17"/>
      <c r="C610" s="17"/>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ht="15.75" customHeight="1">
      <c r="A611" s="17"/>
      <c r="B611" s="17"/>
      <c r="C611" s="17"/>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ht="15.75" customHeight="1">
      <c r="A612" s="17"/>
      <c r="B612" s="17"/>
      <c r="C612" s="17"/>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ht="15.75" customHeight="1">
      <c r="A613" s="17"/>
      <c r="B613" s="17"/>
      <c r="C613" s="17"/>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ht="15.75" customHeight="1">
      <c r="A614" s="17"/>
      <c r="B614" s="17"/>
      <c r="C614" s="17"/>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ht="15.75" customHeight="1">
      <c r="A615" s="17"/>
      <c r="B615" s="17"/>
      <c r="C615" s="17"/>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ht="15.75" customHeight="1">
      <c r="A616" s="17"/>
      <c r="B616" s="17"/>
      <c r="C616" s="17"/>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ht="15.75" customHeight="1">
      <c r="A617" s="17"/>
      <c r="B617" s="17"/>
      <c r="C617" s="17"/>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ht="15.75" customHeight="1">
      <c r="A618" s="17"/>
      <c r="B618" s="17"/>
      <c r="C618" s="17"/>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ht="15.75" customHeight="1">
      <c r="A619" s="17"/>
      <c r="B619" s="17"/>
      <c r="C619" s="17"/>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ht="15.75" customHeight="1">
      <c r="A620" s="17"/>
      <c r="B620" s="17"/>
      <c r="C620" s="17"/>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ht="15.75" customHeight="1">
      <c r="A621" s="17"/>
      <c r="B621" s="17"/>
      <c r="C621" s="17"/>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ht="15.75" customHeight="1">
      <c r="A622" s="17"/>
      <c r="B622" s="17"/>
      <c r="C622" s="17"/>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ht="15.75" customHeight="1">
      <c r="A623" s="17"/>
      <c r="B623" s="17"/>
      <c r="C623" s="17"/>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ht="15.75" customHeight="1">
      <c r="A624" s="17"/>
      <c r="B624" s="17"/>
      <c r="C624" s="17"/>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ht="15.75" customHeight="1">
      <c r="A625" s="17"/>
      <c r="B625" s="17"/>
      <c r="C625" s="17"/>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ht="15.75" customHeight="1">
      <c r="A626" s="17"/>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ht="15.75" customHeight="1">
      <c r="A627" s="17"/>
      <c r="B627" s="17"/>
      <c r="C627" s="17"/>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ht="15.75" customHeight="1">
      <c r="A628" s="17"/>
      <c r="B628" s="17"/>
      <c r="C628" s="17"/>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ht="15.75" customHeight="1">
      <c r="A629" s="17"/>
      <c r="B629" s="17"/>
      <c r="C629" s="17"/>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ht="15.75" customHeight="1">
      <c r="A630" s="17"/>
      <c r="B630" s="17"/>
      <c r="C630" s="17"/>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ht="15.75" customHeight="1">
      <c r="A631" s="17"/>
      <c r="B631" s="17"/>
      <c r="C631" s="17"/>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ht="15.75" customHeight="1">
      <c r="A632" s="17"/>
      <c r="B632" s="17"/>
      <c r="C632" s="17"/>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ht="15.75" customHeight="1">
      <c r="A633" s="17"/>
      <c r="B633" s="17"/>
      <c r="C633" s="17"/>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ht="15.75" customHeight="1">
      <c r="A634" s="17"/>
      <c r="B634" s="17"/>
      <c r="C634" s="17"/>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ht="15.75" customHeight="1">
      <c r="A635" s="17"/>
      <c r="B635" s="17"/>
      <c r="C635" s="17"/>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ht="15.75" customHeight="1">
      <c r="A636" s="17"/>
      <c r="B636" s="17"/>
      <c r="C636" s="17"/>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ht="15.75" customHeight="1">
      <c r="A637" s="17"/>
      <c r="B637" s="17"/>
      <c r="C637" s="17"/>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ht="15.75" customHeight="1">
      <c r="A638" s="17"/>
      <c r="B638" s="17"/>
      <c r="C638" s="17"/>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ht="15.75" customHeight="1">
      <c r="A639" s="17"/>
      <c r="B639" s="17"/>
      <c r="C639" s="17"/>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ht="15.75" customHeight="1">
      <c r="A640" s="17"/>
      <c r="B640" s="17"/>
      <c r="C640" s="17"/>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ht="15.75" customHeight="1">
      <c r="A641" s="17"/>
      <c r="B641" s="17"/>
      <c r="C641" s="17"/>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ht="15.75" customHeight="1">
      <c r="A642" s="17"/>
      <c r="B642" s="17"/>
      <c r="C642" s="17"/>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ht="15.75" customHeight="1">
      <c r="A643" s="17"/>
      <c r="B643" s="17"/>
      <c r="C643" s="17"/>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ht="15.75" customHeight="1">
      <c r="A644" s="17"/>
      <c r="B644" s="17"/>
      <c r="C644" s="17"/>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ht="15.75" customHeight="1">
      <c r="A645" s="17"/>
      <c r="B645" s="17"/>
      <c r="C645" s="17"/>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ht="15.75" customHeight="1">
      <c r="A646" s="17"/>
      <c r="B646" s="17"/>
      <c r="C646" s="17"/>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ht="15.75" customHeight="1">
      <c r="A647" s="17"/>
      <c r="B647" s="17"/>
      <c r="C647" s="17"/>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ht="15.75" customHeight="1">
      <c r="A648" s="17"/>
      <c r="B648" s="17"/>
      <c r="C648" s="17"/>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ht="15.75" customHeight="1">
      <c r="A649" s="17"/>
      <c r="B649" s="17"/>
      <c r="C649" s="17"/>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ht="15.75" customHeight="1">
      <c r="A650" s="17"/>
      <c r="B650" s="17"/>
      <c r="C650" s="17"/>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ht="15.75" customHeight="1">
      <c r="A651" s="17"/>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ht="15.75" customHeight="1">
      <c r="A652" s="17"/>
      <c r="B652" s="17"/>
      <c r="C652" s="17"/>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ht="15.75" customHeight="1">
      <c r="A653" s="17"/>
      <c r="B653" s="17"/>
      <c r="C653" s="17"/>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ht="15.75" customHeight="1">
      <c r="A654" s="17"/>
      <c r="B654" s="17"/>
      <c r="C654" s="17"/>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ht="15.75" customHeight="1">
      <c r="A655" s="17"/>
      <c r="B655" s="17"/>
      <c r="C655" s="17"/>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ht="15.75" customHeight="1">
      <c r="A656" s="17"/>
      <c r="B656" s="17"/>
      <c r="C656" s="17"/>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ht="15.75" customHeight="1">
      <c r="A657" s="17"/>
      <c r="B657" s="17"/>
      <c r="C657" s="17"/>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ht="15.75" customHeight="1">
      <c r="A658" s="17"/>
      <c r="B658" s="17"/>
      <c r="C658" s="17"/>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ht="15.75" customHeight="1">
      <c r="A659" s="17"/>
      <c r="B659" s="17"/>
      <c r="C659" s="17"/>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ht="15.75" customHeight="1">
      <c r="A660" s="17"/>
      <c r="B660" s="17"/>
      <c r="C660" s="17"/>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ht="15.75" customHeight="1">
      <c r="A661" s="17"/>
      <c r="B661" s="17"/>
      <c r="C661" s="17"/>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ht="15.75" customHeight="1">
      <c r="A662" s="17"/>
      <c r="B662" s="17"/>
      <c r="C662" s="17"/>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ht="15.75" customHeight="1">
      <c r="A663" s="17"/>
      <c r="B663" s="17"/>
      <c r="C663" s="17"/>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ht="15.75" customHeight="1">
      <c r="A664" s="17"/>
      <c r="B664" s="17"/>
      <c r="C664" s="17"/>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ht="15.75" customHeight="1">
      <c r="A665" s="17"/>
      <c r="B665" s="17"/>
      <c r="C665" s="17"/>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ht="15.75" customHeight="1">
      <c r="A666" s="17"/>
      <c r="B666" s="17"/>
      <c r="C666" s="17"/>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ht="15.75" customHeight="1">
      <c r="A667" s="17"/>
      <c r="B667" s="17"/>
      <c r="C667" s="17"/>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ht="15.75" customHeight="1">
      <c r="A668" s="17"/>
      <c r="B668" s="17"/>
      <c r="C668" s="17"/>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ht="15.75" customHeight="1">
      <c r="A669" s="17"/>
      <c r="B669" s="17"/>
      <c r="C669" s="17"/>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ht="15.75" customHeight="1">
      <c r="A670" s="17"/>
      <c r="B670" s="17"/>
      <c r="C670" s="17"/>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ht="15.75" customHeight="1">
      <c r="A671" s="17"/>
      <c r="B671" s="17"/>
      <c r="C671" s="17"/>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ht="15.75" customHeight="1">
      <c r="A672" s="17"/>
      <c r="B672" s="17"/>
      <c r="C672" s="17"/>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ht="15.75" customHeight="1">
      <c r="A673" s="17"/>
      <c r="B673" s="17"/>
      <c r="C673" s="17"/>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ht="15.75" customHeight="1">
      <c r="A674" s="17"/>
      <c r="B674" s="17"/>
      <c r="C674" s="17"/>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ht="15.75" customHeight="1">
      <c r="A675" s="17"/>
      <c r="B675" s="17"/>
      <c r="C675" s="17"/>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ht="15.75" customHeight="1">
      <c r="A676" s="17"/>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ht="15.75" customHeight="1">
      <c r="A677" s="17"/>
      <c r="B677" s="17"/>
      <c r="C677" s="17"/>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ht="15.75" customHeight="1">
      <c r="A678" s="17"/>
      <c r="B678" s="17"/>
      <c r="C678" s="17"/>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ht="15.75" customHeight="1">
      <c r="A679" s="17"/>
      <c r="B679" s="17"/>
      <c r="C679" s="17"/>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ht="15.75" customHeight="1">
      <c r="A680" s="17"/>
      <c r="B680" s="17"/>
      <c r="C680" s="17"/>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ht="15.75" customHeight="1">
      <c r="A681" s="17"/>
      <c r="B681" s="17"/>
      <c r="C681" s="17"/>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ht="15.75" customHeight="1">
      <c r="A682" s="17"/>
      <c r="B682" s="17"/>
      <c r="C682" s="17"/>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ht="15.75" customHeight="1">
      <c r="A683" s="17"/>
      <c r="B683" s="17"/>
      <c r="C683" s="17"/>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ht="15.75" customHeight="1">
      <c r="A684" s="17"/>
      <c r="B684" s="17"/>
      <c r="C684" s="17"/>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ht="15.75" customHeight="1">
      <c r="A685" s="17"/>
      <c r="B685" s="17"/>
      <c r="C685" s="17"/>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ht="15.75" customHeight="1">
      <c r="A686" s="17"/>
      <c r="B686" s="17"/>
      <c r="C686" s="17"/>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ht="15.75" customHeight="1">
      <c r="A687" s="17"/>
      <c r="B687" s="17"/>
      <c r="C687" s="17"/>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ht="15.75" customHeight="1">
      <c r="A688" s="17"/>
      <c r="B688" s="17"/>
      <c r="C688" s="17"/>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ht="15.75" customHeight="1">
      <c r="A689" s="17"/>
      <c r="B689" s="17"/>
      <c r="C689" s="17"/>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ht="15.75" customHeight="1">
      <c r="A690" s="17"/>
      <c r="B690" s="17"/>
      <c r="C690" s="17"/>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ht="15.75" customHeight="1">
      <c r="A691" s="17"/>
      <c r="B691" s="17"/>
      <c r="C691" s="17"/>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ht="15.75" customHeight="1">
      <c r="A692" s="17"/>
      <c r="B692" s="17"/>
      <c r="C692" s="17"/>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ht="15.75" customHeight="1">
      <c r="A693" s="17"/>
      <c r="B693" s="17"/>
      <c r="C693" s="17"/>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ht="15.75" customHeight="1">
      <c r="A694" s="17"/>
      <c r="B694" s="17"/>
      <c r="C694" s="17"/>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ht="15.75" customHeight="1">
      <c r="A695" s="17"/>
      <c r="B695" s="17"/>
      <c r="C695" s="17"/>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ht="15.75" customHeight="1">
      <c r="A696" s="17"/>
      <c r="B696" s="17"/>
      <c r="C696" s="17"/>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ht="15.75" customHeight="1">
      <c r="A697" s="17"/>
      <c r="B697" s="17"/>
      <c r="C697" s="17"/>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ht="15.75" customHeight="1">
      <c r="A698" s="17"/>
      <c r="B698" s="17"/>
      <c r="C698" s="17"/>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ht="15.75" customHeight="1">
      <c r="A699" s="17"/>
      <c r="B699" s="17"/>
      <c r="C699" s="17"/>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ht="15.75" customHeight="1">
      <c r="A700" s="17"/>
      <c r="B700" s="17"/>
      <c r="C700" s="17"/>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ht="15.75" customHeight="1">
      <c r="A701" s="17"/>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ht="15.75" customHeight="1">
      <c r="A702" s="17"/>
      <c r="B702" s="17"/>
      <c r="C702" s="17"/>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ht="15.75" customHeight="1">
      <c r="A703" s="17"/>
      <c r="B703" s="17"/>
      <c r="C703" s="17"/>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ht="15.75" customHeight="1">
      <c r="A704" s="17"/>
      <c r="B704" s="17"/>
      <c r="C704" s="17"/>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ht="15.75" customHeight="1">
      <c r="A705" s="17"/>
      <c r="B705" s="17"/>
      <c r="C705" s="17"/>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ht="15.75" customHeight="1">
      <c r="A706" s="17"/>
      <c r="B706" s="17"/>
      <c r="C706" s="17"/>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ht="15.75" customHeight="1">
      <c r="A707" s="17"/>
      <c r="B707" s="17"/>
      <c r="C707" s="17"/>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ht="15.75" customHeight="1">
      <c r="A708" s="17"/>
      <c r="B708" s="17"/>
      <c r="C708" s="17"/>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ht="15.75" customHeight="1">
      <c r="A709" s="17"/>
      <c r="B709" s="17"/>
      <c r="C709" s="17"/>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ht="15.75" customHeight="1">
      <c r="A710" s="17"/>
      <c r="B710" s="17"/>
      <c r="C710" s="17"/>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ht="15.75" customHeight="1">
      <c r="A711" s="17"/>
      <c r="B711" s="17"/>
      <c r="C711" s="17"/>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ht="15.75" customHeight="1">
      <c r="A712" s="17"/>
      <c r="B712" s="17"/>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ht="15.75" customHeight="1">
      <c r="A713" s="17"/>
      <c r="B713" s="17"/>
      <c r="C713" s="17"/>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ht="15.75" customHeight="1">
      <c r="A714" s="17"/>
      <c r="B714" s="17"/>
      <c r="C714" s="17"/>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ht="15.75" customHeight="1">
      <c r="A715" s="17"/>
      <c r="B715" s="17"/>
      <c r="C715" s="17"/>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ht="15.75" customHeight="1">
      <c r="A716" s="17"/>
      <c r="B716" s="17"/>
      <c r="C716" s="17"/>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ht="15.75" customHeight="1">
      <c r="A717" s="17"/>
      <c r="B717" s="17"/>
      <c r="C717" s="17"/>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ht="15.75" customHeight="1">
      <c r="A718" s="17"/>
      <c r="B718" s="17"/>
      <c r="C718" s="17"/>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ht="15.75" customHeight="1">
      <c r="A719" s="17"/>
      <c r="B719" s="17"/>
      <c r="C719" s="17"/>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ht="15.75" customHeight="1">
      <c r="A720" s="17"/>
      <c r="B720" s="17"/>
      <c r="C720" s="17"/>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ht="15.75" customHeight="1">
      <c r="A721" s="17"/>
      <c r="B721" s="17"/>
      <c r="C721" s="17"/>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ht="15.75" customHeight="1">
      <c r="A722" s="17"/>
      <c r="B722" s="17"/>
      <c r="C722" s="17"/>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ht="15.75" customHeight="1">
      <c r="A723" s="17"/>
      <c r="B723" s="17"/>
      <c r="C723" s="17"/>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ht="15.75" customHeight="1">
      <c r="A724" s="17"/>
      <c r="B724" s="17"/>
      <c r="C724" s="17"/>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ht="15.75" customHeight="1">
      <c r="A725" s="17"/>
      <c r="B725" s="17"/>
      <c r="C725" s="17"/>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ht="15.75" customHeight="1">
      <c r="A726" s="17"/>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ht="15.75" customHeight="1">
      <c r="A727" s="17"/>
      <c r="B727" s="17"/>
      <c r="C727" s="17"/>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ht="15.75" customHeight="1">
      <c r="A728" s="17"/>
      <c r="B728" s="17"/>
      <c r="C728" s="17"/>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ht="15.75" customHeight="1">
      <c r="A729" s="17"/>
      <c r="B729" s="17"/>
      <c r="C729" s="17"/>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ht="15.75" customHeight="1">
      <c r="A730" s="17"/>
      <c r="B730" s="17"/>
      <c r="C730" s="17"/>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ht="15.75" customHeight="1">
      <c r="A731" s="17"/>
      <c r="B731" s="17"/>
      <c r="C731" s="17"/>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ht="15.75" customHeight="1">
      <c r="A732" s="17"/>
      <c r="B732" s="17"/>
      <c r="C732" s="17"/>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ht="15.75" customHeight="1">
      <c r="A733" s="17"/>
      <c r="B733" s="17"/>
      <c r="C733" s="17"/>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ht="15.75" customHeight="1">
      <c r="A734" s="17"/>
      <c r="B734" s="17"/>
      <c r="C734" s="17"/>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ht="15.75" customHeight="1">
      <c r="A735" s="17"/>
      <c r="B735" s="17"/>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ht="15.75" customHeight="1">
      <c r="A736" s="17"/>
      <c r="B736" s="17"/>
      <c r="C736" s="17"/>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ht="15.75" customHeight="1">
      <c r="A737" s="17"/>
      <c r="B737" s="17"/>
      <c r="C737" s="17"/>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ht="15.75" customHeight="1">
      <c r="A738" s="17"/>
      <c r="B738" s="17"/>
      <c r="C738" s="17"/>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ht="15.75" customHeight="1">
      <c r="A739" s="17"/>
      <c r="B739" s="17"/>
      <c r="C739" s="17"/>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ht="15.75" customHeight="1">
      <c r="A740" s="17"/>
      <c r="B740" s="17"/>
      <c r="C740" s="17"/>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ht="15.75" customHeight="1">
      <c r="A741" s="17"/>
      <c r="B741" s="17"/>
      <c r="C741" s="17"/>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ht="15.75" customHeight="1">
      <c r="A742" s="17"/>
      <c r="B742" s="17"/>
      <c r="C742" s="17"/>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ht="15.75" customHeight="1">
      <c r="A743" s="17"/>
      <c r="B743" s="17"/>
      <c r="C743" s="17"/>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ht="15.75" customHeight="1">
      <c r="A744" s="17"/>
      <c r="B744" s="17"/>
      <c r="C744" s="17"/>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ht="15.75" customHeight="1">
      <c r="A745" s="17"/>
      <c r="B745" s="17"/>
      <c r="C745" s="17"/>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ht="15.75" customHeight="1">
      <c r="A746" s="17"/>
      <c r="B746" s="17"/>
      <c r="C746" s="17"/>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ht="15.75" customHeight="1">
      <c r="A747" s="17"/>
      <c r="B747" s="17"/>
      <c r="C747" s="17"/>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ht="15.75" customHeight="1">
      <c r="A748" s="17"/>
      <c r="B748" s="17"/>
      <c r="C748" s="17"/>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ht="15.75" customHeight="1">
      <c r="A749" s="17"/>
      <c r="B749" s="17"/>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ht="15.75" customHeight="1">
      <c r="A750" s="17"/>
      <c r="B750" s="17"/>
      <c r="C750" s="17"/>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ht="15.75" customHeight="1">
      <c r="A751" s="17"/>
      <c r="B751" s="17"/>
      <c r="C751" s="17"/>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ht="15.75" customHeight="1">
      <c r="A752" s="17"/>
      <c r="B752" s="17"/>
      <c r="C752" s="17"/>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ht="15.75" customHeight="1">
      <c r="A753" s="17"/>
      <c r="B753" s="17"/>
      <c r="C753" s="17"/>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ht="15.75" customHeight="1">
      <c r="A754" s="17"/>
      <c r="B754" s="17"/>
      <c r="C754" s="17"/>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ht="15.75" customHeight="1">
      <c r="A755" s="17"/>
      <c r="B755" s="17"/>
      <c r="C755" s="17"/>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ht="15.75" customHeight="1">
      <c r="A756" s="17"/>
      <c r="B756" s="17"/>
      <c r="C756" s="17"/>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ht="15.75" customHeight="1">
      <c r="A757" s="17"/>
      <c r="B757" s="17"/>
      <c r="C757" s="17"/>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ht="15.75" customHeight="1">
      <c r="A758" s="17"/>
      <c r="B758" s="17"/>
      <c r="C758" s="17"/>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ht="15.75" customHeight="1">
      <c r="A759" s="17"/>
      <c r="B759" s="17"/>
      <c r="C759" s="17"/>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ht="15.75" customHeight="1">
      <c r="A760" s="17"/>
      <c r="B760" s="17"/>
      <c r="C760" s="17"/>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ht="15.75" customHeight="1">
      <c r="A761" s="17"/>
      <c r="B761" s="17"/>
      <c r="C761" s="17"/>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ht="15.75" customHeight="1">
      <c r="A762" s="17"/>
      <c r="B762" s="17"/>
      <c r="C762" s="17"/>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ht="15.75" customHeight="1">
      <c r="A763" s="17"/>
      <c r="B763" s="17"/>
      <c r="C763" s="17"/>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ht="15.75" customHeight="1">
      <c r="A764" s="17"/>
      <c r="B764" s="17"/>
      <c r="C764" s="17"/>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ht="15.75" customHeight="1">
      <c r="A765" s="17"/>
      <c r="B765" s="17"/>
      <c r="C765" s="17"/>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ht="15.75" customHeight="1">
      <c r="A766" s="17"/>
      <c r="B766" s="17"/>
      <c r="C766" s="17"/>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ht="15.75" customHeight="1">
      <c r="A767" s="17"/>
      <c r="B767" s="17"/>
      <c r="C767" s="17"/>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ht="15.75" customHeight="1">
      <c r="A768" s="17"/>
      <c r="B768" s="17"/>
      <c r="C768" s="17"/>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ht="15.75" customHeight="1">
      <c r="A769" s="17"/>
      <c r="B769" s="17"/>
      <c r="C769" s="17"/>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ht="15.75" customHeight="1">
      <c r="A770" s="17"/>
      <c r="B770" s="17"/>
      <c r="C770" s="17"/>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ht="15.75" customHeight="1">
      <c r="A771" s="17"/>
      <c r="B771" s="17"/>
      <c r="C771" s="17"/>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ht="15.75" customHeight="1">
      <c r="A772" s="17"/>
      <c r="B772" s="17"/>
      <c r="C772" s="17"/>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ht="15.75" customHeight="1">
      <c r="A773" s="17"/>
      <c r="B773" s="17"/>
      <c r="C773" s="17"/>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ht="15.75" customHeight="1">
      <c r="A774" s="17"/>
      <c r="B774" s="17"/>
      <c r="C774" s="17"/>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ht="15.75" customHeight="1">
      <c r="A775" s="17"/>
      <c r="B775" s="17"/>
      <c r="C775" s="17"/>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ht="15.75" customHeight="1">
      <c r="A776" s="17"/>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ht="15.75" customHeight="1">
      <c r="A777" s="17"/>
      <c r="B777" s="17"/>
      <c r="C777" s="17"/>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ht="15.75" customHeight="1">
      <c r="A778" s="17"/>
      <c r="B778" s="17"/>
      <c r="C778" s="17"/>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ht="15.75" customHeight="1">
      <c r="A779" s="17"/>
      <c r="B779" s="17"/>
      <c r="C779" s="17"/>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ht="15.75" customHeight="1">
      <c r="A780" s="17"/>
      <c r="B780" s="17"/>
      <c r="C780" s="17"/>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ht="15.75" customHeight="1">
      <c r="A781" s="17"/>
      <c r="B781" s="17"/>
      <c r="C781" s="17"/>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ht="15.75" customHeight="1">
      <c r="A782" s="17"/>
      <c r="B782" s="17"/>
      <c r="C782" s="17"/>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ht="15.75" customHeight="1">
      <c r="A783" s="17"/>
      <c r="B783" s="17"/>
      <c r="C783" s="17"/>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ht="15.75" customHeight="1">
      <c r="A784" s="17"/>
      <c r="B784" s="17"/>
      <c r="C784" s="17"/>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ht="15.75" customHeight="1">
      <c r="A785" s="17"/>
      <c r="B785" s="17"/>
      <c r="C785" s="17"/>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ht="15.75" customHeight="1">
      <c r="A786" s="17"/>
      <c r="B786" s="17"/>
      <c r="C786" s="17"/>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ht="15.75" customHeight="1">
      <c r="A787" s="17"/>
      <c r="B787" s="17"/>
      <c r="C787" s="17"/>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ht="15.75" customHeight="1">
      <c r="A788" s="17"/>
      <c r="B788" s="17"/>
      <c r="C788" s="17"/>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ht="15.75" customHeight="1">
      <c r="A789" s="17"/>
      <c r="B789" s="17"/>
      <c r="C789" s="17"/>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ht="15.75" customHeight="1">
      <c r="A790" s="17"/>
      <c r="B790" s="17"/>
      <c r="C790" s="17"/>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ht="15.75" customHeight="1">
      <c r="A791" s="17"/>
      <c r="B791" s="17"/>
      <c r="C791" s="17"/>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ht="15.75" customHeight="1">
      <c r="A792" s="17"/>
      <c r="B792" s="17"/>
      <c r="C792" s="17"/>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ht="15.75" customHeight="1">
      <c r="A793" s="17"/>
      <c r="B793" s="17"/>
      <c r="C793" s="17"/>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ht="15.75" customHeight="1">
      <c r="A794" s="17"/>
      <c r="B794" s="17"/>
      <c r="C794" s="17"/>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ht="15.75" customHeight="1">
      <c r="A795" s="17"/>
      <c r="B795" s="17"/>
      <c r="C795" s="17"/>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ht="15.75" customHeight="1">
      <c r="A796" s="17"/>
      <c r="B796" s="17"/>
      <c r="C796" s="17"/>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ht="15.75" customHeight="1">
      <c r="A797" s="17"/>
      <c r="B797" s="17"/>
      <c r="C797" s="17"/>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ht="15.75" customHeight="1">
      <c r="A798" s="17"/>
      <c r="B798" s="17"/>
      <c r="C798" s="17"/>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ht="15.75" customHeight="1">
      <c r="A799" s="17"/>
      <c r="B799" s="17"/>
      <c r="C799" s="17"/>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ht="15.75" customHeight="1">
      <c r="A800" s="17"/>
      <c r="B800" s="17"/>
      <c r="C800" s="17"/>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ht="15.75" customHeight="1">
      <c r="A801" s="17"/>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ht="15.75" customHeight="1">
      <c r="A802" s="17"/>
      <c r="B802" s="17"/>
      <c r="C802" s="17"/>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ht="15.75" customHeight="1">
      <c r="A803" s="17"/>
      <c r="B803" s="17"/>
      <c r="C803" s="17"/>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ht="15.75" customHeight="1">
      <c r="A804" s="17"/>
      <c r="B804" s="17"/>
      <c r="C804" s="17"/>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ht="15.75" customHeight="1">
      <c r="A805" s="17"/>
      <c r="B805" s="17"/>
      <c r="C805" s="17"/>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ht="15.75" customHeight="1">
      <c r="A806" s="17"/>
      <c r="B806" s="17"/>
      <c r="C806" s="17"/>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ht="15.75" customHeight="1">
      <c r="A807" s="17"/>
      <c r="B807" s="17"/>
      <c r="C807" s="17"/>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ht="15.75" customHeight="1">
      <c r="A808" s="17"/>
      <c r="B808" s="17"/>
      <c r="C808" s="17"/>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ht="15.75" customHeight="1">
      <c r="A809" s="17"/>
      <c r="B809" s="17"/>
      <c r="C809" s="17"/>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ht="15.75" customHeight="1">
      <c r="A810" s="17"/>
      <c r="B810" s="17"/>
      <c r="C810" s="17"/>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ht="15.75" customHeight="1">
      <c r="A811" s="17"/>
      <c r="B811" s="17"/>
      <c r="C811" s="17"/>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ht="15.75" customHeight="1">
      <c r="A812" s="17"/>
      <c r="B812" s="17"/>
      <c r="C812" s="17"/>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ht="15.75" customHeight="1">
      <c r="A813" s="17"/>
      <c r="B813" s="17"/>
      <c r="C813" s="17"/>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ht="15.75" customHeight="1">
      <c r="A814" s="17"/>
      <c r="B814" s="17"/>
      <c r="C814" s="17"/>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ht="15.75" customHeight="1">
      <c r="A815" s="17"/>
      <c r="B815" s="17"/>
      <c r="C815" s="17"/>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ht="15.75" customHeight="1">
      <c r="A816" s="17"/>
      <c r="B816" s="17"/>
      <c r="C816" s="17"/>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ht="15.75" customHeight="1">
      <c r="A817" s="17"/>
      <c r="B817" s="17"/>
      <c r="C817" s="17"/>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ht="15.75" customHeight="1">
      <c r="A818" s="17"/>
      <c r="B818" s="17"/>
      <c r="C818" s="17"/>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ht="15.75" customHeight="1">
      <c r="A819" s="17"/>
      <c r="B819" s="17"/>
      <c r="C819" s="17"/>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ht="15.75" customHeight="1">
      <c r="A820" s="17"/>
      <c r="B820" s="17"/>
      <c r="C820" s="17"/>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ht="15.75" customHeight="1">
      <c r="A821" s="17"/>
      <c r="B821" s="17"/>
      <c r="C821" s="17"/>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ht="15.75" customHeight="1">
      <c r="A822" s="17"/>
      <c r="B822" s="17"/>
      <c r="C822" s="17"/>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ht="15.75" customHeight="1">
      <c r="A823" s="17"/>
      <c r="B823" s="17"/>
      <c r="C823" s="17"/>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ht="15.75" customHeight="1">
      <c r="A824" s="17"/>
      <c r="B824" s="17"/>
      <c r="C824" s="17"/>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ht="15.75" customHeight="1">
      <c r="A825" s="17"/>
      <c r="B825" s="17"/>
      <c r="C825" s="17"/>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ht="15.75" customHeight="1">
      <c r="A826" s="17"/>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ht="15.75" customHeight="1">
      <c r="A827" s="17"/>
      <c r="B827" s="17"/>
      <c r="C827" s="17"/>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ht="15.75" customHeight="1">
      <c r="A828" s="17"/>
      <c r="B828" s="17"/>
      <c r="C828" s="17"/>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ht="15.75" customHeight="1">
      <c r="A829" s="17"/>
      <c r="B829" s="17"/>
      <c r="C829" s="17"/>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ht="15.75" customHeight="1">
      <c r="A830" s="17"/>
      <c r="B830" s="17"/>
      <c r="C830" s="17"/>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ht="15.75" customHeight="1">
      <c r="A831" s="17"/>
      <c r="B831" s="17"/>
      <c r="C831" s="17"/>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ht="15.75" customHeight="1">
      <c r="A832" s="17"/>
      <c r="B832" s="17"/>
      <c r="C832" s="17"/>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ht="15.75" customHeight="1">
      <c r="A833" s="17"/>
      <c r="B833" s="17"/>
      <c r="C833" s="17"/>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ht="15.75" customHeight="1">
      <c r="A834" s="17"/>
      <c r="B834" s="17"/>
      <c r="C834" s="17"/>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ht="15.75" customHeight="1">
      <c r="A835" s="17"/>
      <c r="B835" s="17"/>
      <c r="C835" s="17"/>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ht="15.75" customHeight="1">
      <c r="A836" s="17"/>
      <c r="B836" s="17"/>
      <c r="C836" s="17"/>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ht="15.75" customHeight="1">
      <c r="A837" s="17"/>
      <c r="B837" s="17"/>
      <c r="C837" s="17"/>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ht="15.75" customHeight="1">
      <c r="A838" s="17"/>
      <c r="B838" s="17"/>
      <c r="C838" s="17"/>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ht="15.75" customHeight="1">
      <c r="A839" s="17"/>
      <c r="B839" s="17"/>
      <c r="C839" s="17"/>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ht="15.75" customHeight="1">
      <c r="A840" s="17"/>
      <c r="B840" s="17"/>
      <c r="C840" s="17"/>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ht="15.75" customHeight="1">
      <c r="A841" s="17"/>
      <c r="B841" s="17"/>
      <c r="C841" s="17"/>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ht="15.75" customHeight="1">
      <c r="A842" s="17"/>
      <c r="B842" s="17"/>
      <c r="C842" s="17"/>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ht="15.75" customHeight="1">
      <c r="A843" s="17"/>
      <c r="B843" s="17"/>
      <c r="C843" s="17"/>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ht="15.75" customHeight="1">
      <c r="A844" s="17"/>
      <c r="B844" s="17"/>
      <c r="C844" s="17"/>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ht="15.75" customHeight="1">
      <c r="A845" s="17"/>
      <c r="B845" s="17"/>
      <c r="C845" s="17"/>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ht="15.75" customHeight="1">
      <c r="A846" s="17"/>
      <c r="B846" s="17"/>
      <c r="C846" s="17"/>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ht="15.75" customHeight="1">
      <c r="A847" s="17"/>
      <c r="B847" s="17"/>
      <c r="C847" s="17"/>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ht="15.75" customHeight="1">
      <c r="A848" s="17"/>
      <c r="B848" s="17"/>
      <c r="C848" s="17"/>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ht="15.75" customHeight="1">
      <c r="A849" s="17"/>
      <c r="B849" s="17"/>
      <c r="C849" s="17"/>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ht="15.75" customHeight="1">
      <c r="A850" s="17"/>
      <c r="B850" s="17"/>
      <c r="C850" s="17"/>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ht="15.75" customHeight="1">
      <c r="A851" s="17"/>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ht="15.75" customHeight="1">
      <c r="A852" s="17"/>
      <c r="B852" s="17"/>
      <c r="C852" s="17"/>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ht="15.75" customHeight="1">
      <c r="A853" s="17"/>
      <c r="B853" s="17"/>
      <c r="C853" s="17"/>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ht="15.75" customHeight="1">
      <c r="A854" s="17"/>
      <c r="B854" s="17"/>
      <c r="C854" s="17"/>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ht="15.75" customHeight="1">
      <c r="A855" s="17"/>
      <c r="B855" s="17"/>
      <c r="C855" s="17"/>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ht="15.75" customHeight="1">
      <c r="A856" s="17"/>
      <c r="B856" s="17"/>
      <c r="C856" s="17"/>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ht="15.75" customHeight="1">
      <c r="A857" s="17"/>
      <c r="B857" s="17"/>
      <c r="C857" s="17"/>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ht="15.75" customHeight="1">
      <c r="A858" s="17"/>
      <c r="B858" s="17"/>
      <c r="C858" s="17"/>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ht="15.75" customHeight="1">
      <c r="A859" s="17"/>
      <c r="B859" s="17"/>
      <c r="C859" s="17"/>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ht="15.75" customHeight="1">
      <c r="A860" s="17"/>
      <c r="B860" s="17"/>
      <c r="C860" s="17"/>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ht="15.75" customHeight="1">
      <c r="A861" s="17"/>
      <c r="B861" s="17"/>
      <c r="C861" s="17"/>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ht="15.75" customHeight="1">
      <c r="A862" s="17"/>
      <c r="B862" s="17"/>
      <c r="C862" s="17"/>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ht="15.75" customHeight="1">
      <c r="A863" s="17"/>
      <c r="B863" s="17"/>
      <c r="C863" s="17"/>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ht="15.75" customHeight="1">
      <c r="A864" s="17"/>
      <c r="B864" s="17"/>
      <c r="C864" s="17"/>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ht="15.75" customHeight="1">
      <c r="A865" s="17"/>
      <c r="B865" s="17"/>
      <c r="C865" s="17"/>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ht="15.75" customHeight="1">
      <c r="A866" s="17"/>
      <c r="B866" s="17"/>
      <c r="C866" s="17"/>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ht="15.75" customHeight="1">
      <c r="A867" s="17"/>
      <c r="B867" s="17"/>
      <c r="C867" s="17"/>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ht="15.75" customHeight="1">
      <c r="A868" s="17"/>
      <c r="B868" s="17"/>
      <c r="C868" s="17"/>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ht="15.75" customHeight="1">
      <c r="A869" s="17"/>
      <c r="B869" s="17"/>
      <c r="C869" s="17"/>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ht="15.75" customHeight="1">
      <c r="A870" s="17"/>
      <c r="B870" s="17"/>
      <c r="C870" s="17"/>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ht="15.75" customHeight="1">
      <c r="A871" s="17"/>
      <c r="B871" s="17"/>
      <c r="C871" s="17"/>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ht="15.75" customHeight="1">
      <c r="A872" s="17"/>
      <c r="B872" s="17"/>
      <c r="C872" s="17"/>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ht="15.75" customHeight="1">
      <c r="A873" s="17"/>
      <c r="B873" s="17"/>
      <c r="C873" s="17"/>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ht="15.75" customHeight="1">
      <c r="A874" s="17"/>
      <c r="B874" s="17"/>
      <c r="C874" s="17"/>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ht="15.75" customHeight="1">
      <c r="A875" s="17"/>
      <c r="B875" s="17"/>
      <c r="C875" s="17"/>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ht="15.75" customHeight="1">
      <c r="A876" s="17"/>
      <c r="B876" s="17"/>
      <c r="C876" s="17"/>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ht="15.75" customHeight="1">
      <c r="A877" s="17"/>
      <c r="B877" s="17"/>
      <c r="C877" s="17"/>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ht="15.75" customHeight="1">
      <c r="A878" s="17"/>
      <c r="B878" s="17"/>
      <c r="C878" s="17"/>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ht="15.75" customHeight="1">
      <c r="A879" s="17"/>
      <c r="B879" s="17"/>
      <c r="C879" s="17"/>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ht="15.75" customHeight="1">
      <c r="A880" s="17"/>
      <c r="B880" s="17"/>
      <c r="C880" s="17"/>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ht="15.75" customHeight="1">
      <c r="A881" s="17"/>
      <c r="B881" s="17"/>
      <c r="C881" s="17"/>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ht="15.75" customHeight="1">
      <c r="A882" s="17"/>
      <c r="B882" s="17"/>
      <c r="C882" s="17"/>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ht="15.75" customHeight="1">
      <c r="A883" s="17"/>
      <c r="B883" s="17"/>
      <c r="C883" s="17"/>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ht="15.75" customHeight="1">
      <c r="A884" s="17"/>
      <c r="B884" s="17"/>
      <c r="C884" s="17"/>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ht="15.75" customHeight="1">
      <c r="A885" s="17"/>
      <c r="B885" s="17"/>
      <c r="C885" s="17"/>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ht="15.75" customHeight="1">
      <c r="A886" s="17"/>
      <c r="B886" s="17"/>
      <c r="C886" s="17"/>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ht="15.75" customHeight="1">
      <c r="A887" s="17"/>
      <c r="B887" s="17"/>
      <c r="C887" s="17"/>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ht="15.75" customHeight="1">
      <c r="A888" s="17"/>
      <c r="B888" s="17"/>
      <c r="C888" s="17"/>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ht="15.75" customHeight="1">
      <c r="A889" s="17"/>
      <c r="B889" s="17"/>
      <c r="C889" s="17"/>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ht="15.75" customHeight="1">
      <c r="A890" s="17"/>
      <c r="B890" s="17"/>
      <c r="C890" s="17"/>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ht="15.75" customHeight="1">
      <c r="A891" s="17"/>
      <c r="B891" s="17"/>
      <c r="C891" s="17"/>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ht="15.75" customHeight="1">
      <c r="A892" s="17"/>
      <c r="B892" s="17"/>
      <c r="C892" s="17"/>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ht="15.75" customHeight="1">
      <c r="A893" s="17"/>
      <c r="B893" s="17"/>
      <c r="C893" s="17"/>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ht="15.75" customHeight="1">
      <c r="A894" s="17"/>
      <c r="B894" s="17"/>
      <c r="C894" s="17"/>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ht="15.75" customHeight="1">
      <c r="A895" s="17"/>
      <c r="B895" s="17"/>
      <c r="C895" s="17"/>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ht="15.75" customHeight="1">
      <c r="A896" s="17"/>
      <c r="B896" s="17"/>
      <c r="C896" s="17"/>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ht="15.75" customHeight="1">
      <c r="A897" s="17"/>
      <c r="B897" s="17"/>
      <c r="C897" s="17"/>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ht="15.75" customHeight="1">
      <c r="A898" s="17"/>
      <c r="B898" s="17"/>
      <c r="C898" s="17"/>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ht="15.75" customHeight="1">
      <c r="A899" s="17"/>
      <c r="B899" s="17"/>
      <c r="C899" s="17"/>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ht="15.75" customHeight="1">
      <c r="A900" s="17"/>
      <c r="B900" s="17"/>
      <c r="C900" s="17"/>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ht="15.75" customHeight="1">
      <c r="A901" s="17"/>
      <c r="B901" s="17"/>
      <c r="C901" s="17"/>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ht="15.75" customHeight="1">
      <c r="A902" s="17"/>
      <c r="B902" s="17"/>
      <c r="C902" s="17"/>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ht="15.75" customHeight="1">
      <c r="A903" s="17"/>
      <c r="B903" s="17"/>
      <c r="C903" s="17"/>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ht="15.75" customHeight="1">
      <c r="A904" s="17"/>
      <c r="B904" s="17"/>
      <c r="C904" s="17"/>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ht="15.75" customHeight="1">
      <c r="A905" s="17"/>
      <c r="B905" s="17"/>
      <c r="C905" s="17"/>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ht="15.75" customHeight="1">
      <c r="A906" s="17"/>
      <c r="B906" s="17"/>
      <c r="C906" s="17"/>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ht="15.75" customHeight="1">
      <c r="A907" s="17"/>
      <c r="B907" s="17"/>
      <c r="C907" s="17"/>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ht="15.75" customHeight="1">
      <c r="A908" s="17"/>
      <c r="B908" s="17"/>
      <c r="C908" s="17"/>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ht="15.75" customHeight="1">
      <c r="A909" s="17"/>
      <c r="B909" s="17"/>
      <c r="C909" s="17"/>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ht="15.75" customHeight="1">
      <c r="A910" s="17"/>
      <c r="B910" s="17"/>
      <c r="C910" s="17"/>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ht="15.75" customHeight="1">
      <c r="A911" s="17"/>
      <c r="B911" s="17"/>
      <c r="C911" s="17"/>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ht="15.75" customHeight="1">
      <c r="A912" s="17"/>
      <c r="B912" s="17"/>
      <c r="C912" s="17"/>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ht="15.75" customHeight="1">
      <c r="A913" s="17"/>
      <c r="B913" s="17"/>
      <c r="C913" s="17"/>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ht="15.75" customHeight="1">
      <c r="A914" s="17"/>
      <c r="B914" s="17"/>
      <c r="C914" s="17"/>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ht="15.75" customHeight="1">
      <c r="A915" s="17"/>
      <c r="B915" s="17"/>
      <c r="C915" s="17"/>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ht="15.75" customHeight="1">
      <c r="A916" s="17"/>
      <c r="B916" s="17"/>
      <c r="C916" s="17"/>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ht="15.75" customHeight="1">
      <c r="A917" s="17"/>
      <c r="B917" s="17"/>
      <c r="C917" s="17"/>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ht="15.75" customHeight="1">
      <c r="A918" s="17"/>
      <c r="B918" s="17"/>
      <c r="C918" s="17"/>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ht="15.75" customHeight="1">
      <c r="A919" s="17"/>
      <c r="B919" s="17"/>
      <c r="C919" s="17"/>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ht="15.75" customHeight="1">
      <c r="A920" s="17"/>
      <c r="B920" s="17"/>
      <c r="C920" s="17"/>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ht="15.75" customHeight="1">
      <c r="A921" s="17"/>
      <c r="B921" s="17"/>
      <c r="C921" s="17"/>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ht="15.75" customHeight="1">
      <c r="A922" s="17"/>
      <c r="B922" s="17"/>
      <c r="C922" s="17"/>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ht="15.75" customHeight="1">
      <c r="A923" s="17"/>
      <c r="B923" s="17"/>
      <c r="C923" s="17"/>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ht="15.75" customHeight="1">
      <c r="A924" s="17"/>
      <c r="B924" s="17"/>
      <c r="C924" s="17"/>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ht="15.75" customHeight="1">
      <c r="A925" s="17"/>
      <c r="B925" s="17"/>
      <c r="C925" s="17"/>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ht="15.75" customHeight="1">
      <c r="A926" s="17"/>
      <c r="B926" s="17"/>
      <c r="C926" s="17"/>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ht="15.75" customHeight="1">
      <c r="A927" s="17"/>
      <c r="B927" s="17"/>
      <c r="C927" s="17"/>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ht="15.75" customHeight="1">
      <c r="A928" s="17"/>
      <c r="B928" s="17"/>
      <c r="C928" s="17"/>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ht="15.75" customHeight="1">
      <c r="A929" s="17"/>
      <c r="B929" s="17"/>
      <c r="C929" s="17"/>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ht="15.75" customHeight="1">
      <c r="A930" s="17"/>
      <c r="B930" s="17"/>
      <c r="C930" s="17"/>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ht="15.75" customHeight="1">
      <c r="A931" s="17"/>
      <c r="B931" s="17"/>
      <c r="C931" s="17"/>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ht="15.75" customHeight="1">
      <c r="A932" s="17"/>
      <c r="B932" s="17"/>
      <c r="C932" s="17"/>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ht="15.75" customHeight="1">
      <c r="A933" s="17"/>
      <c r="B933" s="17"/>
      <c r="C933" s="17"/>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ht="15.75" customHeight="1">
      <c r="A934" s="17"/>
      <c r="B934" s="17"/>
      <c r="C934" s="17"/>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ht="15.75" customHeight="1">
      <c r="A935" s="17"/>
      <c r="B935" s="17"/>
      <c r="C935" s="17"/>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ht="15.75" customHeight="1">
      <c r="A936" s="17"/>
      <c r="B936" s="17"/>
      <c r="C936" s="17"/>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ht="15.75" customHeight="1">
      <c r="A937" s="17"/>
      <c r="B937" s="17"/>
      <c r="C937" s="17"/>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ht="15.75" customHeight="1">
      <c r="A938" s="17"/>
      <c r="B938" s="17"/>
      <c r="C938" s="17"/>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ht="15.75" customHeight="1">
      <c r="A939" s="17"/>
      <c r="B939" s="17"/>
      <c r="C939" s="17"/>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ht="15.75" customHeight="1">
      <c r="A940" s="17"/>
      <c r="B940" s="17"/>
      <c r="C940" s="17"/>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ht="15.75" customHeight="1">
      <c r="A941" s="17"/>
      <c r="B941" s="17"/>
      <c r="C941" s="17"/>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ht="15.75" customHeight="1">
      <c r="A942" s="17"/>
      <c r="B942" s="17"/>
      <c r="C942" s="17"/>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ht="15.75" customHeight="1">
      <c r="A943" s="17"/>
      <c r="B943" s="17"/>
      <c r="C943" s="17"/>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ht="15.75" customHeight="1">
      <c r="A944" s="17"/>
      <c r="B944" s="17"/>
      <c r="C944" s="17"/>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ht="15.75" customHeight="1">
      <c r="A945" s="17"/>
      <c r="B945" s="17"/>
      <c r="C945" s="17"/>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ht="15.75" customHeight="1">
      <c r="A946" s="17"/>
      <c r="B946" s="17"/>
      <c r="C946" s="17"/>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ht="15.75" customHeight="1">
      <c r="A947" s="17"/>
      <c r="B947" s="17"/>
      <c r="C947" s="17"/>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ht="15.75" customHeight="1">
      <c r="A948" s="17"/>
      <c r="B948" s="17"/>
      <c r="C948" s="17"/>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ht="15.75" customHeight="1">
      <c r="A949" s="17"/>
      <c r="B949" s="17"/>
      <c r="C949" s="17"/>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ht="15.75" customHeight="1">
      <c r="A950" s="17"/>
      <c r="B950" s="17"/>
      <c r="C950" s="17"/>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ht="15.75" customHeight="1">
      <c r="A951" s="17"/>
      <c r="B951" s="17"/>
      <c r="C951" s="17"/>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ht="15.75" customHeight="1">
      <c r="A952" s="17"/>
      <c r="B952" s="17"/>
      <c r="C952" s="17"/>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ht="15.75" customHeight="1">
      <c r="A953" s="17"/>
      <c r="B953" s="17"/>
      <c r="C953" s="17"/>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ht="15.75" customHeight="1">
      <c r="A954" s="17"/>
      <c r="B954" s="17"/>
      <c r="C954" s="17"/>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ht="15.75" customHeight="1">
      <c r="A955" s="17"/>
      <c r="B955" s="17"/>
      <c r="C955" s="17"/>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ht="15.75" customHeight="1">
      <c r="A956" s="17"/>
      <c r="B956" s="17"/>
      <c r="C956" s="17"/>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ht="15.75" customHeight="1">
      <c r="A957" s="17"/>
      <c r="B957" s="17"/>
      <c r="C957" s="17"/>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ht="15.75" customHeight="1">
      <c r="A958" s="17"/>
      <c r="B958" s="17"/>
      <c r="C958" s="17"/>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ht="15.75" customHeight="1">
      <c r="A959" s="17"/>
      <c r="B959" s="17"/>
      <c r="C959" s="17"/>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ht="15.75" customHeight="1">
      <c r="A960" s="17"/>
      <c r="B960" s="17"/>
      <c r="C960" s="17"/>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ht="15.75" customHeight="1">
      <c r="A961" s="17"/>
      <c r="B961" s="17"/>
      <c r="C961" s="17"/>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ht="15.75" customHeight="1">
      <c r="A962" s="17"/>
      <c r="B962" s="17"/>
      <c r="C962" s="17"/>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ht="15.75" customHeight="1">
      <c r="A963" s="17"/>
      <c r="B963" s="17"/>
      <c r="C963" s="17"/>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ht="15.75" customHeight="1">
      <c r="A964" s="17"/>
      <c r="B964" s="17"/>
      <c r="C964" s="17"/>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ht="15.75" customHeight="1">
      <c r="A965" s="17"/>
      <c r="B965" s="17"/>
      <c r="C965" s="17"/>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ht="15.75" customHeight="1">
      <c r="A966" s="17"/>
      <c r="B966" s="17"/>
      <c r="C966" s="17"/>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ht="15.75" customHeight="1">
      <c r="A967" s="17"/>
      <c r="B967" s="17"/>
      <c r="C967" s="17"/>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ht="15.75" customHeight="1">
      <c r="A968" s="17"/>
      <c r="B968" s="17"/>
      <c r="C968" s="17"/>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ht="15.75" customHeight="1">
      <c r="A969" s="17"/>
      <c r="B969" s="17"/>
      <c r="C969" s="17"/>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ht="15.75" customHeight="1">
      <c r="A970" s="17"/>
      <c r="B970" s="17"/>
      <c r="C970" s="17"/>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ht="15.75" customHeight="1">
      <c r="A971" s="17"/>
      <c r="B971" s="17"/>
      <c r="C971" s="17"/>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ht="15.75" customHeight="1">
      <c r="A972" s="17"/>
      <c r="B972" s="17"/>
      <c r="C972" s="17"/>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ht="15.75" customHeight="1">
      <c r="A973" s="17"/>
      <c r="B973" s="17"/>
      <c r="C973" s="17"/>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ht="15.75" customHeight="1">
      <c r="A974" s="17"/>
      <c r="B974" s="17"/>
      <c r="C974" s="17"/>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ht="15.75" customHeight="1">
      <c r="A975" s="17"/>
      <c r="B975" s="17"/>
      <c r="C975" s="17"/>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ht="15.75" customHeight="1">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ht="15.75" customHeight="1">
      <c r="A977" s="17"/>
      <c r="B977" s="17"/>
      <c r="C977" s="17"/>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ht="15.75" customHeight="1">
      <c r="A978" s="17"/>
      <c r="B978" s="17"/>
      <c r="C978" s="17"/>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ht="15.75" customHeight="1">
      <c r="A979" s="17"/>
      <c r="B979" s="17"/>
      <c r="C979" s="17"/>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ht="15.75" customHeight="1">
      <c r="A980" s="17"/>
      <c r="B980" s="17"/>
      <c r="C980" s="17"/>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ht="15.75" customHeight="1">
      <c r="A981" s="17"/>
      <c r="B981" s="17"/>
      <c r="C981" s="17"/>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ht="15.75" customHeight="1">
      <c r="A982" s="17"/>
      <c r="B982" s="17"/>
      <c r="C982" s="17"/>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ht="15.75" customHeight="1">
      <c r="A983" s="17"/>
      <c r="B983" s="17"/>
      <c r="C983" s="17"/>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ht="15.75" customHeight="1">
      <c r="A984" s="17"/>
      <c r="B984" s="17"/>
      <c r="C984" s="17"/>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ht="15.75" customHeight="1">
      <c r="A985" s="17"/>
      <c r="B985" s="17"/>
      <c r="C985" s="17"/>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ht="15.75" customHeight="1">
      <c r="A986" s="17"/>
      <c r="B986" s="17"/>
      <c r="C986" s="17"/>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ht="15.75" customHeight="1">
      <c r="A987" s="17"/>
      <c r="B987" s="17"/>
      <c r="C987" s="17"/>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ht="15.75" customHeight="1">
      <c r="A988" s="17"/>
      <c r="B988" s="17"/>
      <c r="C988" s="17"/>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ht="15.75" customHeight="1">
      <c r="A989" s="17"/>
      <c r="B989" s="17"/>
      <c r="C989" s="17"/>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ht="15.75" customHeight="1">
      <c r="A990" s="17"/>
      <c r="B990" s="17"/>
      <c r="C990" s="17"/>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ht="15.75" customHeight="1">
      <c r="A991" s="17"/>
      <c r="B991" s="17"/>
      <c r="C991" s="17"/>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ht="15.75" customHeight="1">
      <c r="A992" s="17"/>
      <c r="B992" s="17"/>
      <c r="C992" s="17"/>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ht="15.75" customHeight="1">
      <c r="A993" s="17"/>
      <c r="B993" s="17"/>
      <c r="C993" s="17"/>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ht="15.75" customHeight="1">
      <c r="A994" s="17"/>
      <c r="B994" s="17"/>
      <c r="C994" s="17"/>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ht="15.75" customHeight="1">
      <c r="A995" s="17"/>
      <c r="B995" s="17"/>
      <c r="C995" s="17"/>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ht="15.75" customHeight="1">
      <c r="A996" s="17"/>
      <c r="B996" s="17"/>
      <c r="C996" s="17"/>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ht="15.75" customHeight="1">
      <c r="A997" s="17"/>
      <c r="B997" s="17"/>
      <c r="C997" s="17"/>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ht="15.75" customHeight="1">
      <c r="A998" s="17"/>
      <c r="B998" s="17"/>
      <c r="C998" s="17"/>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ht="15.75" customHeight="1">
      <c r="A999" s="17"/>
      <c r="B999" s="17"/>
      <c r="C999" s="17"/>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ht="15.75" customHeight="1">
      <c r="A1000" s="17"/>
      <c r="B1000" s="17"/>
      <c r="C1000" s="17"/>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ht="15.75" customHeight="1">
      <c r="A1001" s="17"/>
      <c r="B1001" s="17"/>
      <c r="C1001" s="17"/>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sheetData>
  <autoFilter ref="$A$2:$I$11"/>
  <mergeCells count="1">
    <mergeCell ref="A1:I1"/>
  </mergeCell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71"/>
    <col customWidth="1" min="2" max="2" width="21.43"/>
    <col customWidth="1" min="3" max="3" width="102.57"/>
    <col customWidth="1" min="4" max="26" width="10.86"/>
  </cols>
  <sheetData>
    <row r="1" ht="66.0" customHeight="1">
      <c r="A1" s="34" t="s">
        <v>539</v>
      </c>
      <c r="B1" s="35" t="s">
        <v>540</v>
      </c>
      <c r="C1" s="35" t="s">
        <v>86</v>
      </c>
      <c r="D1" s="36"/>
      <c r="E1" s="36"/>
      <c r="F1" s="36"/>
      <c r="G1" s="36"/>
      <c r="H1" s="36"/>
      <c r="I1" s="36"/>
      <c r="J1" s="36"/>
      <c r="K1" s="36"/>
      <c r="L1" s="36"/>
      <c r="M1" s="36"/>
      <c r="N1" s="36"/>
      <c r="O1" s="36"/>
      <c r="P1" s="36"/>
      <c r="Q1" s="36"/>
      <c r="R1" s="36"/>
      <c r="S1" s="36"/>
      <c r="T1" s="36"/>
      <c r="U1" s="36"/>
      <c r="V1" s="36"/>
      <c r="W1" s="36"/>
      <c r="X1" s="36"/>
      <c r="Y1" s="36"/>
      <c r="Z1" s="36"/>
    </row>
    <row r="2" ht="48.75" customHeight="1">
      <c r="A2" s="37" t="s">
        <v>132</v>
      </c>
      <c r="B2" s="38">
        <f>COUNTIF('UA016A '!G3:G11,"CONTEXTO SOCIOCULTURAL")</f>
        <v>1</v>
      </c>
      <c r="C2" s="39" t="s">
        <v>156</v>
      </c>
      <c r="D2" s="36"/>
      <c r="E2" s="36"/>
      <c r="F2" s="36"/>
      <c r="G2" s="36"/>
      <c r="H2" s="36"/>
      <c r="I2" s="36"/>
      <c r="J2" s="36"/>
      <c r="K2" s="36"/>
      <c r="L2" s="36"/>
      <c r="M2" s="36"/>
      <c r="N2" s="36"/>
      <c r="O2" s="36"/>
      <c r="P2" s="36"/>
      <c r="Q2" s="36"/>
      <c r="R2" s="36"/>
      <c r="S2" s="36"/>
      <c r="T2" s="36"/>
      <c r="U2" s="36"/>
      <c r="V2" s="36"/>
      <c r="W2" s="36"/>
      <c r="X2" s="36"/>
      <c r="Y2" s="36"/>
      <c r="Z2" s="36"/>
    </row>
    <row r="3" ht="33.0" customHeight="1">
      <c r="A3" s="37" t="s">
        <v>537</v>
      </c>
      <c r="B3" s="38">
        <f>COUNTIF('UA016A '!G3:G11,"EDUCACIÓN INFORMAL")</f>
        <v>1</v>
      </c>
      <c r="C3" s="39" t="s">
        <v>541</v>
      </c>
      <c r="D3" s="36"/>
      <c r="E3" s="36"/>
      <c r="F3" s="36"/>
      <c r="G3" s="36"/>
      <c r="H3" s="36"/>
      <c r="I3" s="36"/>
      <c r="J3" s="36"/>
      <c r="K3" s="36"/>
      <c r="L3" s="36"/>
      <c r="M3" s="36"/>
      <c r="N3" s="36"/>
      <c r="O3" s="36"/>
      <c r="P3" s="36"/>
      <c r="Q3" s="36"/>
      <c r="R3" s="36"/>
      <c r="S3" s="36"/>
      <c r="T3" s="36"/>
      <c r="U3" s="36"/>
      <c r="V3" s="36"/>
      <c r="W3" s="36"/>
      <c r="X3" s="36"/>
      <c r="Y3" s="36"/>
      <c r="Z3" s="36"/>
    </row>
    <row r="4" ht="31.5" customHeight="1">
      <c r="A4" s="37" t="s">
        <v>518</v>
      </c>
      <c r="B4" s="38">
        <f>COUNTIF('UA016A '!G3:G11,"INCLUSIÓN")</f>
        <v>2</v>
      </c>
      <c r="C4" s="39" t="s">
        <v>524</v>
      </c>
      <c r="D4" s="36"/>
      <c r="E4" s="36"/>
      <c r="F4" s="36"/>
      <c r="G4" s="36"/>
      <c r="H4" s="36"/>
      <c r="I4" s="36"/>
      <c r="J4" s="36"/>
      <c r="K4" s="36"/>
      <c r="L4" s="36"/>
      <c r="M4" s="36"/>
      <c r="N4" s="36"/>
      <c r="O4" s="36"/>
      <c r="P4" s="36"/>
      <c r="Q4" s="36"/>
      <c r="R4" s="36"/>
      <c r="S4" s="36"/>
      <c r="T4" s="36"/>
      <c r="U4" s="36"/>
      <c r="V4" s="36"/>
      <c r="W4" s="36"/>
      <c r="X4" s="36"/>
      <c r="Y4" s="36"/>
      <c r="Z4" s="36"/>
    </row>
    <row r="5" ht="31.5" customHeight="1">
      <c r="A5" s="37" t="s">
        <v>384</v>
      </c>
      <c r="B5" s="38">
        <f>COUNTIF('UA016A '!G3:G11,"MARITORIO")</f>
        <v>1</v>
      </c>
      <c r="C5" s="39" t="s">
        <v>403</v>
      </c>
      <c r="D5" s="36"/>
      <c r="E5" s="36"/>
      <c r="F5" s="36"/>
      <c r="G5" s="36"/>
      <c r="H5" s="36"/>
      <c r="I5" s="36"/>
      <c r="J5" s="36"/>
      <c r="K5" s="36"/>
      <c r="L5" s="36"/>
      <c r="M5" s="36"/>
      <c r="N5" s="36"/>
      <c r="O5" s="36"/>
      <c r="P5" s="36"/>
      <c r="Q5" s="36"/>
      <c r="R5" s="36"/>
      <c r="S5" s="36"/>
      <c r="T5" s="36"/>
      <c r="U5" s="36"/>
      <c r="V5" s="36"/>
      <c r="W5" s="36"/>
      <c r="X5" s="36"/>
      <c r="Y5" s="36"/>
      <c r="Z5" s="36"/>
    </row>
    <row r="6" ht="31.5" customHeight="1">
      <c r="A6" s="37" t="s">
        <v>64</v>
      </c>
      <c r="B6" s="38">
        <f>COUNTIF('UA016A '!G3:G11,"PARTICULARIDADES DE SEDE")</f>
        <v>1</v>
      </c>
      <c r="C6" s="39" t="s">
        <v>99</v>
      </c>
      <c r="D6" s="36"/>
      <c r="E6" s="36"/>
      <c r="F6" s="36"/>
      <c r="G6" s="36"/>
      <c r="H6" s="36"/>
      <c r="I6" s="36"/>
      <c r="J6" s="36"/>
      <c r="K6" s="36"/>
      <c r="L6" s="36"/>
      <c r="M6" s="36"/>
      <c r="N6" s="36"/>
      <c r="O6" s="36"/>
      <c r="P6" s="36"/>
      <c r="Q6" s="36"/>
      <c r="R6" s="36"/>
      <c r="S6" s="36"/>
      <c r="T6" s="36"/>
      <c r="U6" s="36"/>
      <c r="V6" s="36"/>
      <c r="W6" s="36"/>
      <c r="X6" s="36"/>
      <c r="Y6" s="36"/>
      <c r="Z6" s="36"/>
    </row>
    <row r="7" ht="31.5" customHeight="1">
      <c r="A7" s="37" t="s">
        <v>23</v>
      </c>
      <c r="B7" s="38">
        <f>COUNTIF('UA016A '!G3:G11,"PROPUESTA INSTITUTO NACIONAL")</f>
        <v>3</v>
      </c>
      <c r="C7" s="39" t="s">
        <v>101</v>
      </c>
      <c r="D7" s="36"/>
      <c r="E7" s="36"/>
      <c r="F7" s="36"/>
      <c r="G7" s="36"/>
      <c r="H7" s="36"/>
      <c r="I7" s="36"/>
      <c r="J7" s="36"/>
      <c r="K7" s="36"/>
      <c r="L7" s="36"/>
      <c r="M7" s="36"/>
      <c r="N7" s="36"/>
      <c r="O7" s="36"/>
      <c r="P7" s="36"/>
      <c r="Q7" s="36"/>
      <c r="R7" s="36"/>
      <c r="S7" s="36"/>
      <c r="T7" s="36"/>
      <c r="U7" s="36"/>
      <c r="V7" s="36"/>
      <c r="W7" s="36"/>
      <c r="X7" s="36"/>
      <c r="Y7" s="36"/>
      <c r="Z7" s="36"/>
    </row>
    <row r="8" ht="35.25" customHeight="1">
      <c r="A8" s="40" t="s">
        <v>103</v>
      </c>
      <c r="B8" s="41">
        <f>SUM(B2:B7)</f>
        <v>9</v>
      </c>
      <c r="C8" s="39"/>
      <c r="D8" s="36"/>
      <c r="E8" s="36"/>
      <c r="F8" s="36"/>
      <c r="G8" s="36"/>
      <c r="H8" s="36"/>
      <c r="I8" s="36"/>
      <c r="J8" s="36"/>
      <c r="K8" s="36"/>
      <c r="L8" s="36"/>
      <c r="M8" s="36"/>
      <c r="N8" s="36"/>
      <c r="O8" s="36"/>
      <c r="P8" s="36"/>
      <c r="Q8" s="36"/>
      <c r="R8" s="36"/>
      <c r="S8" s="36"/>
      <c r="T8" s="36"/>
      <c r="U8" s="36"/>
      <c r="V8" s="36"/>
      <c r="W8" s="36"/>
      <c r="X8" s="36"/>
      <c r="Y8" s="36"/>
      <c r="Z8" s="36"/>
    </row>
    <row r="9">
      <c r="A9" s="36"/>
      <c r="B9" s="36"/>
      <c r="C9" s="36"/>
      <c r="D9" s="36"/>
      <c r="E9" s="36"/>
      <c r="F9" s="36"/>
      <c r="G9" s="36"/>
      <c r="H9" s="36"/>
      <c r="I9" s="36"/>
      <c r="J9" s="36"/>
      <c r="K9" s="36"/>
      <c r="L9" s="36"/>
      <c r="M9" s="36"/>
      <c r="N9" s="36"/>
      <c r="O9" s="36"/>
      <c r="P9" s="36"/>
      <c r="Q9" s="36"/>
      <c r="R9" s="36"/>
      <c r="S9" s="36"/>
      <c r="T9" s="36"/>
      <c r="U9" s="36"/>
      <c r="V9" s="36"/>
      <c r="W9" s="36"/>
      <c r="X9" s="36"/>
      <c r="Y9" s="36"/>
      <c r="Z9" s="36"/>
    </row>
    <row r="10">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ht="15.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ht="15.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ht="15.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ht="15.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ht="15.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ht="15.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ht="15.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ht="15.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ht="15.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ht="15.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ht="15.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ht="15.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ht="15.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ht="15.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ht="15.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ht="15.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ht="15.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ht="15.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ht="15.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ht="15.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ht="15.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ht="15.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ht="15.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ht="15.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ht="15.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ht="15.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ht="15.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ht="15.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ht="15.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ht="15.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ht="15.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ht="15.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ht="15.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2024-08-26T16:04:47Z</dcterms:created>
  <dc:creator>su</dc:creator>
</cp:coreProperties>
</file>