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aniel Jimenez\L-Independiente 2024\Urdimbre\Encuentro Amazonía\"/>
    </mc:Choice>
  </mc:AlternateContent>
  <xr:revisionPtr revIDLastSave="0" documentId="13_ncr:1_{4220960A-C06C-4A14-8FC9-4FD1F7FF3861}" xr6:coauthVersionLast="47" xr6:coauthVersionMax="47" xr10:uidLastSave="{00000000-0000-0000-0000-000000000000}"/>
  <bookViews>
    <workbookView xWindow="-108" yWindow="-108" windowWidth="23256" windowHeight="12456" tabRatio="837" xr2:uid="{00000000-000D-0000-FFFF-FFFF00000000}"/>
  </bookViews>
  <sheets>
    <sheet name="UA01" sheetId="1" r:id="rId1"/>
    <sheet name="UA01A" sheetId="2" r:id="rId2"/>
    <sheet name="UA01B" sheetId="20" r:id="rId3"/>
    <sheet name="UA02" sheetId="3" r:id="rId4"/>
    <sheet name="UA02A" sheetId="4" r:id="rId5"/>
    <sheet name="UA02B " sheetId="21" r:id="rId6"/>
    <sheet name="UA03" sheetId="13" r:id="rId7"/>
    <sheet name="UA03A" sheetId="14" r:id="rId8"/>
    <sheet name="UA03B" sheetId="22" r:id="rId9"/>
    <sheet name="UA04" sheetId="15" r:id="rId10"/>
    <sheet name="UA04A" sheetId="16" r:id="rId11"/>
    <sheet name="UA04B" sheetId="23" r:id="rId12"/>
    <sheet name="UA05" sheetId="17" r:id="rId13"/>
    <sheet name="UA05A" sheetId="18" r:id="rId14"/>
    <sheet name="UA05B" sheetId="24" r:id="rId15"/>
    <sheet name="UA06" sheetId="25" r:id="rId16"/>
    <sheet name="UA06A" sheetId="26" r:id="rId17"/>
    <sheet name="UA06B" sheetId="27" r:id="rId18"/>
    <sheet name="UA07" sheetId="28" r:id="rId19"/>
    <sheet name="UA07A" sheetId="29" r:id="rId20"/>
    <sheet name="UA07B " sheetId="30" r:id="rId21"/>
  </sheets>
  <definedNames>
    <definedName name="_xlnm._FilterDatabase" localSheetId="1" hidden="1">UA01A!$A$2:$I$11</definedName>
    <definedName name="_xlnm._FilterDatabase" localSheetId="4" hidden="1">UA02A!$A$2:$I$113</definedName>
    <definedName name="_xlnm._FilterDatabase" localSheetId="7" hidden="1">UA03A!$A$2:$I$106</definedName>
    <definedName name="_xlnm._FilterDatabase" localSheetId="10" hidden="1">UA04A!$A$2:$I$103</definedName>
    <definedName name="_xlnm._FilterDatabase" localSheetId="13" hidden="1">UA05A!$A$2:$I$5</definedName>
    <definedName name="_xlnm._FilterDatabase" localSheetId="16" hidden="1">UA06A!$A$2:$I$5</definedName>
    <definedName name="_xlnm._FilterDatabase" localSheetId="19" hidden="1">UA07A!$A$2:$I$5</definedName>
    <definedName name="_Hlk154656942" localSheetId="0">'UA01'!#REF!</definedName>
    <definedName name="_Hlk154656942" localSheetId="12">'UA05'!#REF!</definedName>
    <definedName name="_Hlk154656942" localSheetId="15">'UA06'!#REF!</definedName>
    <definedName name="_Hlk154656942" localSheetId="18">'UA07'!#REF!</definedName>
  </definedNames>
  <calcPr calcId="191029"/>
</workbook>
</file>

<file path=xl/calcChain.xml><?xml version="1.0" encoding="utf-8"?>
<calcChain xmlns="http://schemas.openxmlformats.org/spreadsheetml/2006/main">
  <c r="B30" i="30" l="1"/>
  <c r="B8" i="30"/>
  <c r="B6" i="30"/>
  <c r="B21" i="30"/>
  <c r="B33" i="30"/>
  <c r="B32" i="30"/>
  <c r="B31" i="30"/>
  <c r="B29" i="30"/>
  <c r="B28" i="30"/>
  <c r="B27" i="30"/>
  <c r="B26" i="30"/>
  <c r="B25" i="30"/>
  <c r="B24" i="30"/>
  <c r="B23" i="30"/>
  <c r="B22" i="30"/>
  <c r="B20" i="30"/>
  <c r="B19" i="30"/>
  <c r="B18" i="30"/>
  <c r="B17" i="30"/>
  <c r="B16" i="30"/>
  <c r="B15" i="30"/>
  <c r="B14" i="30"/>
  <c r="B13" i="30"/>
  <c r="B12" i="30"/>
  <c r="B11" i="30"/>
  <c r="B10" i="30"/>
  <c r="B9" i="30"/>
  <c r="B7" i="30"/>
  <c r="B5" i="30"/>
  <c r="B4" i="30"/>
  <c r="B3" i="30"/>
  <c r="B2" i="30"/>
  <c r="B9" i="21"/>
  <c r="B5" i="21"/>
  <c r="B7" i="21"/>
  <c r="B6" i="21"/>
  <c r="B4" i="21"/>
  <c r="B3" i="21"/>
  <c r="B2" i="21"/>
  <c r="B14" i="20"/>
  <c r="B9" i="27"/>
  <c r="B13" i="27"/>
  <c r="B12" i="27"/>
  <c r="B11" i="27"/>
  <c r="B10" i="27"/>
  <c r="B8" i="27"/>
  <c r="B7" i="27"/>
  <c r="B6" i="27"/>
  <c r="B5" i="27"/>
  <c r="B3" i="27"/>
  <c r="B2" i="27"/>
  <c r="B4" i="27"/>
  <c r="B4" i="24"/>
  <c r="B3" i="24"/>
  <c r="B2" i="24"/>
  <c r="B10" i="23"/>
  <c r="B9" i="23"/>
  <c r="B8" i="23"/>
  <c r="B7" i="23"/>
  <c r="B6" i="23"/>
  <c r="B5" i="23"/>
  <c r="B4" i="23"/>
  <c r="B3" i="23"/>
  <c r="B2" i="23"/>
  <c r="B5" i="22"/>
  <c r="B4" i="22"/>
  <c r="B3" i="22"/>
  <c r="B2" i="22"/>
  <c r="B8" i="21"/>
  <c r="B18" i="20"/>
  <c r="B17" i="20"/>
  <c r="B16" i="20"/>
  <c r="B15" i="20"/>
  <c r="B13" i="20"/>
  <c r="B12" i="20"/>
  <c r="B11" i="20"/>
  <c r="B10" i="20"/>
  <c r="B9" i="20"/>
  <c r="B8" i="20"/>
  <c r="B7" i="20"/>
  <c r="B6" i="20"/>
  <c r="B5" i="20"/>
  <c r="B4" i="20"/>
  <c r="B3" i="20"/>
  <c r="B2" i="20"/>
  <c r="B34" i="30" l="1"/>
  <c r="B14" i="27"/>
  <c r="B5" i="24"/>
  <c r="B11" i="23"/>
  <c r="B6" i="22"/>
  <c r="B19" i="20"/>
</calcChain>
</file>

<file path=xl/sharedStrings.xml><?xml version="1.0" encoding="utf-8"?>
<sst xmlns="http://schemas.openxmlformats.org/spreadsheetml/2006/main" count="1273" uniqueCount="384">
  <si>
    <t>5.
01</t>
  </si>
  <si>
    <t>7.
Análisis</t>
  </si>
  <si>
    <t>8. 
Categorización</t>
  </si>
  <si>
    <t>CODIFICACIÓN FRAGMENTO</t>
  </si>
  <si>
    <t>ENCUENTRO INTERSEDES</t>
  </si>
  <si>
    <t>SEDE ENCUENTRO</t>
  </si>
  <si>
    <t>DÍA</t>
  </si>
  <si>
    <t>TÉCNICA</t>
  </si>
  <si>
    <t>TEMÁTICA</t>
  </si>
  <si>
    <t>CATEGORÍA</t>
  </si>
  <si>
    <t>FRAGMENTO</t>
  </si>
  <si>
    <t>CÓDIGO PARTICIPANTE</t>
  </si>
  <si>
    <t>GHB</t>
  </si>
  <si>
    <t>PROPUESTA INSTITUTO NACIONAL</t>
  </si>
  <si>
    <t>5.
02</t>
  </si>
  <si>
    <t>7. 
Análisis</t>
  </si>
  <si>
    <t>9. Taller de Armonización</t>
  </si>
  <si>
    <t>TALLER DE ARMONIZACIÓN</t>
  </si>
  <si>
    <t>CMOS</t>
  </si>
  <si>
    <t>CULTURA ORGANIZACIONAL</t>
  </si>
  <si>
    <t>ALMA</t>
  </si>
  <si>
    <t>PROPÓSITO SUPERIOR</t>
  </si>
  <si>
    <t>PROBLEMÁTICA AMBIENTAL</t>
  </si>
  <si>
    <t>EDUCACIÓN</t>
  </si>
  <si>
    <t>CONCIENCIA</t>
  </si>
  <si>
    <t>JUVENTUDES</t>
  </si>
  <si>
    <t>PSICOLOGÍA</t>
  </si>
  <si>
    <t>DESERCIÓN ESTUDIANTIL</t>
  </si>
  <si>
    <t>ASMR</t>
  </si>
  <si>
    <t>PARTICULARIDADES DE SEDE</t>
  </si>
  <si>
    <t>EDGL</t>
  </si>
  <si>
    <t>JCM</t>
  </si>
  <si>
    <t>GEBT</t>
  </si>
  <si>
    <t>CATEGORÍA DOCENTE</t>
  </si>
  <si>
    <t>DIÁLOGO DE SABERES</t>
  </si>
  <si>
    <t>FORMACIÓN DOCENTE PERMANENTE</t>
  </si>
  <si>
    <t>INCLUSIÓN</t>
  </si>
  <si>
    <t>MODELO INTERSEDES</t>
  </si>
  <si>
    <t>INTELIGENCIA ARTIFICIAL</t>
  </si>
  <si>
    <t>5.
03</t>
  </si>
  <si>
    <t>CARTOGRAFÍA EXTENDIDA</t>
  </si>
  <si>
    <t>APRENDIZAJE SITUADO</t>
  </si>
  <si>
    <t>INNOVACIÓN</t>
  </si>
  <si>
    <t>PROYECTO URDIMBRE</t>
  </si>
  <si>
    <t>5.
04</t>
  </si>
  <si>
    <t>9. Cartografía extendida</t>
  </si>
  <si>
    <t>GRUPO FOCAL</t>
  </si>
  <si>
    <t>LÚDICA</t>
  </si>
  <si>
    <t>PERTINENCIA INSTITUTO NACIONAL</t>
  </si>
  <si>
    <t>ENSEÑANZA DE LAS MATEMÁTICAS</t>
  </si>
  <si>
    <t>FORMACIÓN DOCENTE RECIENTE INGRESO</t>
  </si>
  <si>
    <t>2. 
Amz</t>
  </si>
  <si>
    <t>2. Amz</t>
  </si>
  <si>
    <t>6.
DEJG</t>
  </si>
  <si>
    <t>1. 2023/11/14</t>
  </si>
  <si>
    <t>3. 
EP4</t>
  </si>
  <si>
    <t>3. EP4</t>
  </si>
  <si>
    <t>AMZ</t>
  </si>
  <si>
    <t>10. Lineamientos del Instituto Nacional y Línea Base en construcción</t>
  </si>
  <si>
    <t>9. Grupo focal</t>
  </si>
  <si>
    <t>Lineamientos del Instituto Nacional y Línea Base en construcción</t>
  </si>
  <si>
    <t>EJ</t>
  </si>
  <si>
    <t xml:space="preserve">[...]Nuestra sede ahorita pues está pasando por un momento álgido, un momento coyuntural, porque tal vez los profesores o la gente que trabaja muy de cerca con la universidad saben que en este momento estamos formulando la propuesta de fortalecimiento de las sedes de presencia nacional, es decir, estábamos acostumbrados a tener trece profesores, que casi siempre no estábamos trece, eran doce, once, doce, trece y ahora pues hay, digamos, una apuesta de que vamos a tener cerca de cincuenta plazas...  e todo medido a través de una ampliación de la cobertura, sí, pero ustedes saben, y con programas presenciales acá en la Sede. Eso fue aprobado apenas en octubre veinte, o sea, hace recientemente, en el consejo académico para algunos, que algunos pertenecen al consejo, y esto nos ha puesto en una, en una carrera contra el tiempo, realmente, con el equipo docente y los administrativos hemos trabajado en una propuesta en la que nosotros podamos cumplir con esa ampliación de cobertura, pero de manera responsable, coherente con las necesidades del territorio. [...]
Nosotros ya hemos estado esperando, hemos sido receptivos a las invitaciones del instituto en dos ocasiones, no obstante, no pudimos participar, pero creemos que para, para nosotros trabajar de la mano del Instituto a largo plazo, pensar en cosas a largo plazo es necesario. Hemos estado haciendo también apuestas en términos de una docencia diferente en el pregrado, y en el posgrado, hemos venido trabajando con el profe GEBT, con el profe JCM, pues con el equipo del profe GEBT también, tratando de que sea una apuesta de aprendizaje colaborativo, que haya aprendizaje basado en proyectos. No es fácil, muchos de nuestros docentes son ocasionales y sabemos pues que eso no es un tiempo que incluye el trabajo que amerita, digamos aplicar este tipo de aprendizaje.[...]                                                                         [...] también tenemos pues un trabajo en investigación que sobre todo para mí el grueso importante lo dan los estudiantes de posgrado, muchas veces determinan nuestros intereses investigativos, entonces es muy interesante el proceso que se tiene con los estudiantes de, de posgrado y también hay unas necesidades identificadas de mejorar nuestros seminarios de investigación, de trabajar, de incluirlos más, digamos, en nuestro trabajo, en nuestros grupos de investigación. [...]
 [...]nos tenemos que poner al día con unos temas de, de docencia, precisamente esa propuesta de fortalecimiento nacional, porque incluye, de hecho, esa propuesta incluye una reorganización de la sede, pensando que puede ser una vicerrectoría lo que tenga esta sede en el futuro.  [...]  ,   los directores de sede de presidencia nacional no tenemos voto en el consejo académico,   pues en la vicerrectoría ya participaríamos realmente con voz y voto. Entonces hay mucho juego en este momento para nosotros.   </t>
  </si>
  <si>
    <t xml:space="preserve"> [...] mi nombre es GHB, vengo de la Sede Manizales y estamos en un proyecto que es la creación del primer Instituto Nacional de la Universidad Nacional. Un Instituto del modelo intersedes, de investigación, innovación y política educativa, el instituto gira en torno a la educación y quiere trabajar desde este modelo intersedes.   la idea nuestra, esta es la primera reunión, la segunda presencial, la primera la hicimos en sedes Manizales, esta es la primera reunión que hacemos en otra sede ajena digamos a donde pertenezco que es Manizales y, queremos seguir en, en otras sedes también como digamos de la Paz,   seguramente Tumaco en algún momento llegaremos, Orinoquía,   San Andrés, o sea empezará a, a rodar por las sedes de la Universidad Nacional, socializando este proyecto, conocernos, incorporar sus comentarios.   [...] Entonces esto es lo que nos convoca hoy. Este cuarto encuentro, tuvimos dos primeros virtuales, uno presencial ya en septiembre, en la Sede Manizales y este cuarto es acá, aquí vamos a realizar varias actividades, entre esas la socialización de una línea base en construcción que tenemos. Quisimos desencadenar un proceso porque esto no ha concluido, de hacer un barrido, una arqueología, en lo que son las bases de datos, los repositorios de la Universidad acerca de colectivos de investigación y de producción académica en la Universidad Nacional.  [...]ahora es como ver en qué va esa construcción de esa línea base y que desde las sedes cada uno pueda aportarnos cada uno sabe su sede, conoce más y su departamento, su carrera, dónde está, qué ha hecho, entonces ir robusteciendo este proceso de, hacer ese barrido ¿para qué?  [...]al final nos convoca como tener unas líneas de investigación de la Universidad Nacional con base en lo que se está haciendo en la universidad. Entonces el Instituto aparece como un dinamizador de unos procesos, más no como el germen o el inicio de algo, o sea, viene (a) articular, a construir sobre lo construido como vamos a ver.  [...]</t>
  </si>
  <si>
    <t xml:space="preserve"> [...] Estar atentos a todos esos cambios que se están dando en el mundo, en las tecnologías, en los modos de habitar, cómo transcurre la educación, cómo se ha transformado también a raíz de la pandemia. Entonces instalar ese diálogo no es solo ahora en el proceso de creación, sino que necesitamos estar conversando en torno a esto. Queremos dialogar con el gobierno, con los territorios, las instituciones, agentes externos del sector productivo. Si, con la educación básica, media, superior y con la sociedad en general. Propiciar encuentros entre educadores. Eso nos interesa también. O sea, nos parece encantador que, en esta versión, en este cuarto encuentro, nos acompañen tantas personas también de la Sede Amazonía, nos parece muy importante. Y, ser un campo de estudio, construcción colectiva y transformación de la educación en un contexto nacional y global. Esa sería nuestra misión. [...]</t>
  </si>
  <si>
    <t xml:space="preserve"> [...] Tenemos una visión,  si era al 2030, al 50, al 100. En el año 2050, a partir del modelo intersedes y con la participación de comunidades académicas de todas las áreas de conocimiento, el Instituto Nacional de Investigación, Innovación y Política Educativa es un faro en el devenir de la educación y el cultivo de la humanidad, tanto para la Universidad Nacional de Colombia como para el País. El Instituto Nacional, desde su concepción como estrategia para las culturas en comunicación, a través del diálogo permanente con comunidades, Estado, Organizaciones, instituciones de educación, sectores productivos y actores de los territorios y del mundo integra lo existente y lo emergente para deliberar y proponer nuevas discusiones en el campo de la educación en las escalas local, nacional y global.  [...]
Entonces este modelo lo que nos propone, tenemos una cultura que es nuestra envolvente. Es nuestro medio. Un entorno global y vamos viniendo y aparece la Universidad Nacional donde está este anillo punteado en verde, cuyo centro va a ser ese propósito superior con el que iniciamos la presentación. Este centro es el propósito superior de la universidad.  [...]
El instituto aparece aquí en este anillo fucsia, donde lo que está es articulando y dinamizando todo esto que pasa en el interior de la Universidad Nacional. Y tenemos los tres grandes pilares en los que nos estamos apoyando el Instituto de Investigación en Educación, el IEDU, está el profesor JCM, director del Instituto. Está el Centro de Pensamiento, aquí está en políticas de educación superior, está acá, el profe AFMC, es el director del Centro de Pensamiento, y está la Dirección Nacional de Innovación Académica de la DNIA, está aquí el profesor GEBT Tapias. Es el director. Son nuestros tres grandes Pilares, son los que nos permiten avanzar, porque ellos tienen un camino recorrido en el que nosotros nos estamos apoyando y articulando. Ellos ya estaban antes de Instituto, el Instituto llega para integrarnos y para hacer cosas juntos en el país, o sea que empecemos a dinamizar todo lo que cada uno hace desde su experticia y su dependencia, empezar a transversalizar eso.   [...]
tenemos un objetivo general, teníamos unas puntadas, si recuerdan que lo habíamos visto un poco en el segundo encuentro virtual, pero con el tercer encuentro y lo que emergió el último día y la síntesis, qué es en últimas lo que quiere el instituto. ¿Cuál es ese gran objetivo? Incidir en las políticas públicas en educación a partir de la integración interdisciplinar de la investigación en educación y la innovación académica desde el modelo intersedes de la Universidad Nacional de Colombia, en diálogo con los territorios, sus agentes e instituciones.  [...]
Esto es lo que estamos proponiendo como un objetivo general del instituto. pueden observar en todos los encuentros ha estado el profe EDGL, viene acompañándonos desde el primero, el segundo, el tercero. Compartimos en el Consejo de Sede, hace dos semanas más o menos, que ya es el primer Consejo de Sede por donde hemos pasado, fue por el de Palmira y ya emitió un oficio respaldando el proyecto de creación del instituto.  [...]
Tenemos unos objetivos. Documentar experiencias significativas colectivos de trabajo y producción académica en torno a investigación en educación, innovación académica y política educativa en la universidad. Eso ya lo estamos haciendo, eso es parte de lo que les vamos a mostrar ahora, de cómo va ese proceso. Entonces este objetivo ya está andando, esto crece en tiempo real; la investigación, los colectivos, las tesis en la Universidad Nacional de maestría, doctorado, trabajos de pregrado, la línea base es desencadenar una metodología a partir de un instrumento y queremos que en el momento en que exista la página web del Instituto podamos alojar ahí un repositorio y que miremos qué sinergia es posible en torno a unos temas.  [...]pero la línea base no se acaba porque todo el tiempo hay producción académica en la Universidad Nacional, uno puede tomar unas fotos en unos momentos, puede desencadenar esa metodología de registrar la información, pero no es finita, eso está bien porque estamos trabajando en algo que está creciendo en tiempo real. Entonces como entender las limitaciones que eso tiene y de ahí la relevancia de que cada sede y cada persona como agente institucional, en términos de MCP, nos ayude a construir esa línea base que vamos a ver.  [...]
Contribuir a la armonización de las funciones misionales para la formación integral, siendo la educación la razón de ser del ejercicio de la docencia, de la investigación y de la extensión, yo creo que a veces se nos olvida eso. Entonces vamos procurando la investigación, si, la extensión, la docencia y todo, todo arrancó por la docencia y es lo que tiene que, digamos, a donde tiene que volver, en una espiral hermenéutica y no en tres ejes que sean paralelos y que nunca se junten.  [...]esto tiene que ser una espiral donde la docencia prepara para la investigación, si, los grupos de investigación forman en investigación; hay la potencialidad de los grupos de investigación y laboratorio pasar a procesos de extensión, pero lo importante es que esa extensión, además de unos recursos que le ingresen a la universidad, pues vuelva al aula y retroalimente el ejercicio de la docencia. Tanto en los docentes como en los estudiantes, porque ese enfrentarnos a la investigación y a la extensión, nos permite también como docentes estar retándonos y estar poniéndonos a prueba también en ese mundo cambiante. Entonces no vamos a satanizar ni lo uno ni lo otro, lo importante es que todo vuelva al origen que es la docencia. Y el Instituto ocupándose de la educación, pues digamos que puede ser una estrategia para eso, o sea, de qué manera capitalizamos nuestra experiencia en, en, en docencia, en investigación y en extensión.  [...]
Propiciar la sinergia de las distintas instancias de la universidad, desde este modelo intersedes.  [...]esto es lo que nos interesa, no crear un grupito que está hablando aquí, sino como ir rotando y lo decía CMOS que viene con nosotros también ... sigue una actividad con ustedes y está trabajando la parte de esa cultura organizacional nuestra.  [...]cada encuentro hay unas constantes,  [...] cada vez es un encuentro donde se incorpora personas nuevas y eso va alimentar el Instituto y estos diálogos. Entonces ya estamos trabajando en ese objetivo.  [...]
Y promover como universidad dentro y fuera de ella, una educación para el conocimiento, el cuidado de sí, para la defensa y el disfrute de la vida y en última instancia para el cultivo de la humanidad desde una concepción integral, compleja y holística.  [...]ahí volvemos a ese otro origen, si hablábamos de la educación tenemos que llegar también al gran origen  [...]
que es el ser, ese ser y ese cultivo de la vida y ese cultivo de humanidad que en últimas debería llevarnos con ese propósito superior, conducirnos allí. [...]
Entonces lo que se propone de Cuenco es que está adscrito a la rectoría como un órgano consultivo de ella, de las vicerrectorías de sedes, de las facultades, con las dependencias que lo requieran, en todos estos campos de la educación, teniendo en cuenta como los tres ejes nuestros, basados en esos tres pilares que van a ser la investigación en educación, la innovación académica y las políticas educativas. Tanto dentro de la Universidad como en el país.  [...]
Se va a articular a los colectivos,  [...]los grupos de investigación, centros y escuelas de pensamiento, institutos,  semilleros que son tan importantes, entonces vamos a estar en contacto también y por todas las dependencias e instancias internas o externas que acudan digamos a los servicios a los que va a acompañar en los procesos el Instituto.  [...]
Este es el gobierno del Instituto, tiene un Consejo de Instituto,   que es el mayor y luego hay una Dirección del Instituto, que se apoya en lo administrativo, en los docentes adscritos a ese instituto y lo que estamos proponiendo que es distinto, que no existe, pero nos parece importante, es un comité estratégico. Ese comité estratégico alimentado digamos por unos agentes externos a la universidad en el área de educación, en el sector productivo de la sociedad, que nos permitan estar en consonancia con ese mundo real que a veces  reclaman tanto los jóvenes desde el interior de la universidad y que de pronto hay docentes que dan la espalda digamos a ese mundo real y empieza a construirse una burbuja, pero lo que queremos es precisamente ese comité estratégico es estar en conversación la Universidad con el medio todo el tiempo. [...]</t>
  </si>
  <si>
    <t>ASMR;GHB;GIO</t>
  </si>
  <si>
    <t>[...]vamos a ver hoy el horizonte de sentido de este Instituto. Cómo es ese hacer de lo construido sobre construido. La misión, los objetivos y la estructura, que digamos esto lo hemos traído en el primer y segundo encuentro. Afinamos cosas de la misión y visión. Desde el tercer encuentro se incorporaron elementos a los objetivos. Entonces ya les podemos presentar cómo va esta construcción, que pasará después al Consejo Académico, y hasta llegar al Consejo Superior Universitario para buscar la aprobación de la creación del instituto.  [...]
Este es nuestro logo, eslogan, imagen y propósito de Cuenco.  [...]como es el Instituto Nacional de Investigación, Innovación y Política Educativa, un nombre muy largo, entonces la sigla que sacamos es CUENCO, de Culturas en Comunicación, que sería nuestro eslogan, nuestro propósito. Entonces esta es la invitación que hacemos de Cuenco. Un cuenco es un recipiente cuya utilidad reside en el vacío, él es útil porque no es macizo y en ese cuenco y en ese vacío nos encontramos nosotros como todas las culturas del país, en consonancia con este proyecto de la Universidad Nacional Cultural, Científico y Colectivo de Nación.  [...]
[...]estamos en vía de aprobación de Unimedios, pero bueno, esto es lo que hemos construido y propuesto hasta ahora. Este es el propósito superior de la Universidad Nacional. Este quería compartirlo. porque pienso que es el norte nuestro y a veces no lo tenemos presente.... y, es "Ser la universidad de la nación que, como centro de cultura y conocimiento, forma ciudadanos íntegros, responsables y autónomos, orientados a ser agentes de cambio con conciencia ética y social, capaces de contribuir a la construcción nacional, desde la riqueza y diversidad de las regiones, y desde el respeto por la diferencia y la inclusión social." Ese es el Propósito Superior de la Universidad Nacional.  [...]
En esa construcción de los lineamientos del Instituto nos basamos en los lineamientos de la Universidad Nacional, ahí está el propósito. Y tenemos como un horizonte de sentido de por qué, para qué el instituto, el cómo, entonces están las Culturas en comunicación. Queremos que esto sea construido desde el modelo intersedes, que efectivamente estemos tejiendo una Universidad Nacional.  [...]
Hay una metáfora de la siembra y el cuidado y la recolección, no es cierto. Como significado de la humanidad. Esto es un aporte que nos ha hecho también MCP, que es nuestra socióloga y es una invitación   al cultivo de humanidad, en consonancia con esa misión y visión y los objetivos del Instituto. Y ese construir sobre lo construido es un reconocimiento al camino recogido.  [...]el Instituto llega a dinamizar unos procesos que ya están andando, que hay investigaciones, que hay colectivos de investigación en la Universidad, semilleros, laboratorios. Solo que a veces no sabemos los unos qué están haciendo los otros, entonces es, poder comunicarnos de esa manera y articular los pilares del conocimiento en torno a lo que nos convoca que es la Educación. Esa es la gran apuesta del instituto como tal.  [...]
Aquí hay una línea base. Esto arranca más o menos del 2020 y avanzado el 2022 con la profesora DASC. Ella inicia unos diálogos en la Sede Bogotá, Medellín, Manizales y Palmira. Esto ha sido importante, a través de revisar esos diálogos de la profesora, pues ya teníamos ubicados en ese radar, el papel del Centro de Pensamiento en Política Pública en Educación Superior, estaba ahí detectado también la importancia del Instituto de Investigación en Educación y la relevancia de la DNIA, en conversaciones con el profesor GEBT decidimos que la parte de innovación estaría cubierta desde esta dependencia.  [...] 
Y luego sigue una parte de conceptualización unos meses durante el 2022 a cargo del profesor Juan Pablo Duque, donde él hace ese proceso de conceptualización, hace unos enunciados de ese sentido del instituto y este año, yo estoy más o menos desde marzo,   mirando el Instituto, ya de lleno metida en junio de este año. Logramos pasar de la formulación a la creación en el banco de proyectos, en el BPUN, para el dieciocho de junio ya estábamos creados, entonces logramos  ir muy rápido y, lo más maravilloso ha sido iniciar estos diálogos que vienen como julio, agosto, septiembre, ahora noviembre, queremos encontrarnos en enero, en marzo, tener estos diálogos que es lo que ha dinamizado y ha nutrido ese proyecto de instituto, entonces ya, se piden los diálogos iniciales de la profesora en esa conceptualización, pero a la vez   sigamos circulando por las sedes, tenemos presentación en los consejos de las sedes andinas,   para conseguir el respaldo de las sedes andinas, desde las facultades y llegar al académico con esa base. [...]
E igual la línea base también es un compromiso para llegar al académico y bueno, yo estaré en este proceso acompañándolos este 2023 y el 24. No sabemos qué pase, a mitad de año con el cambio de gobierno que acontezca, pero vamos aquí. [...]
[...]esta misión ha sido de la conversación también, de mirarlo,   incluso la vez del segundo encuentro que trabajamos en torno a esto, el profe JCM estaba acá en Leticia, lo logramos comunicar en conexión remota y a pedacitos con la sede. ¿Entonces, cuál es nuestra misión? Integrar el trabajo que hay en torno a la educación, que ya lo hay, se han hecho muchas cosas, entonces nosotros tenemos esa misión de integrar. Reflexionar sobre la educación, no es cierto, como un elemento fundamental de esa conciencia de universidad nuestra.   [...] contribuir a la consolidación del Modelo intersedes.  [...]necesitamos proyectos, estrategias que nos permitan de verdad funcionar intersedes, porque ya está, en el Plan Global de Desarrollo, tenemos que buscar todos los proyectos que de verdad nos convoquen y nos, inviten a un trabajo colaborativo [...]
Deliberar y proponer nuevas discusiones en el campo de la educación dentro y fuera de la universidad.  [...]</t>
  </si>
  <si>
    <t>ASMR: [...]mi nombre es ASMR, estoy acá como rol de estudiante, vengo de la Sede Manizales, y también como representante PEAMA de la Sede Manizales. Yo tuve la oportunidad de estar en el tercer encuentro y hablamos de muchas cosas, pero hay algo que todavía me genera ruido y está dentro de la estructura y era algo que mencionaba en el encuentro anterior y es ¿qué rol vamos a jugar o vamos a estar los estudiantes dentro del Instituto? Y siempre lo he mencionado y es que las decisiones que se toman... yo lo veo como una pirámide y no de una forma negativa, sino que las decisiones que se toman arriba las asumimos como consecuencias los estudiantes. Entonces, entendiendo que el objetivo del Instituto es una pregunta que me hace ruido es ¿qué rol vamos a tener los estudiantes dentro del Instituto?  [...]
  [...]debe haber un espacio de formación, porque podemos estar ahorita, pero, mañana habrá una oportunidad y las personas van a estar cambiando, entonces si vamos a tener un proceso tal vez como de formación, una línea donde nosotros vamos a poder estar, cuál va ser la participación de nosotros, porque nosotros tenemos un proceso de formación, pero muchos, por ejemplo como yo, nos gusta mucho el cuento académico y estar ligado a la universidad, pero también la idea de crear una comunidad y lo decíamos al principio, que esta la propuesta de construcción colectiva y esta es la misión que también tenemos los PEAMAS, es ir, formarnos y retornar, y sería chévere poder empezar a hacer una construcción colectiva por medio de nosotros también.  [...]tenemos una construcción colectiva con los agentes del territorio, con el territorio en general, donde también la Universidad, el Instituto y nosotros, salimos beneficiados. Entonces mi pregunta en general es ¿cómo vamos a integrar a los estudiantes en el proceso del Instituto?  [...]
GHB:  [...]Aquí en esta estructura de gobierno, en el Instituto, en el consejo de Instituto, que es lo más digamos como la máxima autoridad en la Universidad no son las directivas sino los consejos, siempre la máxima  e autoridad es el consejo, allí habrá estudiante elegido, yo había propuesto inicialmente que fuera estudiante PEAMA por la experiencia de los diálogos con ASMR y la posibilidad de abarcar dos sedes, que es la sede de origen y la sede andina donde está, pero entonces diría eso entraría a ser un sesgo en la Universidad. No nos dejaron, o sea, esa consulta jurídica se hizo, pero sí debe haber un estudiante que sea elegido por la representación estudiantil que va a este consejo de Instituto, entonces va a estar ahí.  [...]
Ya en las dinámicas del Instituto funcionando,  [...] el Instituto puede tener programas, puede dirigir tesis, puede tener grupos de investigación, va a estar articulado. Entonces ese fin último es ese trabajo con los estudiantes en formación y también que, al ser el Instituto, no una carrera, no estar adscrito una facultad, puede trabajar de una manera que está en todos los niveles, articular niveles.  [...]nos interesa ese enlace entre los distintos niveles de formación y trabajar en torno a la educación [...]
GIO: [...]veo que siempre es bueno, siempre es necesario tener más la participación de los estudiantes y yo voy a dar cuatro ideas muy grandes,  [...]pero como avanzando en la línea base, porque es que, en la Sede Amazonía no nos perdemos, empezando que sea tan pequeñita... [...]Primero es, que tiene que ver con lo que dice la representante estudiantil de Manizales y es, aquí en la sede tenemos formación en investigación con los estudiantes desde el primer semestre, creo que eso es una cosa que se hace porque la Sede Amazonía surgió como un Instituto de investigación y eso, digamos, es una de las banderas de esta sede, la investigación intercultural, es una cosa que es muy importante mencionar, todos los docentes que trabajamos aquí hacemos investigación y se están haciendo socialización de los resultados. [...]tenemos un proyecto que se llama Plan Retorno,  [...]tenemos un programa que se llama PEAMA, los estudiantes entran aquí uno, dos o tres semestres y de ahí se van para una de las sedes andinas y desde hace más o menos seis años implementamos un proyecto con recursos de la sede, pero en esta crisis lo apoyó la Vicerrectoría Académica, que se llama Plan Retorno y ahí lo que hacemos es propiciar que los estudiantes regresen a la región a terminar su trabajo de grado. Ya hemos tenido más o menos entre 80 y 90 estudiantes que han regresado a hacer su trabajo de grado aquí en la región.  [...]la sede de Amazonía cubre los seis departamentos,  [...] entonces aquí tenemos estudiantes de Amazonas, Caquetá, Guainía, Guaviare, Putumayo y Vaupés, entonces cuando hablamos del Plan Retorno, también hemos tenido estudiantes haciendo sus trabajos de grado en Amazonas, en Putumayo y en Vaupés. [...]
Entonces es un proyecto transversal porque en las opciones de grado pues están las pasantías, están las prácticas, están las asignaturas de posgrado, entonces se continúa la docencia, pero también hay investigación extensión. Y este semestre nos metimos en un proyecto un poco ambicioso con los Profes de Sede y con los profesores ocasionales pues hemos tenido mucho diálogo, mucha receptividad, es un proyecto de contextualizar en temas amazónicos las asignaturas.  [...]los estudiantes terminan la educación secundaria, que no siempre es la mejor y en esos departamentos a veces es muy regular cuando entran aquí a Leticia, a la Universidad, pues no saben nada de su comunidad.  [...]
[...]estos son los estudiantes que van a trabajar por la Amazonía, y uno va a mirar y realmente es muy poco lo que tienen de conocimientos amazónicos. Entonces nosotros tenemos nuestra asignatura bandera que es el Introducción al Contexto Amazónico, pero este semestre en un asunto de coordinación con los profes, hicimos un esfuerzo de hacer ya, contextualización en temas amazónicos para las asignaturas que dictamos en la sede  [...] Eso realmente tiene una explicación muy interesante y es que los estudiantes tenían que hacer un trabajo para cada asignatura, entonces lo que nosotros hicimos fue hacer un solo trabajo que le sirva para diferentes asignaturas. Entonces el trabajo que está haciendo para la matemática, le sirve para administración, le sirve para lecto-escritura, le sirve para ingresos. Eso fue realmente un trabajo de mucha coordinación realmente,  [...]logramos hacer un solo trabajo que sirva para diferentes asignaturas. Es el trabajo que presentan en la Feria de las Ciencias.  [...]Formación en investigación desde el primer semestre, el Plan retorno, estamos haciendo ese tema de la contextualización de las asignaturas.  [...] estamos en la creación del convenio Universidad, empresa, Estado. Estamos en este momento dando lineamientos, estamos haciendo las gestiones y estamos con esa idea pues porque sabemos que sí es importante involucrar la comunidad universitaria, comenté la universidad, empresa, Estado, Sociedad realmente, que tiene esa idea de que pues los otros actores de la sociedad se involucren en la Universidad.  [...]</t>
  </si>
  <si>
    <t xml:space="preserve">[...]esto es una representación sistémica,  [...]Una visión sistémica donde yo tengo unos trasvases de energía, información y comunicación en esta parte, en estas puertas con el Estado, con la Sociedad, el sector productivo y teníamos las instituciones en educación superior y, esa educación en contexto que menciona usted fue una observación en Palmira con uno de los profesores que decía: sí, está bien la educación superior, pero también la universidad tiene que estar en comunicación con la educación en general  [...]Entonces yo creo que ese llamado al contexto, a tocar tierra y empezar a buscar una especialización, de acuerdo a las características de cada territorio, es muy importante.  [...] creo que es la educación en general, más allá del aula, más allá de la Universidad Nacional.
AFMC: [...]el objetivo general deberíamos tener también una visión, digamos, hacia la Universidad misma en términos de la reflexión pedagógica y de la innovación.  [...]me parece que una de las demandas fuertes que ha habido en la Universidad tiene que ver con esta falta de reflexión sobre nuestra labor pedagógica y, sobre el reconocimiento de sus procesos de innovación.  [...]tener como objetivo general lo que es únicamente la incidencia en las políticas públicas de educación, me parece que desconoce un poco la necesidad de que hagamos una reflexión interna también sobre los aspectos de pedagogía e innovación al interior de la Universidad. Es decir, que desde el Centro logremos contribuir a la formación y la reflexión en pedagogía y experiencias de innovación educativa. [...] </t>
  </si>
  <si>
    <t>GHB;AFMC</t>
  </si>
  <si>
    <t>GHB:[...]esto es la parte de socialización, la propuesta de creación es un documento, tiene mucha más densidad y ahí está como toda esa reflexión pedagógica que ha sido siempre la preocupación. Entonces como el Instituto instalando estos diálogos en el interior y con el exterior, siempre retroalimentando.  [...]
E incluso en la propuesta lo que se está enunciando también es la posibilidad de mirar esa formación con los docentes de reciente ingreso cuando entran los profesores a formar parte de la Universidad Nacional por un concurso, estamos entrando por una hoja académica. Entonces es formación profesional y en las últimas dos décadas por formación posgradual, pero no por una formación en pedagogía, en didáctica [...]Lo que hemos conversado con Kelly Noreña, que es la socióloga   que está a cargo de esa construcción de esa línea base, decíamos, bueno, todo esto que tenemos aquí a donde apunta, y hay una preocupación grandísima, que daría unas líneas de investigación del instituto y una muy fuerte en pedagogía, y lo que reclaman los colectivos cuando hablamos con los departamentos y ya vamos hablando con los profesores, es como una pedagogía en contexto, o sea como que hay unos gruesos generales y muy chévere tener esa base, pero es necesario tener esa pedagogía en las matemáticas, cómo es esa pedagogía en los idiomas [...]
Entonces hemos visto cosas de cuál es ese recorrido.  [...]El más fuerte en la Universidad Nacional en pedagogía ha sido el Centro de Idiomas, en Bogotá, porque es todavía licenciatura y luego le sigue la pedagogía en música. Y de allí ya pasa como la, la licenciatura en matemáticas, en ciencias exactas y, hay como una producción fuerte hacia ciencias también y luego empieza a disminuir mucho,  [...] hay unos departamentos que pareciera que no han llegado a esa necesidad, no la han detectado.  [...]robustecer, enriquecer ese objetivo general, pero esa preocupación por la pedagogía...[...]</t>
  </si>
  <si>
    <t>CONTEXTO CULTURAL</t>
  </si>
  <si>
    <t>VAL:[...]mi nombre es VAL, soy estudiante del doctorado de estudios amazónicos [...]Muy interesante que el nombre de la sigla pues que ustedes están construyendo sea Cuenco,  e aquí hablamos de totumas, de cuyas, y las cuyas son poderosas porque son contenedoras, son vientres, entonces las cuyas son también una forma de nombrar a las mujeres entre la gente muy, entre la gente indígena y es porque pues esas cuyas permiten entregar también compartir y recoger conocimientos. [...]
Yo creo que en sedes como la nuestra, como dice el profesor GIO, no sólo desde la investigación sino desde la extensión, incluso en la docencia permanentemente estamos en unas ecologías, diálogos de saberes muy   determinantes para nosotros, con conocedores locales, con teorías nativas, con conocimiento popular, con chamanes, parteras, maloqueros,   digamos que pensar en esa ecología y en esa totuma como contenedora, pero además   un asunto que valorice y posicione esos sistemas de conocimiento locales, pues es muy clave, ese diálogo que nos devuelva o esas acciones, esas agencias de conocimiento locales que no sean  e algo como, como que se considera dentro de un comité, sino que sean realmente determinantes para la construcción del conocimiento, porque precisamente aquí tenemos discusiones muy buenas, muy contundentes sobre otras epistemologías, sobre realmente la ética del conocimiento, sobre cómo desde la universidad además eso nos ha implicado un proceso de construcción largo de confianza, de relaciones que son   a largo plazo, que incluso se convierten en asuntos políticos. [...]
Nosotros acá trabajamos con planes de manejo de cuencas hídricas, con gobernabilidad, entonces esas relaciones que se tienen en sedes como estas tan localizadas, tan entretejidas con el territorio, yo creo que hacen muy importante esa reflexión sobre el posicionamiento, el reconocimiento de esas otras epistemologías, ecologías, digamos de toda esa formulación del conocimiento, de los otros sistemas de gestión, de esos otros sabedores, saberes y creo que es algo que enriquece muchísimo el pensamiento del lugar que está pensando en educación, no, no solo en educación, en formación de gente, porque pues eso aquí va a otros niveles que tienen que ver como hasta incluso lo que vamos a poner en la cafetería a vender, no. [...]
Tiene que ver con cómo se come, con cómo se comparte, con cómo se vive y,   pues sacamos también con este proyecto de formación integral, tuvimos una experiencia muy interesante  e que es una más de las muchas que suceden en la sede en este sentido, ustedes saben que tenemos la casa hija que ha sido un lugar corazón muy importante, que establece otro tipo de formas de aprender, de saber, que con la gente indígena acá nos hemos relacionado desde que nacimos como sede, como amigos, coinvestigadores, tenemos tutores, digamos paisanos que son muchas veces casi que conductores de nuestras tesis, generamos un diálogo bastante sólido y, hemos empezado a entender también como esos conocimientos no solamente son objetivos de nuestras investigaciones sino como también aportan a toda una formación como personas en la sede. [...]
Entonces,  e hace una, un par de, unas semanas, tuvimos un evento en donde precisamente hablaba e invitamos a mujeres indígenas mayores a hablar sobre consejo, sobre el consejo para los estudiantes, en esta ocasión estuvo el profesor JAE y él apuntó al final algo muy, muy, muy significativo y fue como: esto que sucedió hoy, fue una cátedra, pero no fue una cátedra de conocimiento, fue una cátedra sobre la ética y sobre el cuidado de la gente, de los estudiantes y creo que eso también fue una reflexión muy valiosa de cómo esa vinculación con esos saberes nos pone también en otra situación, digamos en otra, en otras nociones de para qué conocemos, cómo venimos a la universidad y escucharlas a ellas hablar de cuidado, sobre todo para la población objetiva, digamos eran los PEAMA que quedan pelados, que se van, que llegan en unas situaciones un poco vulnerables a Bogotá, pero incluso a nivel de posgrado cuando la gente llega aquí de afuera se enfrenta a otro mundo, nuestra cultura, es otro mundo y también hay que despertar esas nociones de cuidado frente a lo que se encuentra acá, como por decir la punta del iceberg digamos entender el consumo, el uso de la relación con la coca y el mate, por ejemplo, entre muchas otras cosas. [...]
No. Entonces es eso, hablar un poco de esos poderes locales de generar esos diálogos y esas ecologías de saberes. [...]
GHB: [...]Y esa es la riqueza que queremos de estos diálogos intersedes, si, como ese esfuerzo que hay ahora de reconocernos en los distintos territorios con toda la riqueza desde cada lugar tan diferente y tan particular. [...]</t>
  </si>
  <si>
    <t>VAL;GHB</t>
  </si>
  <si>
    <t>CRM;GHB</t>
  </si>
  <si>
    <t>CRM: [...]Nosotros queremos incidir, el objetivo es incidir, en la política educativa, pero verlo desde el punto de vista, nosotros estamos en la universidad, hay gente que sale trabajar con las comunidades, ve la dificultad que hay afuera. ¿Por qué no trata de invitar a esa comunidad que está afuera, que conoce también la realidad, qué la vive diariamente, a qué haga parte de la estructura? [...]
GHB: [...]Esto es el Consejo de Instituto. Sí. La rectoría, se supone que es la rectoría. Si no está la rectoría, es la dirección, quien esté encargado de la dirección preside esto. Hay una Vicerrectoría Académica, Vicerrectoría de Investigación y Extensión. La representación de las Direcciones académicas de la sede andina nos parece que tiene que estar en ese Consejo de Instituto. [...]
Ahora pasamos al estratégico. La representación de las Direcciones de unidades de docencia y formación de las sedes de presencia nacional. Sí. La representación estudiantil, elegido por el estamento estudiantil, según el acuerdo 011. Una persona docente de carrera con vinculación al Instituto, elegida por parte del personal académico, quien ejercerá la secretaría técnica. Una persona de reconocida trayectoria en el ámbito de la educación, externa al personal académico del Instituto, designada por el Consejo Superior de terna enviada por rectoría para periodos de dos años. Esto es el Consejo de Instituto, que es una cosa muy en la línea de lo que existe. [...]
Nosotros proponemos un comité estratégico, sí, que tendría una mayor periodicidad, estará conformado por las personas a cargo: la Dirección del Instituto, quien lo presidirá, la Dirección Nacional de Innovación Académica, la Dirección del Instituto de Investigación en Educación, la Dirección del Centro de Políticas Públicas de Educación Superior, la Dirección Nacional de Programas Curriculares de Pregrado, de Programas Curriculares de Posgrado, pues porque todo esto que se discuta acá necesitamos irlo aterrizando, digamos, en los departamentos, y por eso está como esa dirección. La Dirección Nacional de Investigación y Laboratorios. Nos parece que es importante, como lo que se pueda dinamizar desde ahí. [...]
Una persona egresada con actividad destacada en el sector productivo, o en ciencia o en tecnología, designada por el Consejo de Instituto por postulaciones libres o por las asociaciones de egresados que haya. Una persona representante de instituciones educativas u organizaciones reconocidas en temas de investigación en educación, innovación académica o política educativa, designada por el consejo de instituto. Entonces es como tener ese enlace.  [...]
CRM: [...]yo le sugeriría que se pueda ampliar también una persona con actividad.  [...]si queremos algo holístico e integral, somos 36, 32 departamentos en Colombia. O sea, la cultura aquí en Amazonas es diferente, en Manizales es diferente, tal vez amplia esa otra persona a más, para nutrir más esto lo que se quiere lograr. [...] 
Y no sé si necesariamente tengan que ser, tenga que ser egresado. Mira la profe contó unas experiencias, muy simpáticas, con personas que no son egresadas y mirar ese potencial de cosas que nos contó. [...]</t>
  </si>
  <si>
    <t xml:space="preserve">CIA: [...]Mi nombre es CIA, pertenezco a la comunidad Inga, y una de las, que me ha gustado acá en la universidad de la Amazonía y es que hay un profesor que pertenece a una comunidad y nos dicta todas las charlas sobre las diferentes culturas de acá de La Amazonía. Entonces, de mi parte era ¿qué posibilidad hay de incluir una cátedra en las diferentes sedes de la Universidad Nacional donde los jóvenes estudiantes indígenas se sientan incluidos con temas propios como la lengua materna y la formación intercultural, ya que Colombia es un país pluricultural y multicultural en el cual habitan 115 pueblos indígenas? y, ¿qué posibilidad hay de que puedan incluir a profesores indígenas ya que ellos pueden invitar taitas, mamas, abuelas, abuelos a dictar las diferentes charlas del cuidado del cuerpo y la salud mental. [...]
GHB:  [...]en Manizales hay una cátedra de interculturalidad, sería también proponer por ejemplo que el profe en alianza con otra que hay en la de Caldas quisieran llevar esto a un nivel nacional, hacer una cátedra nacional [...]
EDGL:  [...]la Sede Palmira tiene la cátedra indígena y la cátedra afro, que dicta todos los semestres, entonces esta ya está construida porque en Palmira hay cabildos, entonces   tenemos alrededor de 400 personas de diferentes comunidades indígenas que están dentro de la comunidad y pues en la zona donde estamos nosotros Pacífico, pues es afrocolombiano, entonces, ya está allí si quieren enlazar, pero ya está construida, lleva por lo menos diez años, cada cátedra. [...]
GHB: ¿ [...]si podemos hacer esa sinergia. Con lo que ustedes tienen acá, con lo que hay en Palmira, lo que conocemos en Manizales, ver que hay seguramente en Bogotá puede haber alguna iniciativa como porque ya se están abriendo, la última década, con toda la movilidad de los estudiantes ha habido esa necesidad de empezar a mirar el país de otra manera y entendernos, entonces sería maravilloso si pudiéramos generar esa sinergia. [...] </t>
  </si>
  <si>
    <t>CIA;GHB;EDGL</t>
  </si>
  <si>
    <t xml:space="preserve">TPL: Bueno, buenos días para todos y para todas. Yo, profe, una primera observación, tengo como tres comentarios. [...]
Una primera observación es sobre el logo, de acuerdo con VAL, la cuenca, las cuyas, me parecen muy significativas, pero no estoy muy de acuerdo con que el resumen de la frase sea centrado en la comunicación, porque es que yo leo Cuenco, Culturas de comunicación y para mí particularmente que soy maestra antes que doctora en educación, soy maestra en ejercicio, formadora de maestros, el logo no me está hablando sobre la educación, sobre eso que entreteje la educación.  [...]
Entonces sí los invito a considerar, porque la palabra educación, o sea, la investigación, la innovación y la política, es disposición de pensarnos la educación y la transformación de la educación y la transformación de la comunidad, de los saberes, del posicionamiento que tenemos sobre la educación misma. [...]
Estoy muy de acuerdo con el profesor AFMC   sobre el objetivo, creo que el objetivo de un instituto nacional, que aplaudo que exista, que aplaudo porque creo que en este momento histórico de Colombia,  e no sólo por pensarnos la Ley 30, sino por todo lo que estamos viviendo en las diferentes regiones, en las diferentes sedes, las diferentes problemáticas que tienen nuestros estudiantes y que los resultados de las pruebas externas, internas nos lo están diciendo, que tenemos que sentar a repensarnos y a transformar Ese posicionamiento de nosotros como educadores, no puede quedar centrado en la construcción o en la incidencia de las políticas. [...]
Creo que debe estar centrado también en la construcción de posicionamientos, ese entretejido de redes y construcción de saber. Ahora que VAL nos hablaba de todos estos saberes propios, estas epistemologías diferentes a las tradicionales, estas éticas del conocimiento, todos los lugares de transformación del conocimiento, creo que nos lleva a que el objetivo va mucho más allá, porque ese, hemos vivido una transformación de políticas. [...] </t>
  </si>
  <si>
    <t>TPL</t>
  </si>
  <si>
    <t>En matemáticas, por ejemplo, tenemos unos lineamientos curriculares que ya llevan muchos años y que los maestros no han comprendido y que después pasaron a los estándares y que ahora estamos en los resultados de aprendizaje, con una confusión sobre logro, competencia, habilidades y, resultados de aprendizaje, como si fuera un problema de designación y no de posicionamientos sobre esa construcción del saber. [...]
Entonces sí creo que el Instituto debe, debe de ser visible para todos, para la comunidad, para los maestros,   porque también, profe, yo he notado que como que cada sede empieza a liderar procesos de formación, especialmente me imagino liderados por las discusiones académicas y entonces hay un chat, yo no sé si muchos de ustedes están en un chat que crean de maestros y colocan unas cosas interesantísimas, pero donde no nos unimos ni siquiera para hablar de diferentes sedes, sino que sólo es para la sede particular y resulta que otras sedes ya se han repensado hace rato, eso que están discutiendo inicialmente, o sea, como un instituto que realmente permita ver el horizonte en el que nos podemos, aunque sea considerar como una sola universidad, una universidad que dialoga sobre la educación y que va acorde con la misión y la visión de nuestra universidad. [...]
No tantas universidades dispersas, tantas sedes dispersas en las que creemos muchos que realmente   como que no fuéramos la Universidad Nacional, que ni siquiera nos, somos visibles para muchas sedes. [...] 
GHB: Muchas gracias, profesora. Vamos a mirarlo. Sí, lo que nos interesa es cómo pensar en estos diálogos, de rotar, si, de ir pasando, de integrarse y de generar sinergia entre distintas iniciativas. Por eso como el énfasis en la comunicación, como las culturas en comunicación y no un mapa de país desintegrado. [...]
AIOM: Buenos días para todos y todas, mi nombre es AIOM. Me dicen AIOM, yo vengo, soy docente de administración de la Sede Orinoquía y comencé como docente en la Universidad Nacional con la Sede de La Paz. Además, soy egresada de pregrado y doctorado de la Universidad Nacional. Doy esa presentación inicial porque aquí la gran mayoría no me reconoce. Pues, no me había conocido. [...]</t>
  </si>
  <si>
    <t>TPL;GHB;AIOM</t>
  </si>
  <si>
    <t>Bien, tengo varias cuestiones que me gustaría comentar, pero hay algo que me parece que puede ser este un buen momento para comentarlo. Es en toda esta creación del Instituto, en todo este proceso, hay algo que creo que no se está conversando o no se está, o está por encima, se toca que se haga política pública, pero no llegamos ahí. Son las relaciones de poder al interior del proceso educativo. ¿A qué voy? Hablamos de la pedagogía como si hubiera una, pero la pedagogía si la ponemos en esos términos es un campo disputa, es un campo en disputa desde diversas posturas. Y es un campo de disputa que tiene que ver con las nociones de lo que queremos en lo político. [...]
Por ejemplo, a veces cuando pienso en la Universidad Nacional y cada vez ahora que estoy en la Orinoquía, ahora que vengo a Amazonía, empiezo a ver como si la Nacional como institución universitaria con esta idea de hacer el proyecto cultural y científico de nación, como que lo quiere abarcar todo y, espere. Por ejemplo, pensando en los temas relacionados con lo intercultural, hay por ejemplo en Orinoquía donde yo trabajo, hay una, un proyecto que tienen algunos pueblos indígenas que es hacer una universidad intercultural y me parece maravilloso, no necesitaríamos una sino varias, no sé si ese sea el nombre, no sé si tenga que ser universidades, eso no es algo novedoso tampoco. Por ejemplo, hace mucho tiempo el Consejo Regional Indígena del Cauca, antes de la constitución del 91 ya había organizado una serie de procesos formativos que finalmente nunca llegaron a certificarse por el ministerio, pero que es lo que muchos años después en México, en Bolivia llamaron porque empezaron a llamarse: Universidad Interculturales, no una, sino varias. Si. Y un encuentro de varias. [...]
Entonces a veces siento que la Universidad Nacional en esta necesidad de ser el proyecto científico y cultural de nación, también se vuelve monolítico, no, como que es uno, cuando tal vez también haya que reforzar, que reforzar esas particularidades por región y por tipos de formas de pensarse en la universidad. [...]
Eso me lleva a mí a pensar que, por ejemplo, al interior, lo pienso por ejemplo a raíz de algo que está sucediendo, ustedes saben que en este momento están las mesas de diálogo con varios grupos insurgentes, entre ellos el ELN, que tiene bastante presencia, bueno no en todo el país, pero pues particularmente en Arauca y Catatumbo y, por ejemplo, hay, la Facultad de Ciencias Humanas en Bogotá, decía bueno, ¿cómo vamos a llegar, ¿cómo participamos como Universidad Nacional? Y yo pensaba, pero es que al interior de la Universidad Nacional hay muchas posturas, no hay una sola. Hay una variedad de posturas y no podría ir una postura como Universidad Nacional, podría una postura institucional que es la que obviamente manda a la rectora, pero al ser un centro académico pues hay varias. Entonces igual estamos participando así no estemos en una mesa, y ni siquiera son por las sedes, toda la vida la Universidad, bueno no toda la vida, la Universidad ha estado en todas las discusiones del país, de una u otra manera, con egresados, con profesores, con investigación, con la institución, entonces a veces también, y de aquí retomo la primera pregunta que hizo la compañera representante PEAMA ¿verdad? Que tiene que ver con ¿la Universidad todavía se y el Instituto se piensa desde aquí? como irradiando inclusión hacia abajo y no desde donde estamos recogiendo, ahí sí en términos de Cuenco, a mí sí me gusta mucho del nombre, me parece que incita mucho como en términos de Cuenco, que viene y recoge, recoge, se vacía y recoge de nuevo, pero es muy importante el proceso de vaciarse, ese desaprender también, pero eso es una corriente, hay muchas y hay muchas incluso en contradicción. [...]</t>
  </si>
  <si>
    <t>AIOM</t>
  </si>
  <si>
    <t>Entonces eso me lleva a pensar que los estudiantes, los y las estudiantes de la universidad, o sea, si hay algo que ha tenido fuerte la Universidad Nacional y que está perdiendo y creo que se recupera gracias a los estudiantes PEAMA, es el movimiento estudiantil de la Universidad Nacional. El movimiento estudiantil de la Universidad Nacional no solo ha generado dinámicas dentro de la Nacional, sino ha generado dinámicas en la nación, y cada vez eso se ha ido desvaneciendo. Creo que ahorita esa fuerte esperanza, esa dinámica, la están llevando sobre todo los y las estudiantes PEAMA, y están generando una, y yo lo sentí en las reuniones del PLEI cuando nosotros y los poquitos representantes que hablaron en, que llegaban, los estudiantes de Sedes De Presencia Nacional tenían una mirada impresionante, una capacidad crítica y analítica para ellos. [...]
Entonces creo que eso que preguntaba la compañera no es tanto en el sentido de qué representación tenemos, representación ya hay y creo que para los estudiantes ya es claro que se queda corta para lo que significa, lo que significa la relación docente estudiante, que es como la semilla que realmente genera toda la academia, la investigación, la extensión. [...]</t>
  </si>
  <si>
    <t>HACM: Buenos días, mi nombre es HACM. Soy docente de la sede de Amazonía. Ingresé en febrero del año pasado y pues también celebro la creación de este instituto nacional y lo que no sé, bueno ya llevan un trabajo realizado en cuanto a la parte de lo del eslogan y demás, yo no sé hasta qué punto, pensar en colocarlo como culturas educativas en comunicación. De esa manera quedaría lo de Cuenco, la UN, y pues estamos hablando de esa relación que son diferentes culturas en educación. La cultura ancestral, tradicional, contemporánea, entonces quizás, y con ese UN que está entre la U y la E, también tendría un gran significado, entonces pensaría Culturas educativas en comunicación. [...]
Y, por otro lado, aquí es importante ver en la Sede Amazonía, personalmente pues tuve la oportunidad de ganar dos plazas en la Universidad Nacional una en la Sede Bogotá otra en la Sede Amazonía y algo que me motivó, tomando la decisión también de alejarme de mi familia, estando pues toda ella en Bogotá, fue llegar a un lugar en donde claramente la diversidad cultural, la transdisciplinariedad es algo la fundamental. En la experiencia acá he logrado comprender la importancia del diálogo de saberes en los procesos educativos, el diálogo de saberes en los procesos de investigación. [...]</t>
  </si>
  <si>
    <t>HACM</t>
  </si>
  <si>
    <t xml:space="preserve">[...]Ya para ir cerrando sin tardarme mucho Entonces a eso voy, a que, ese cómo recoger, cómo hacerlo de otro lugar. Y eso me lleva también a una cuestión que a veces me está preocupando, o no me preocupa, sino, retomando aquello del poder, es la colonialidad también del saber, porque en forma parece muy bonito decir intercambio de saberes, diálogo de conocimiento, pero es que muchas veces esos diálogos se dan en condiciones de quién da la palabra a quién se le da la palabra.  [...]
Entonces llega el que uno decía, a darle la palabra al otro en, que uno dice, como si, hace mucho no tuviesen esa voz, hace mucho se sabe lo que decía en, pero por aquí, en todo el país pasa igual. Los territorios ya tienen unos poderes, unas formas de ser a los que la universidad no debería llegar a decir ven te invito, sino venga me sumo. Que es distinto, una actitud muy distinta a esta muy de, de corte colonial. de llegar a... Entonces la universidad desde la constitución del 91 ha tenido una necesidad de integrar más no de incluir.  [...]
Entonces se integra mientras proceden programas como los PAES, integra, en una actitud que a veces integrar a veces implica destruir también, lo que no está mal, ojo con eso, porque también la creación es también destrucción. O sea, Aquí no es un juego de bueno y malo, sino simplemente digo es esa integración que implica unos procesos que hay que mirar hasta donde también rompen procesos y no solamente con la universidad, en otros sectores, la educación escolarizada en general, eso pasa y, y aquí se han dado avances, se ha dado mucho pensamiento por la cantidad de pueblos indígenas, por la cantidad de conocimientos.  [...]
A mí me gusta llamarlo epistemologías, porque estamos imponiéndole precisamente un pensamiento distinto a la forma nuestra de, de, de diferenciar. Si. Pero es un poco, esa, esa nada de esa imposición, nada de esa colonización aparece ahí. Y cuando dice Culturas en comunicación, a mí en lo personal si me gusta mucho, porque la cultura es esencialmente un proceso educativo en reproducción social. Si eso es básicamente la Cultura.  [...]
Entonces ahí, la educa, me gusta mucho porque no solo está la escuela, que antes pusimos educación y ahora nos vamos a escuela. No, Ahí está todo ese proceso con culturas y en comunicación, fundamental. A mí me gusta, pero me parece que también lo pone como, como muy rosa, si, como aquí somos culturas en comunicación, sin tener en cuenta las terribles brechas resultado de todas las matrices de opresión, las de raza, las de racialización, las de empobrecimiento y demás.  [...]
Y en Colombia particularmente las asociadas al centralismo   administrativo. Entonces todo eso me lleva a pensar que, aunque la estructura del instituto es, igual también aplaudo y alabo que exista, creo que es un muy buen lugar para empezar, y con el nombre, empezar a imaginar maneras de organización que no sean así, sino que realmente recojan. [...]
Ustedes, me gustaría que pasáramos de la metáfora de la siembra, de verla como metáfora, haberla como hecho, sí. No es como si sembramos, no, es que sembramos de verdad, cómo, pero uno no siembra, claro, uno siembra en la cabeza y siembra la tierra. Tiene que ir caminando, uno conoce con los pies, sí. O sea, hay que ir caminando, por eso por ejemplo hacer encuentros aquí en la sede y moverlo por todas las sedes. [...]
Y la otra es que yo no le veo tampoco problema que tengamos unos elementos también de límite, es decir, como Universidad de nación, alcanzamos hasta un lugar, pero tampoco tenemos que responder a absolutamente todo lo que se requiere en términos de educación. Por ejemplo, cuando hablan de intercultural, aquí hay una cantidad de escenas, hay muchos estudiantes que vienen a la universidad porque quieren esta, la educación, voy a poner un término que no me gusta mucho, pero, la de blancos, sí. [...]
Porque siguieron la, estoy en mi territorio, en mi forma y muchos de nosotros también vamos allá porque queremos es que allá nos enseñen, entonces cómo fortalecer ese encuentro. Y ya con esto cierro y es que, me gusta todo, lo que no me gustaron fue los colores, pero es porque a mí me gustan los colores más impactantes, pero a mí sí me gusta, lo que quisiera es que tuviera esa fuerza, esa imagen fuera más potente, porque así parece muy, sí, como digo, como muy, muy, muy rosa o sea por el color que me falta el rojo ahí. [...] </t>
  </si>
  <si>
    <t>[...]Pero algo con el que yo me llegué y fue un imaginario que desafortunadamente se construyó muy rápidamente es que, si bien aquí la universidad se ha esforzado, esta sede por integrar a los pueblos originarios dentro de estos ambientes de educación y de investigación, lógicamente de extensión, es ver el poco número de estudiantes indígenas que tienen. Entonces aquí también hay procesos en los cuales digamos dependiendo de los territorios toca tomar decisiones muy específicas para el lugar, porque realmente de la manera como se están llevando los procesos de admisión, no es propicio para este territorio. [...]
Eso ya se ha hablado y nosotros como Sede Amazonía también estamos proponiendo que nosotros tengamos frente a este nuevo reto de creación de programas propios y de ampliación como tal de nuestro cuerpo docente. Por un lado, este cuerpo docente se está diciendo que sería un gran fracaso si nosotros dentro de ese cuerpo docente no lideramos a docentes indígenas, o sea, por un lado, tenemos que pensar en cómo hacer las convocatorias para este tipo de profesores, porque es fundamental tener profesores de planta que sean indígenas. [...]
Por otro lado, viene la parte de ¿cómo vamos a hacer para incrementar el número de estudiantes indígenas? porque por lo menos yo llegué acá y en el primer semestre, porque yo estaba muy emocionada pensando que la mayoría de mis estudiantes iban a ser indígenas, y resultó que no, que ese sueño se rompió, solamente hasta el segundo semestre puede empezar a tener algunos estudiantes indígenas. Hablando con algunos profesores me dicen: Profe, no pienses que tus estudiantes si son indígenas o no. [...]
Pero a mí me toca empezar a ser sectario, no. Entonces quiero que todos, entonces me dijo, piense que sus estudiantes son Amazónicos. Entonces, pero lo cierto es que a pesar de que todo pensar que los estudiantes son amazónicos, sí, realmente la universidad como tal lo que nos está obligando y la manera como se están seleccionando los estudiantes para la salida de Amazonía no permiten digamos que haya un mayor número de posibilidades para esos estudiantes indígenas para ingresar. [...]
Me dicen, hay un programa especial para estudiantes que, indígenas, que es el programa PAES, entonces por qué no podemos hacer en la Sede Amazonía un Paesito, sea que se mantiene de manera fractal. Entonces eso es para comentarles que no solamente es pensar desde el punto de vista de quien da la educación, que sea de manera integral, que sea también profesores que dicten estrategias para que realmente podamos tener más estudiantes indígenas. [...]
O sea, yo lo que veo es que nuestros paisanos y paisanas fácilmente también pueden tomar la decisión o me voy a una universidad indígena o quiero estudiar en ese tipo de universidad desde la medida también que ingrese. Y eso era lo que quería compartir. [...]</t>
  </si>
  <si>
    <t>PROBLEMÁTICA SOCIO-ECONÓMICA</t>
  </si>
  <si>
    <t>EDGL: [...]Nosotros en Palmira tenemos un gran número de Indígenas del Cauca y de Chocó y tenemos el programa PAES. Pero nosotros manejamos el, para ingresar acá, nuestro puntaje es el más bajo, para ingresar, en este 450. Esos son los puntos que se necesita. Es el más bajo que tiene allí y eso ha permitido tanto a comunidades negras, a comunidades indígenas, tener una gran masa de allí. Además, tenemos territorios azotados por la violencia, municipios pobres, una gran cantidad de programas que eso ha hecho de que nuestra sede   tengamos, sin estrato, uno, estrato uno y estrato dos llegamos al 92 % de nuestra comunidad. Ese es, para llegar a estrato tres, es de, son el 92 % de nuestra población y si vamos a ver ese gran hueso que tenemos allí son de comunidades foráneas, no del municipio, ni de Cali ni de Palmira, sino de pueblos muy alejados, eso ha hecho yo creo que puede pueden mirar el porcentaje de admisión para esta sede y eso le cambiaría el ritmo. [...]</t>
  </si>
  <si>
    <t>ASMR: [...]la Universidad piensa que la comunidad debe ir a la universidad, no es así, la Universidad debe ir a la comunidad porque nosotros nos preparamos para estar dentro de la sociedad. [...]
Yo, antes de que yo me hablara con el profe CRM, yo me hacía unas preguntas de todo lo que tiene que ver con la cultura de de cómo, cuándo, con quién, que lo marca. El profe comentaba vamos a traer líderes, gestores a ese territorio, pero también estamos, está súper bien esa idea de poder tener una comunicación directa, sino también en pensar en cómo aprovechar ese proceso de retorno que tenemos los estudiantes para que nos convirtamos en agentes del territorio con una comunicación directa por el Instituto. Nosotros venimos, hacemos nuestro trabajo de campo acá en la sede de Presencia Nacional, siempre vamos a tener ese contacto, entonces también es que el Instituto se piense en cómo aprovechar esto de una manera significativa y cómo podemos unir todo el proceso que trae el estudiante, sea en su tesis, en lo que preguntaba la profe cómo vamos a participar dentro del Instituto y acoplarlos también con todo lo que pasa con el agente del territorio. [...]
O sea, unir esas dos personas para poder tener una mirada un poco más amplia de lo que está pasando, porque la persona del territorio sabe de su territorio, sabe cómo actúa en su territorio, pero también nosotros como estudiantes que salimos vemos una perspectiva mucho más amplia de lo que se puede cambiar y de lo que se puede mejorar, incluso lo que se puede proyectar dentro del territorio. [...]
Entonces sería también pensarnos de qué manera podemos unificar o podemos unir, acercar a los estudiantes de tener todo ese proceso de formación que conocemos cosas nuevas porque nos pensamos y hacemos visibles las necesidades que trae el territorio, con la persona que sabe cómo es el territorio, cómo funciona, porque también tenemos esa perspectiva de nosotros alumnas tenemos y queremos venir a cambiar todo, y la mayoría del tiempo no funciona así. [...]
Nosotros debemos venir, aprender cómo funciona e incluirnos a integrar, entonces también es ver yo me pensaba con quién, aprovechamos los estudiantes que tenemos este proceso y a los amigos de territorio. ¿Cuándo? Cuando sea preciso, sin ayuda educativo, sin incidir en cambios. Y,  la profesora se emocionaba cuando destruimos algunas cosas para crear, para también presentarnos, exactamente qué vamos a construir, qué manera, si alterar, sin ser agresivos con lo que vamos a hacer, con quienes y de qué forma. [...]
Creo que los procesos de ser un instituto con diversidad pueden aprovecharse mucho en cuanto a qué vamos a seleccionar, qué vamos a aprender de qué forma lo vamos a distribuir. Entonces para ser muy, muy concisa, intentemos modificar esas dos personas. La persona que sale, que, cómo vamos a poder incluir y unificar el proceso del estudiante con el agente del territorio para que cuando ese agente del territorio ya no esté el propio estudiante, ya no lo vemos como un egresado, sino, como un agente de territorio con una perspectiva mucho más amplia. [...]</t>
  </si>
  <si>
    <t xml:space="preserve">JG: En algún momento va a haber una página donde se integre demasiada información, yo lo entiendo, y ahí viene una preocupación pues... Por ejemplo, en esta sede, el internet es un poco complicado, entonces tratar digamos de acceder a esa información No sé si la apuesta de ustedes es que la página sea esa primera ventana de divulgación de ustedes y si es así, pues va a haber una limitante aquí, muy grande, y, esa es una. Y La otra es, pues en esta sede, bueno, vamos a ver en unos semestres como está cambiando la sede, pero actualmente digamos, otros, actores de educación serían los docentes, no, y pues muchos docentes aquí son ocasionales, somos ocasionales. Entonces también sería otro limitante actual, no solamente cómo funcionaría eso, entonces a tener cuidado con ello, como listo, sí, hay información que en algún momento queremos divulgar, queremos hacerla red, queremos que todos tengan ese conocimiento, pero pues no hay Internet y los encuentros ocasionales limitaría muchísimo... 
GHB: Ahí, nosotros, por ejemplo, estamos haciendo registro en todas las sesiones   y queremos que ese registro sea una materia de creación misma del Instituto, o sea, cómo se crea, que estos diálogos y este proceso sean una materia de creación también. [...]
Hemos trabajado algunos de nosotros en radio, entonces pensábamos, bueno, listo, como podcast, pero pueden ser como unas cápsulas radiales. La tesis mía de la maestría en Hábitat fue de radio y en el doctorado en Diseño también una etnografía radial. Y es porque cuando uno empieza, dice bueno, vamos a mirar esto como lo llevamos a todas partes. [...]
Entonces empieza a tachar lo que en Colombia no funciona. Entonces la, la tesis, por ejemplo, en la maestría era un laboratorio del hábitat para la ciudad región del eje cafetero, y allá es similar, O sea, nosotros, yo vivo en una finca hace 25 años y no tenemos Internet, o sea, ha sido toda una odisea ahora tener como una antena de Starlink y llevar Internet y tal, es toda una odisea. Si. A GEBT ya le consta. [...]
Entonces tú vas tachando, ¡ay!, ¡qué bueno la Internet! sí, pero acá no hay. No, pero un computador, pero es que no se conectan, no hay computadores. Pero, tú ves en el campo a la gente con su radio envuelto en plástico, se lo amarran a la cintura con una cabuya y es compañía todo el día y en territorios más alejados se vuelve la forma de transmitir noticias, por ejemplo, entonces fulano de tal, comuníquese con la familia en tal lado ha sucedido algo.
O sea, yo soy una creyente total del low tech en una era high tech. O sea, no me descrestan las grandes tecnologías porque son muy limitadas y son muy vulnerables, son muy frágiles y las redes no son homogéneas y no son estables. Entonces me parece muy chévere ese llamado otra vez, porque es otra vez como venga la radio, o sea, la radio en Colombia entró con Sutatenza y era educación y la gente hacía bachillerato por radio, sí.
Entonces ahí hay como una vulnerabilidad y hay una potencialidad, de cómo esos medios arcaicos son, son tan potentes.[...] </t>
  </si>
  <si>
    <t>JG;GHB</t>
  </si>
  <si>
    <t>[...]Y lo que dices de la ocasionalidad, nosotros empezamos, yo empecé como docente ocasional, luego como en, en dedicación cátedra, pasé en el 2018 a tiempo completo, ahí hay algo que la universidad tiene que hacer, digamos, de crecer esa planta docente, porque ustedes están haciendo un trabajo grandísimo y el esfuerzo es enorme desde la ocasionalidad. [...]</t>
  </si>
  <si>
    <t>JGCR: Sí, yo me centro más como en el momento de jubilarme, que pues, un ocasional pues, por más ganas que tenga pues, tengo un contrato de cuatro meses y no... y no voy a descansar. Pero es más como eso, ya digamos que en términos de contratación esto está creciendo, digamos este que tengo ahorita puede que en seis meses cambie. No sé. Pero es como, con lo que me dices, lo bueno es que veo que tienen como, tienen más o menos claro de que puede haber un problema de comunicación por internet. [...]
GHB: Y por eso estamos intentando hacer un registro de imagen, audio, queremos, estos diálogos digamos que queden ahí, que sean parte de nosotros y que se produzca con base en estos conversatorios. Esto no puede ser un hecho aislado y pasamos mañana es otra página, sino construir sobre eso construido es venir a escucharlos a ustedes. Y mira que ese nexo tan grande con la radio pues estábamos como en los podcasts, pero, pero pueden ser unos, unos microclips en radio y moverlos. Es que es una maravilla, la cobertura que tiene la radio, No, no la tiene todavía Internet. [...] 
JCM: Listo, bueno, entonces, yo creo que estas reuniones son muy importantes, precisamente porque constantemente se van alimentando las apuestas, es la idea, tener esa posibilidad de ir a las sedes y dialogar con las personas que habitan, sueñan, sufren los territorios, que es una cuestión realmente importante, sí. Que no es solo la realización de las reuniones, de las sesiones, sino este contacto con esas realidades otras, que es digamos potente. Entonces fundamental es poder continuar con este proceso y eso me alegra mucho, porque eso aterriza, es un polo a tierra. [...]
La educación tiene que pensarse de forma contextual y ese contexto son las culturas, son las formas de comunicación, pero a la vez son los territorios, y son eso que dice el profe el Internet. Claro nos toca pensar opciones offline o la radio, no sé. Es decir, eso nos mueve precisamente a pensar de otras formas. [...]</t>
  </si>
  <si>
    <t>JGCR;GHB;JCM</t>
  </si>
  <si>
    <t>Quisiera plantear algunas cuestiones generales. Una, fundamental que no perdamos de vista a los estudiantes, como lo dije en la reunión cerca a Manizales. Por muchas cuestiones, no solamente por la participación y porque no sea digamos, un instituto vertical, porque claro tiene que tener una organización y dirección, etcétera. Porque pues así debe ser. Pero importante, y celebro mucho que estés acá porque la posibilidad de que vengas, ojalá hables con los demás estudiantes acá al pregrado, eso nos va a enriquecer. Entonces completamente de acuerdo en el asunto, pero además pregrado y posgrado. Los estudiantes de posgrado tendrán lógicas, un poco diferentes pues porque también es un momento, una etapa de la vida distinta. [...]</t>
  </si>
  <si>
    <t>Yo pienso mucho en algo que se logró bastante, para mí potente, es la gratuidad entregada. Yo creo que, aunque no es de nuestro resorte, pero un asunto estratégico es lograr la gratuidad en el posgrado. Me parece que es un asunto realmente potente que uno lo nota, no solo en Bogotá sino acá en todas las zonas afuera, que es algo, digamos es un asunto que necesitamos solucionar porque genera unas formas de segregación social muy fuertes y esto hay que tratar de manejarlo. [...]
Entonces, por ejemplo, repito yo sé que no es de nuestro resorte directo, pero hay que ir moviendo esos temas, sí, ya se logró pregrado, pero toca ir a los posgrados, creo que eso nos ayudaría mucho en todo sentido. [...]</t>
  </si>
  <si>
    <t>Lo otro, yo veo siempre esto como un proceso interno y a la vez externo, es decir el instituto es de la universidad para entender cosas hacia adentro, para arreglar cosas hacia adentro, pero también para que genere vasos comunicantes hacia afuera. Hacia adentro ¿qué asuntos tenemos que arreglar? Entre otros, es un problema básico y es que una gran proporción de nuestros docentes no tienen formación docente, son investigadoras e investigadores, pero no docentes, y ahí encontramos un punto digamos bien relevante, porque algunas de las prácticas internas requieren ser revisadas, en todo sentido. Por ejemplo, el papel de la autonomía. Pues es muy chévere que los estudiantes que cursen posgrados sean autónomos, pero si un estudiante digamos tiene un contacto mínimo con el docente también queda en el aire. Es decir, hay un montón de prácticas internas que hay que revisar. Creo que esa es una de las líneas de acción digamos que se viene construyendo desde el Instituto y es, digamos, entra un profesor o profesora nuevo a la planta, muy bien formado en su doctorado, etcétera. Pero ¿cómo aterrizamos eso al asunto central de la universidad que se educa? Claro que tenemos que investigar, nuestra función central es la educación, sí. [...]
Siendo muy realista, las cifras precisan un aspecto, pero hay unas pistas del pregrado, aproximadamente 30 de nuestros egresados y egresadas terminan siendo profes de colegio, y la licenciatura formal y tal como lo planteaste es más lento y tal, pero el resto... en la facultad de Ciencias Humanas de Bogotá, una gran proporción de la gente que se gradúa en historia termina siendo profe de colegio. En geografía no tantos, pero hay uno que otro. Filosofía, muchísimo. Ahorita en la Maestría en Educación recibimos seis de filosofía y algunos nos dicen, no tenemos ni una sola clase sobre filosofía de educación. O sea, ¡¿qué está pasando?! Estamos sintonizados para formar grandes profesionales, investigadores, pero cuando uno revisa cómo se aterriza eso en la calidad, hay una gran proporción que termina siendo docente. Bueno. En ingeniería también está pasando. Matemáticas por supuesto. ¿Qué pasa en los posgrados? Más o menos la mitad de las personas que se forman en maestría terminan siendo profes de otras universidades, porque quien se forma en la Nacional en general está muy bien visto en otras universidades y termina siendo docente sin haber tenido formación docente. Pero el problema es más fuerte en doctorado. Una persona que se forma en doctorado en la Universidad Nacional, más o menos el 90 % termina siendo profe en otra universidad. ¡Porque es el campo laboral y la realidad misma! [...]
Entonces aquí voy, que tenemos una tarea realmente grande, porque digamos eso lo sabemos entre nosotros, pero lo digo más abiertamente en esta reunión, la cuestión docente no es un asunto accesorio, es que es lo central que nuestra universidad, y ha estado, lastimosamente hay que decirlo, ha estado descuidado. La idea no es quedarnos patinando en el pasado, sino cómo vamos a intentar articularnos para realmente, digamos, meterle la muela al asunto, porque es una cuestión digamos, fuerte. Entonces bueno, para cerrar, importante el asunto del territorio, sector productivo, o sea, trabajo hacia adentro y hacia afuera también, una meditación interna, pero también externa. [...]</t>
  </si>
  <si>
    <t>Evidentemente tenemos muchos retos. Yo sí creo que es importante de pronto la imagen que aparece ahí como de los relojitos y estos suenan muy... o sea, cada imagen, cada palabra tiene su límite, sí, puede parecer muy jerárquica, y evidentemente la universidad jerárquica, pero interesante que de pronto esa imagen se ha atravesado por una lógica más horizontal. Más rizomática, que no se mueve de esas formas. Y además que el conocimiento nos invita ahora a discutir esas lógicas rizomáticas, sí, que es cómo funcionan los hongos, el cerebro, etcétera. Entonces de una forma como más horizontal, donde todo se interconecta. Entonces lo digo en términos de, las palabras son limitadas, eso está estudiado, las imágenes también. Estamos frente a una situación hipercompleja. Entonces que esta sea como una perspectiva, pero detrás yo veo otras más horizontales, más rizomática, donde, por ejemplo, este contacto acá con la sede es un asunto que nos va a permitir seguir pensando sobre el proceso de construcción de Cuenco. Entonces. Comentarios un poco generales. Sé que repito algo de lo que hablamos la vez pasada, pero creo que por el público y por él y como continuando el proceso, creo que era necesario plantearlo. [...]</t>
  </si>
  <si>
    <t>GEBT: Ahora que ya llegábamos y saludábamos, sabemos que hubo una, un encuentro amplio y  además de las personas que han sido convocadas por el Instituto, aquí también hay profesores, estudiantes convocados básicamente para el tema de la enseñanza en matemática y, profesores como el profesor JHC, la profesora TPL, han venido por el tema de las matemáticas, que, pero que interesante y así se extendió realmente   digamos, el encontrarnos en Amazonía, para que como siempre, por suerte lo logramos, por sus agendas, puedan participar de estas actividades. Entonces también quería decirles que va haber un encuentro donde están profesores que vienen específicamente para el trabajo de enseñanza de las matemáticas como, y es obviamente algo que nos vienen articulando en los diferentes procesos que es el Instituto Nacional de Investigación. [...]
GHB: Ayer ya recibimos a los profes como con esa intención y explícita también en los correos de invitación, recordando eso, que el miércoles y jueves, miércoles en la mañana y jueves en la tarde estamos en las matemáticas, el jueves en la mañana nos vamos a articular con los talleres del Profe JCM que también está aquí en la parte de pedagogía, el viernes con el Centro de Pensamiento. Entonces sí, estaba, digamos no habíamos podido compartir con ustedes todos, pero los recibimos ayer como los recibimos y la agenda está montada como para tener estos espacios de, de interrelación. [...] 
ASMR: Bueno, algo para cerrar. Lo de la docencia es algo preocupante, porque si tenemos buenos investigadores, lastimosamente lo tengo que decir, no muy buenos docentes. Pero lo que pasa también es algo que tenemos que pensar de que esa condición ha llevado a que se sesgue el "solo podemos ser docentes", de que los matemáticos sólo pueden ser docentes, los filósofos, los físicos y demás. [...]
¿Qué está pasando en la aplicabilidad de esas áreas a otras carreras? Por ejemplo, nosotros hicimos un evento en Gestión que se llama Gestival un mundo de sinergia, donde hacíamos evidente la relación que tienen las matemáticas con la música, las matemáticas con el tatuaje. También es que el Instituto ponga a los docentes a pensar en ¿qué hay más allá de la docencia? en el sentido de yo como docente voy a llevarle una propuesta o voy a hacer que mis estudiantes investiguen en qué campos pueden aplicar lo que están estudiando, porque es que sí, tenemos muchos docentes, pero ¿en qué calidad de docentes estamos? Yo he tenido docentes que llegan y me dan el libro y me dicen estudie, pero equis pues, me dicen, usted puede ser gestora en esto. [...]
Entonces va a ser matemático solo para docentes, y es un sesgo que tenemos enorme porque la rectoría de las carreras tiene tantas funciones y puede hacer sinergia con tantas cosas, en especial en Colombia que hay muchas necesidades que cubrir y que identificar. [...]
Entonces mi llamado también es a pensarnos en, vamos a hacer una investigación como buenas investigadoras que somos, en qué podemos aplicar y cómo podemos hacer sinergia en otras áreas, con quién podemos investigar, con qué podemos colaborar para tener un abanico más amplio a la hora que llegan a los estudiantes y que no solamente tienen que ser docentes. Las matemáticas se pueden aplicar acá o se puede crear acá. E incentivar también, a la construcción de nuevo conocimiento, la construcción de empresa, utilizar lo que ya tiene la universidad y lo digo por lo que ya tiene Manizales, que tenemos un centro de innovación que se encarga de ayudar a crear empresa, de crear a las nuevas empresas, entonces, vamos a ayudar a los muchachos, a que no solamente, o sea que no tengan un sesgo de que solo tienen que ser docentes, sino que vayan un poquito más allá, sean más curiosos y como docentes pues ampliar el abanico de prácticas que tenemos. [...]</t>
  </si>
  <si>
    <t>GEBT;GHB;ASMR</t>
  </si>
  <si>
    <t>EDGL: Qué está haciendo la Universidad Nacional al respecto Desde la dirección académica. Estamos haciendo un proyecto nacional con experiencias exitosas, experiencias exitosas en la educación, invitando a cada profesor, a cada estudiante de, de tanto de pregrado, posgrado y ex profesores, ¿qué experiencias en el salón ha sido exitosas desde 10 años para acá? sí. Se puede desde atrás, pero de ahí vamos recopilando. ¿Cuál es la apuesta? Es que cada sede presente sus experiencias exitosas en un conversatorio que se va a tener y cuál de esa experiencia puede replicarse en otra sede. En ese sentido pues ya algunos profesionales compilando toda esa información, ya muy pronto saldrá en mar, en febrero o marzo saldrán y se compartirán con todos los profesores de esas experiencias. Yo creo que eso lleva a algo de tu pregunta, ¡hay que hacer más!, pero eso comienza uno ya a formarse, a darle cara con esas experiencias, qué podemos replicar, qué podemos aprender de los demás y cómo nos podemos hacer esas redes y me gusta lo que dice el profesor JCM, esas redes... [...]
EDGL: rizomática porque yo trabajo con hongos entonces, entonces eso es la intercomunicación.  Entonces ahí vamos. Neuronal también. [...]</t>
  </si>
  <si>
    <t xml:space="preserve">GHB: En Bogotá, que, Manizales, con las asignaturas que tenemos un grupo de asignaturas interdisciplinares, en una de estas que tiene que ver con emprendimiento e innovación, vinculamos como gregarios o estudiantes auxiliares, estudiantes de posgrado. Entonces ha sido muy bonito porque eso nos permite, digamos a los estudiantes hacer ese enlace entre los distintos niveles, porque el gregario acompaña al estudiante sin estar participando por el premio de innovación, digamos en un reto de una empresa. Pero lo más interesante ha sido lo que para la empresa representa trabajar con un estudiante de posgrado, porque la empresa empieza a entender esa formación de esa persona, para qué le sirve en su empresa. Y al estudiante de posgrado lo más interesante ha sido mostrarle que hay vida después de la academia. Yo creo que eso ha sido lo más interesante. Para que no nos quedemos en un círculo, ¿no es cierto? Donde estamos siempre en lo mismo, sino que esa enorme energía que implica un posgrado, si, en términos económicos, de tiempo y todo, eso debe regresar a la sociedad y a las personas con las que se supone que uno hace esto para con ese fin. [...] </t>
  </si>
  <si>
    <t xml:space="preserve">AIOM: Yo me he formado desde niña en proceso de educación popular y algo de lo que me marcó a mí en mi vida para comprender la educación es que la educación es un proceso vital muy complejo. Y lo que uno generalmente hace o hacíamos, todavía se hace ahora, lo recoge mucho la escuela tradicional, porque hacemos cosas que su origen es la de las sistematizaciones de experiencias. [...]
Pero, y es una interpelación, nunca llamamos a la experiencia exitosa por una razón y es que, es decir, uno no le da un premio de ingeniero al que hace el mejor puente por el puente le funcione. ¡Por favor! No, obvio, si no le funciona es gravísimo. Sí, es gravísimo, se lo damos porque el diseño es muy especial, porque hay un material, una cosa así. En educación uno piensa que ¡ah! pues sí, cometió un error... No, estamos hablando, en la educación superior no sirve tanto. [...]
Cuando uno trabaja con niños y niñas, se da cuenta que una embarrada de un profe... el día que llegó de mal humor, hizo mal y la embarró ese día, puede haber tenido un efecto impresionante en un niño, niña o en el colectivo. Entonces uno se da cuenta que es un proceso vital muy complejo, en el que el error, igual que la investigación, es clave. Uno se equivoca todo el tiempo, se está cayendo todo el tiempo. Y el problema no es ese, el problema es entender qué pasó. [...]
 y como maestra en diferentes estados, o sea, desde chiquitos hasta posgrados, me he dado cuenta que estos procesos de reflexión pedagógica realmente donde más funcionan es donde son problemáticos. Es decir, es con ese grupo de estudiantes con los que ¡no! ¡juemadre! me hice esto, me inventé aquello, pero ¡no! incluso cuando uno no encontró la salida y uno la estaba embarrando horrible. [...]
Y es un estudiante, un estudiante que pronto dice, profe, qué tal si dejas esta bobada que estás viendo y haces tal cosa, y uno oiga, ¡claro! Pero, eso requiere y eso sí... va muy en contraria de la manera en que quieren evaluar al docente. Y es con esta lógica del exitoso. ¿El exitoso para quién? El exitoso en el sentido de ¿qué? ¿cuál es el indicador de éxito del docente? ¿que sea feliz? o que todos se... Y tuvimos una fuerte discusión sobre eso en, en la Paz. [...]
Por una cantidad de cosas y es, necesitamos es sistematizar la experiencia incluso. Y si hay alguien que tiene que sistematizar su experiencia es la Nacional, por los errores cometidos y no para decir, pero en juego de culpas de, mire esa embarrada suya, no, sino para, porque eso ha sido la universidad. La universidad vuelvo a tomar con la matriz de poder, la universidad ha tenido unas características de colonialidad en el saber y todo eso. [...]
Entonces, en ese sentido, ahí, sería más bonito para nosotros los profes que nos permitan más que solo mostrar cuando todo nos salió bien, porque además nosotros somos felices diciendo, mire... mi resultado. Cuando más bien que tengamos la libertad de hablar cuando no sabemos cómo hacerlo y cuando nos encontramos a un reto, porque no, por muy que lleve 30 años de profe el tiempo que sea y lo que sea, siempre un grupo, una situación, un lugar, un tema ¡cambió! [...]
Y, muchos de nosotros que ya somos viejos nos pegó duro aprender toda la nueva tecnología que los chicos se burlaban de, tiene doctorado y ni siquiera sabe prender un video beam. Sí, pero es como, es, pero a eso voy, me gusta mucho pensar en eso de sistematizar experiencias, pero sí es una invitación a dejar de llamarlo exitoso, porque es como... no espere, hablémoslo. [...]
EDGL: Entonces en Palmira nos estamos llenando de experiencias significativas porque ahí estamos leyendo las embarradas que tú dices, ¡eso no se hace así!, entonces eso fue significativo porque yo lo hacía así y no Me dio y me tocó cambiar Entonces, la persona que está haciendo, pues ya lleva como 114 profesores que hay en la universidad, se llama uno a uno, con los estudiantes de posgrado, con los estudiantes que los hayan hecho reflexionar en el quehacer de, como profesores, que han ayudado a formar cátedras, o sea, como la cátedra indígena, como la cátedra para la vida, la cátedra, afrodescendientes, todo eso son construidos por estudiantes y entonces ¿cómo surgió eso? Entonces ¿por qué? Y eso es una experiencia. Entonces nosotros estamos llamando experiencia significativa, que cualquiera significativa, por ejemplo, eso sí se sería muy exitoso, pero, me gusta la reflexión que tú haces. [...] </t>
  </si>
  <si>
    <t>AIOM;EDGL</t>
  </si>
  <si>
    <t>GHB: Quiero mostrarles muy rápido el instrumento con el que estamos trabajando la línea base, y luego ya los dejo en compañía de CMOS. Bueno, esto es lo que estamos haciendo, no es cierto, que es como esa arqueología de la investigación que ha habido en la Universidad Nacional, que se está dando en tiempo real. Y este instrumento consta de dos partes. Tenemos la primera parte son colectivos y ámbitos de investigación en la Universidad Nacional y las dos, el segundo punto es la producción académica, está por acá. [...]
Entonces aquí nos vamos a esto, está construido de una manera sencilla en una tabla de Word para que sea muy versátil y quienes quieran intervenir, pues les rotamos el Instrumento, algunos se los enviamos ya como para retroalimentar. Aquí tenemos el colectivo o ámbito de investigación, no es cierto. Una descripción; la fuente, la fuente o contacto en algunos casos para tener contacto con los investigadores, la sede y un Indicador o tema. Este indicador me permite, digamos, agrupar dentro de unas categorías para ubicar el tema que estemos buscando. [...]
Esta tabla de Word, que es una cosa muy sencilla, sin grandes pretensiones, sí, yo la puedo tomar aquí, señaló la tabla y desde la z yo le digo, quiero ver, digamos por indicador o tema lo que hay en la universidad y seguido, por ejemplo, del colectivo, listo, y él me la va a organizar. [...]
está por indicador y colectivo después listo, entonces empezamos a ver acá aprendizaje, si, y, lo que vamos a hacer luego de esta revisión de, de los indicadores que estamos construyendo, entonces empezamos ya a definir, por ejemplo, qué entendemos por aprendizaje, o sea, cuando enunciamos esto de aprendizaje que estamos agrupando bajo ese indicador. [...]
Sí, digamos la persona que está trabajando en esto, que es Kelly Noreña, una socióloga, ella tiene ahora una ventana del siglo XXI, o sea, dijo tenemos que arrancar por un punto, tenemos que tener un filtro. Y yo le decía sí, pero no se quedará ahí, o sea, pues yo no le creo a lo de Colciencias de una ventana de cinco años. Yo como arquitecta, digamos, muchos de los principios que tengo vienen de Vitrubio y el señor pues no cumple la ventana de los cinco años. Entonces toca es como, claro, había que arrancar de un lado y eso es lo que estamos haciendo también, que Kelly declare su metodología y las decisiones que ha tomado en cada punto y ya tenemos un escrito ahí de tres páginas porque hay que mostrar eso, o sea, porque todo lo que hay es del XXI. Entonces dijo, no, yo voy a tener este punto de partida. [...]
Ámbitos, porque, por ejemplo, el laboratorio no es necesariamente un colectivo, o si yo hablo de un centro de pensamiento, es también un ámbito, o sea, un laboratorio, un semillero, el semillero puede ser más el colectivo, pero el laboratorio o el aula STEM, yo tengo unos ámbitos también donde yo me salgo del aula de clase y no es el grupo de investigación. [...]
Entonces lo hemos denominado de esa manera, como teniendo en cuenta de eso, que es como institutos, centros, escuelas de pensamiento, grupos de investigación, laboratorios, semilleros, incluso posgrados. Hay unos posgrados que empiezan a generar unas líneas de investigación y han aportado tesis e investigaciones en eso. Entonces vamos a ver como todo lo de aprendizaje, aprendizaje máquina, como con unas experiencias puntuales, aprendizaje y aquí veíamos unos que son saberes tradicionales de la pesca, apropiación social. [...]
Cada semana nos reunimos con Kelly y vamos afinando el instrumento, entonces decimos de pronto esto es Apropiación Social del Conocimiento, ya es otro, otro indicador, no es aprendizaje. Esto está en revisión y algunos de los profes a quienes se los hemos remitido nos han dado retroalimentación y lo vamos incorporando. Pero entonces esta tablita de Word, yo también puedo tomar esto y decirles me interesa ver todo por, digamos, las sedes. [...]
Yo quiero ver las sedes, que hay en las sedes y esto y después veo el indicador. Entonces me va a mostrar aquí todo lo que tengo por sedes, empezando por la sede, lo que está blanco son como indicadores que nosotros anunciamos al comienzo que no han no ha aparecido, entonces seguramente las editaremos y las quitamos, porque no han aparecido. Aquí ya arrancan, entonces Sede Bogotá, si, sede Amazonas, Amazonas está aquí, esto Amazonas, pues Amazonía, yo puedo ver reunidos si quiero empezar a estudiar, por ejemplo, ustedes lo van a complementar, entonces un profesor o una profesora de Amazonía va a mirar qué hay, a ver si está lo suyo ahí o meten el buscador de Word normal, pero nos parece que es un instrumento útil esta herramienta. [...]
Podemos poner aquí en el panel de navegación tenemos entonces yo puedo pasar de uno al otro. Aquí en esta parte de producción académica vamos a tener el título, aquí está con toda la norma APA, digamos está como ya la reseña, la fuente, como se citaría, sí. Está título y bueno, dijimos que aparezca el título, la edición, el autor, entonces me permite a mí mirar por autores, lo puedo buscar por acá. La reseña, esto lo tomamos, no estamos haciéndola nosotros, sino que lo que está, digamos, donde encontramos la información, se copia la reseña que hay allí, se dice dónde sacó la información, nos interesa mucho Los contactos, sacar el nombre del profesor o de la profesora, del investigador y, tener un correo electrónico para establecer ese vínculo. [...] 
Si esa persona, digamos, pertenece a uno de los colectivos que estamos mirando, si, y en qué indicador de ese tema lo ubicaríamos también, como para facilitar ese proceso. Esto es, yo también esta tabla igual la puedo mirar, sí, yo puedo mirar esto por autor, lo puedo mirar e por el indicador, por autor o indicador, básicamente sería lo que buscaríamos. Entonces, como ver que hay ahí, ahí debe estar por el indicador, debe estar seguramente por indicador y luego autor. [...]
Y eso nos ha permitido detectar unos docentes e investigadores de la Universidad Nacional que están trabajando en la línea de educación, de pedagogía, sí. Que hay que tenerlos aquí muy en ese radar y pensar en clave de un encuentro, de un encuentro donde los convoquemos a ellos y escuchemos, si, esas experiencias, esa construcción de conocimiento a lo largo del tiempo, esa preocupación por la pedagogía, por la docencia, por la didáctica, por la educación. O sea, ya hemos ido detectando unos profesores que están como en esa línea en la universidad y en distintas sedes. Eso parece, digamos, sugerente. [...]
Y, esa página web tendría que tener un repositorio donde aparezca esto y donde las personas puedan estar aportando. Si. Que nos damos cuenta, hay este trabajo o algo hay que aportar de esta manera. Eso quería contarles en lo que vamos. Kelly ha sido, ha hecho un trabajo supremamente juicioso. Algunos, los que estuvieron en el encuentro anterior ya la conocieron a Kelly, ella está trabajando en esta línea base y ha hecho una cosa rigurosa. Si. Hay que ir afinando, entonces cada tanto paramos y se empieza esto. [...]
Empezamos en septiembre. Ya va como en una afinada de un mes que dijimos, ya, parar aquí y empezar ahora a revisar y organizar esos indicadores y ver si sí son, si se agrupan unos más grandes en unos indicadores más amplios. Vamos en esto y la invitación es a que se apropien de ese instrumento y nos aporten. [...]
Yo les decía, ahí se los mando a los que se los pasé, traten de ingresar lo que quieran ingresar, pónganlo en un color de letra distinto, que uno vea el texto en otro color como para poder saber que entró nuevo. Y eso cómo se incorpora, digamos, a la totalidad, pero que ustedes no estén preocupados en qué celda lo pongo, no, no, aumenta una fila e ingresa la información, que eso podemos pulirlo paulatinamente. Estaremos en ello. [...]
En todo este proceso de creación del instituto es muy importante esta mirada sobre qué hemos hecho, en ese, en el sentido de lo que anunciamos de construir sobre lo construido. No vamos a salir a inventarnos cosas, lo que necesitamos es conectarnos y generar esas conexiones y esa sinergia entre quienes están. [...]</t>
  </si>
  <si>
    <t>CMOS: …el sector empresarial en el sentido de ayudar a armar organizaciones, si, más allá de la empresa es organización. O sea, todo conglomerado social es una organización que requiere unas lógicas para armarlas, sí. Yo se los decía ayer en la introducción, o sea, me parece muy interesante porque por lo general ese tipo de discursos no están en la academia. Ustedes tienen facultades de Administración y tienen facultades dentro, pero casi nunca al interior, si, se logra entend… definir esas lógicas porque lógicamente están amarradas al gobierno neoliberal y están amarrados a una cantidad de cosas que empiezan a chocar dentro de todos los procesos ideológicos. Como si la academia, de una u otra manera, estuviera muy ajena a lo que acontece en esas organizaciones de índole empresarial que están vista como entrecomillas casi como enemigos de, lógicamente porque nos hemos movido en la emergencia de los modelos económicos actuales. Entonces la lógica misma en que nos estamos moviendo tiene que ver con tres grandes constructos.  Uno, que no es gratuito, que el mundo hace 20 años lo esté tratando de declarar, lo esté tratando de decir y es, ¿cuál es el propósito? El propósito, ¿Cuál es el propósito? o sea, Miren, todas las organizaciones del mundo están tratando de dirimir cuál es el propósito. ¿De qué? de existir, de la vida, de que hacer. ¡sí, porque hacemos de todo! ¿Para qué? [...]
Entonces el para qué, ese para qué es empezar a surgir no solamente en organizaciones que tengan un cuño humanista, sino en las organizaciones que tengan cuño económico.  Y eso es muy interesante en la emergencia misma del desarrollo del mundo, porque esas mismas instituciones económicas entendieron que la humanidad requiere sentidos. Que no solamente es un tema económico, un tema de sobrevivencia, sino que también es un tema de un sentido profundo de la existencia, además de unos objetivos. En el momento que entramos en la... en la... tal vez en la modernidad o empezamos con la revolución industrial, el concepto del sentido se perdió y entramos en toda esta lógica de la materialidad. Y en esa lógica de la materialidad entramos en la lógica del individuo.  [...]</t>
  </si>
  <si>
    <t xml:space="preserve">Cuando nace, yo siempre coloco el ejemplo porque siempre me ha parecido una maravilla. Uno dice, el alma, ¿qué es eso? Eso no existe. Y mi problema no es la existencia del alma, es sé cómo se vivencia el alma, cómo está y nos atraviesa. Cuando nace un niño, cuando nace un bebé, lo primero que una mamá mira es tiene todo su cuerpito, es lo primero, casi que es una necesidad enorme de pensarse en un ser con un cuerpo intacto. Y luego tiene vida, llora y el médico dice, ¡ya! lloró. Casi que eso es un segundo donde se espera que el niño grite, llore, haga algo y que la mamá pueda quedar completa de que tiene vida y cuerpo, espíritu. Pero viene todo el proceso más doloroso. [...]
¿Qué se educa? ¡Es que se educa es la conciencia!, no se educa el anthropos, se educan sus visiones de mundo. Eso es lo que uno educa, lo que amplifica son las visiones de mundo. Entonces la mamá va a empezar a mirar a su bebé y va a empezar a decir, ñakañañanakaña y ninguno de nosotros entendemos eso, pero el bebé está edificándose, se está viendo, está abrazando. Y empiezo a decir, ¡ay! ese niño tan simpático y tiene seis meses. Ese niño es de mal genio y tiene seis meses. Eso se llama alma. Cuando nos cae bien una persona, no es que sea, yo no sé ni qué título tiene, no sé si sea académico, arcaico, pero me cayó más bien, es tan lindo, es tan querido; se llama alma. O otro de primerazo, ¡ay, qué seriedad,
¡qué cosa!, cómo me arrimo a esa persona, ¡qué susto! Y podemos tener todo, doctorado, maestría, de todo. Y el alma es lo que nos conmueve del otro, no nos conmueve otra cosa. Sus sentires, sus formas, su forma de saludar, su forma de abrazar, su forma de entender, su seriedad, sí; su rigurosidad, todas son cualidades. El alma está llena de cualidades y está llena de sombras. Eso es lo que podemos evidenciar como eso que llamamos conciencia. Si. Ustedes lo decían todo el tiempo, pero qué pasa que no se dan cuenta, ¿Ustedes si se están dando cuenta? [...]
Cuando uno habla de darse cuenta, está hablando de conciencia, le está diciendo al otro, no eres consciente, no eres consciente de nuestras limitaciones físicas, no eres consciente de lo que está pasando en el territorio. Claro, ese ha sido el problema del centralismo. El centralismo no solamente es un centralismo de Cultura, sino un centralismo de pensamiento. Y entonces el otro no existe. Sí, hay un cuerpo, despegado de esto [Se refiere al alma] viviendo otras cosas, viviendo otros procesos, si, y empieza el choque de culturas, y empieza el choque de mis visiones del mundo y empezamos a fracturar el mundo. [...]
Entonces esa invitación, es una invitación, yo creo que, de oro, maravillosa, es que más allá de otro instituto, porque me pasa mucho en hacer algo con organizaciones, ¡Ahh, van hacer otra vicepresidencia! ¡van a ser otro ministerio! Nooo CMOS ¿qué es eso pues? otro minis.... No venga, no venga que rico que esto lo podamos hacer, miren cada aporte de ustedes, cada pedacito, cada recordación, va a tejer alma, el alma del Instituto. Alma. Porque lo que queremos es alma. Porque como les digo, las estructuras lógicas y las estructuras de pensamiento no nos vamos a pelear, aquí tenemos todos unos cabezones, pero, lógicamente necesitamos almificar. [...] </t>
  </si>
  <si>
    <t>Alguien me decía que yo que pensaba de la inteligencia artificial, y a manera siempre lo he dicho, o sea, la inteligencia artificial puede superar estos dos ámbitos, puede superar la memoria, el pensamiento, la estructuración de base de datos, la analítica, puede generarnos una cantidad de condiciones y de códigos intelectivos y cognitivos más potentes en términos de memoria, cognición, sí. En cuerpo flojitos, porque ustedes saben lo que implica que un robot a un dedito, la precisión que nosotros nos movemos, claro nos faltará mucho tiempo antes de que podamos hacer cuerpos de silicio bien potentes. Pero lo que nunca podríamos tejer es el alma. [...]
Nunca vamos a poder tejer el alma, por lo menos hasta ahora es muy difícil, porque es que el robot yo lo tengo que programar para que se suicide, yo tengo que programar el robot para que se deprima, yo tengo que programar el robot para que tenga condiciones de alma. La única manera de tener y por eso la misma inteligencia artificial ha entendido que los robots tienen que humanizar, le tienen que poner caritas redondas, ojos redondos, porque si nos sale robocop, todos dicen ¡uy que cosa tan fea! y nadie va a querer estar metido ahí. Pero si le colocas muñequito bonito, casi como un oso de peluche, todo el mundo quiere abrazar la tecnología. La famosa usabilidad de la tecnología está atravesada porque la Cultura del alma lo incorpora. La pregunta ¿qué nos está pasando hoy en el mundo? Estamos desalmados. Así de sencillo, estamos desalmados. [...]
En instrumento se nos volvió el alma. GHB lo decía ahora, hemos colocado un instrumento como la tecnología en el centro del mundo. Es un instrumento, o sea es cuerpo, es un cuerpo más ágil para el vehículo del pensamiento, es un cuerpo más ágil, pero no es realmente el alma. Si. Hay universales que nos tocará utilizar, pero no todas las tecnologías las necesitamos. Por lo tanto, ¿qué nos falta? Conciencia, capacidad reflexiva, capacidad de pensar, si, capacidad de entender Y vuelve y juega. Atravesamos por la ecuación personal, vamos a pasar grosso modo a un ejercicio que es muy sencillo, pero que para nosotros va a ser absolutamente vital. [...]</t>
  </si>
  <si>
    <t>Percepción de la institución</t>
  </si>
  <si>
    <t>10. Percepción de la institución</t>
  </si>
  <si>
    <t>4.
CMOS</t>
  </si>
  <si>
    <t>CMOS: Entonces, la primera pregunta es ¿cuál es el norte de la Universidad Nacional de Colombia desde su punto de vista?, o sea, no es el muñequito del PowerPoint, no es la declaratoria del plan nacional, es lo que ustedes desde la experiencia vital han entendido que es el norte. ¡Ah!, el norte neoliberal, ir a producir plata y ser rentable. Bueno, no, el norte es muy asistencialista, no sé. Pueden decir veinte mil cosas, tratemos de entender ¿cuál ha sido el norte que la gente siente que tiene la universidad nacional? puede que sí sea algo muy neoliberal o puede que no lo sea. [...] 
Estas son preguntas que amplifican, no son diferentes. ¿Cuáles son las ideas fundantes por las cuales considera usted se asienta el quehacer de la universidad? ¿cuál es la estrategia encarnada de la universidad según usted? Estamos diciendo qué es lo encarnado, no lo que esté en el papel. Si lo que está en el papel está encarnado, me encantaría, pues si es que es eso, y si no está encarnado también me encantaría, porque nos da cuenta de la verdad de lo que ustedes consideran es esa línea norte de la estrategia. [...] 
¡Sí! O sea, es una amplificación de la primera, cuál es el norte. El norte tiene ideas, tiene ideales, tiene declaratorias propositivas, tiene marcos retóricos, tiene un ideal o una idea que está allá. [...] 
AIOM: Y en eso mucho. Pero es que esto es lo que existe, entonces uno dice claro, todo lo que existe por la modernidad, porque es que la humanidad es un proceso reivindicativo. Cuando yo pienso, bueno, todo eso, es que estoy tratando de pensar al tiempo cada uno claro, es muy difícil. La cuestión, a lo que quiero ir es que, claro es un esquema, toca hacerlo en forma de esquema, pero luego de eso pienso, falta la organicidad, es decir, qué es lo que siempre, que nos ha pasado que estamos tan fragmentados que eso que se conoce como Cultura, que es el alma, que yo que o esa palabra indígena que se usaba tanto de lo espiritual, con el mundo digamos de la lógica y con el mundo del cuerpo, en últimas tiene que generar un proceso orgánico que por lo general se evita. Entonces uno piensa, si está la estructura burocrática, ahí está, de toda la vida ha estado. Sí, pero es que eso, eso empieza como una gran, como una gran farsa. [...] 
Por ejemplo, cuando pienso en la universidad, la universidad para mí tiene muchas cosas, por un lado, es eso, es estructura de cuadritos, pero por otro lado es una cantidad de experiencias, es una cantidad de vida, es el rizoma del que hablamos, que ya existe, que otra cosa es que la institucionalidad no reconoce, pero, es más, si no fuera porque existe, lo seríamos. [...]
CMOS: Claro, pero mira que es muy bello. Lo que tú dices es algo muy real y gracias por recordarme, en esta hoy, hoy, te digo que lo he vivido sistemáticamente tal vez en los últimos diez años acompañando organizaciones y es que efectivamente estamos en un momento absolutamente de crisis, o sea, estamos en la era de incertidumbre. Entonces lo que tú dices es muy cierto, estas estructuras se quieren seguir son consolidando y aquí arriba empiezan a hacer más marcos de ley, no. Políticas, que usted no puede demandar a fulano más horas por la política, que usted no puede salir, que usted tiene que firmar, que usted tiene que hacer el documento. Como si la manera de sobrevivir a esto fuera reglamentando más esto. Pero eso se sale de madre y me permiten la expresión, porque si estamos en un momento crítico donde esto, este nuevo cuerpo, sí está surgiendo, en eso estamos absolutamente claros. Pero fuera de todo, en esa transición del cuerpo, el alma por fortuna emergiendo desde esos lugares, no estaríamos hablando de esto hoy. Yo no me, yo no pensaría la Universidad Nacional hablando de esto hace diez años. Si. Entonces es muy bello. [...] 
O sea, es que es ver en acción como el alma va mutando, de acuerdo a la manera como se mueven estos dos, tal vez lo más lindo es esto porque es donde está ostentado el poder de una era, si, el mismo Estado, miren el Estado como manda normas y normas y reglamenta además en todo, ustedes no saben la complique de las empresas públicas e industriales, porque les toca el marco público de la empresa industrial. ¿Cuándo va a competir? en el mejor sentido de la expresión, no del corte neoliberal, pero si en el mejor sentido. Porque tienen que hacer todos los modelos propios de lo público. Pero, lógicamente las empresas bregando a salir de sus marginalidades económicas empiezan a hacer movimiento que hace que la Cultura también esté en una retroalimentación, pero muy valioso tu aporten es ese sentido. [...]
CMOS: Yo creo que es un tema que conjuga disciplinas. Si. Una de ellas es la posibilidad realmente de tejer redes que nos permitan más aceleradamente llegar a lo que queremos, sí.  Comunicación, co-mu-nión, que seamos capaces de tener las conversaciones que nos han sido esquivas hace tantos años. Yo creo que todos nos quejamos de que la gente no escucha, todos nos quejamos de que decimos algo y nada. Ustedes pueden estar sentados aquí diciendo: Claro, van a grabar, que bacano, otra vez nos cuentan, nos preguntan, y eso ¿para qué?, Si. ¿Por qué? Porque ha sido repetido históricamente. Entonces sí tiene, sí tiene unas condiciones sociológicas, pero en el tema de la Cultura sí tenemos unas bases exclusivamente psicológicas que tienen que ver con despertar un proceso reflexivo de la conciencia colectiva. [...]
LM: O sea, que habla también, desde alguna forma hay una base económica también desde Fukuyama por ejemplo, que habla de la, de la, el capital social. La capacidad que tienen las personas para reunirse y construir empresa, El tema de la confianza... [...]
CMOS: Es que mira, hay un tema que es estructural, cuando cambian las fuentes energéticas del mundo o cuando empiezan a entrar en crisis las fuentes energéticas, empieza a estar en crisis el modelo neoliberal y cuando empieza a estar en crisis un modelo económico como ese, entra en crisis una versión de mundo. Claro, ya la visión de mundo. Cuando las hidroeléctricas, por ejemplo, ya que no son monopolio y tú puedes poner tu panel solar y venderle energía al sistema, no por las lógicas en las cuales están armados los monopolios. [...] 
O sea que hace rato venimos emergiendo una Cultura más humana, una cultura donde esos privilegios construidos por nosotros empiezan a romperse y ahí es cuando tendríamos que hacer un trabajo mucho más profundo y reflexivo para poder distanciarnos y entender que nos está pasando, porque si nos está pasando, para poder entrenar y eso es otro tema que me recuerdas y es que cuando hablamos de que estamos en la era de la incertidumbre, ¿cómo estamos ayudando a estos jóvenes que hoy a ser los protagonistas de un momento absolutamente complejo? [...] 
Yo creo que no hay un momento más complejo. Si nosotros revisamos los que pueden estar en mi generación, es en menos de 20 años que esto se aceleró y entre otras lógicas y de una u otra manera los líderes del mundo hoy, cuando yo hablo de líderes no hablo de un esquema de poder, sino un esquema de responsabilidad como adultos, los líderes adultos son los que tenían en un momento determinado que entender las lógicas del movimiento tan fuerte que estamos viviendo, porque lo estamos viviendo, o sea, les toca pensar en economía, les toca pensar en sobrevivencia, les toca pensar en pensamiento, en tecnología, en nuevas formas de interacción social, todo eso es parte de la complejidad que vive el mundo hoy. Entonces es la primera. [...]
CMOS: La segunda, desde su punto de vista, ¿qué es lo que mejor sabe hacer la universidad? Y ese saber hacer tiene que ver con todas las prácticas de cuerpo, o sea, todo lo que pueda saber, tiene muy buenas sedes, tiene x cosas, tiene buenos docentes o, le falta esto, le falta conectividad por ejemplo en este caso. Todo lo que sea la materialidad de lo que es el hacer de la universidad, porque falte o porque lo tenga, sí. Si la institución lo consideran que es pesada no pesada, o si esas subculturas y sus procesos que se viven son parte de lo que ustedes sienten que está. Si. ¿Cuál es el horizonte hacia el cual navega la universidad? ¿Ustedes que ven, que visionan? a partir de todo lo que han visto, vivido, puede que sea muy esperanzador, puede que no, pero es parte de lo que está ahí y que la gente dice y los alumnos dicen, los colegas dicen, ¿cómo se visiona? [...]
Porque una cosa es lo que yo proyecte allá, de plan ta-ta-ta, y otra cosa es lo que estamos encarnando y viviendo. Y, según esa perspectiva, ¿cuáles son esas sombras que acompañan la universidad desde diferentes dimensiones? [...]
CMOS: Cuando hablamos de sombras estamos hablando, miren, cada acción humana. Negativo y posiblemente no visto por otros. Cuando, toda acción humana trae sombra, toda, nosotros no somos asépticos, la embarramos por aquí, cuidado. Posiblemente los fundadores viejos de la universidad, los que han sido los rectores, los que han sido los docentes, los que los antecedieron a ustedes seguramente que tenían las mejores intenciones, hoy ustedes tienen las mejores intenciones. Pero nos podemos equivocar. [...] 
Entonces, ¿qué sombras, qué defectos, qué dificultades hemos creado en el tiempo? Lo que hemos hablado, la transición energética, sí. Ustedes saben, estoy hablando de mi territorio, Caldas, ¿ustedes saben lo que implica sembrar paneles solares en tierras fértiles? ¡a ver! O sea, eso de sostenible ¿qué tiene? Si. Entonces las asepsias en nuestras decisiones nunca van a ser totales. Nunca hay asepsia en nuestras acciones, siempre va a haber sombras, ¿qué sombras sienten ustedes que están? que son fuertes, con las cuales tendríamos que lidiar. Porque parte de un ejercicio de conciencia es saber qué sombras hemos tenido como colectivo para tratar de ganar espacio. [...]</t>
  </si>
  <si>
    <t>CMOS;AIOM;LM</t>
  </si>
  <si>
    <t>JCM: Arranco con el último de los paneles solares. Desde hace un buen tiempo existen avances en la energía geotérmica Manizales está al lado de un volcán.  Pero entonces estamos pensando es en paneles, en represas, en, hay un problema grave listo, como asunto general. Lo otro es, hace, hace poco por una reunión, bueno, que hubo en Bogotá, y desde la facultad estuve conversando un ratico con un profe que no lo conocía, pero llegamos a esos temas, algo muy similar, pero por otra entrada, si, ¡la crisis! y él dijo algo que me puso a pensar mucho y que me pareció bien interesante, dijo, lo humano siempre ha estado en crisis. Entonces si uno piensa en la guerra, el papel del conocimiento. [...] 
Entonces me puso a reflexionar, porque evidentemente le echamos ahorita, y yo creo que siempre, en eso estoy de acuerdo, pero le echamos la sucia al capitalismo, pero yo me pregunto, y en el momento de la construcción de la gran Muralla China ¿eso qué fue? ¿de qué, de gratis? Es decir, a lo que voy es a eso que él me dijo, dijo: lo humano siempre ha sido sinónimo de crisis. Bueno, ahí el asunto es, la discusión; lo otro es, entiendo lo del norte y repito que las palabras y los conceptos son limitados y tal, pero, hay otras culturas para las cuales lo más importante es el oriente, por donde sale el sol. En otras, digamos, se plantea muy importante el Sur, en contraposición al norte hegemónico y tal. [...] 
Tonces, otra vez, solo como comentario, no porque afecte el ejercicio, pero lo digo es porque me interesa es lo que está detrás del ejercicio, más allá de las palabras y de algunas cuestiones que se plantean porque desde otro ángulo, si lo miramos de una forma no compleja sino hipercompleja, puede haber otras lecturas y como, creo que aquí hay varios colegas que nos dedicamos a pensar la teoría, entonces personalmente yo hace rato renuncié a los meta relatos, me interesa es intentar encontrar elementos para tratar de dar cuenta de algo mucho más, más amplio. Y volviendo a lo que arranqué de la crisis, si uno piensa en lo que significó la última glaciación para los humanos, que fue algo realmente duro, o sea, donde casi nos extinguimos, si uno lo piensa hace más o 20.000 años, pero si además pensamos en la anterior de hace unos 40.000 y si vamos a otro asunto de extinciones masivas regionales y tal, primero es un milagro que estuvimos acá y segundo, esta cuestión que es de este momento implica unas relaciones con otros asuntos supremamente profundos en términos de lo que somos como humanos. [...]
Cuando uno comienza a, a, a recorrer un poquito más este territorio y se da cuenta que hay comunidades aborígenes que tienen un conocimiento impresionante de su entorno, pero que no tienen que ver para nada con el conocimiento occidental, ni con el conocimiento científico y que han sobrevivido y que siguen sobreviviendo y que siguen resistiendo, yo creo que ahí es donde importante ese encuentro, ese trueque de conocimiento, ese acercamiento, sí, porque de lo contrario probablemente vamos a hacer lecturas. Estoy de acuerdo, estoy de acuerdo con todo eso, pero cuando uno las ve por otro lado, resulta que tienen es que dialogar con otras lecturas, sin renunciar a que este es un único planeta y un único mundo, sí. O sea, y eso hace que la cuestión sea realmente compleja. No, solo eso. [...]</t>
  </si>
  <si>
    <t>AIOM: [...]ahora con la lucha LGTBIQ+ incluso lo están mostrando un poco nos mostró nuestro pensamiento binario y eso cuando uno se acerca a otras miradas y conocemos que realmente, o sea, la ciencia siempre, siempre tan paradísima cuando uno lleva conocimientos que son tan profundos, tan numéricos, donde, por ejemplo, la noción de crisis no puede existir. [...] 
Por ejemplo, algo interesante con los pueblos indígenas en la Sierra Nevada, decían, ustedes hablan mucho de paz porque no saben lo que es la paz, sí, porque no saben, porque lo ponemos paz versus guerra. No es que crisis, cuál es el, o sea, siempre hay otros, siempre somos con otros. La idea del uno, por ejemplo, con el mundo Misak guambiano, que, el uno no existe, el uno incluso, hay un texto de matemática guambiana con una mujer guambiana, que dice que desde el sistema de pensamiento matemático central Se nos está rompiendo nuestra forma propia de pensamiento. Tenemos un pensamiento matemático propio, donde la base es el cálculo. No puede ser el propio, no es el único. No es el uno y otro, y todo eso. Claro, a uno se literal, ahí sí, como le dicen, literal no es metafórico, les toca romperse la cabeza porque romper la estructura tradicional, romperla y permitirse que lo que es natural además es orgánico, que es el pensamiento en red. [...] 
Sí, el pensamiento rizomático, es, es, eso no es que se inventó ahorita, es que así, es más contrario, lo contrario a lo que nosotros hacemos en la escuela, por ejemplo, uno se da cuenta con los niños y las niñas, uno lo que hace es romperles lo que ya traen. Ellos ya son investigadores, ya, y uno lo que hace es, espere, de dos a tres hace esto, de cuatro, bueno, no sé, es que todo eso me puso a pensar... esta idea de que estamos en crisis, que a veces es, pues sí, necesario también. [...]</t>
  </si>
  <si>
    <t>CMOS: Sí, no, pero vale, sí, volvemos al tema de la realidad de, mire yo, también soy psicóloga clínica. Los problemas que a mí me toca manejar en la consulta privada son aterradores. Pues ahí la teoría, la teoría no hay nada, no hay teoría que, yo no le puedo decir al niño "no hay crisis", si, no hay crisis. O sea, y esa solo, esa sola posibilidad la puedo hacer desde acá. Yo no la puedo hacer desde las teorías ni desde las grandes estructuras. Estudias en un colegio, estás tal, pero el alma es la que está conflictuada. Mi visión del mundo, mis dolores perceptuales, mis dolores emocionales, mi humanidad en el contorno, a eso es que quiero yo hacer evidente cuando les digo aquí está el centro de lo que tenemos que hacer como humanidad, sí. Cómo hacemos que conversen esas diferentes formas de ver el orden, si, como dices tú. Que yo no vea el horizonte no quiere decir que no haya un propósito que la comunidad no tenga, dónde lo coloco, cómo lo coloco es otra cosa, pero efectivamente sí nos toca salirnos un poco de nuestras visiones más armadas desde el pensamiento. Cuando tú dices se rompen un poco para poder entender la vida, actuada, la vida vivida. [...]</t>
  </si>
  <si>
    <t>10. Niconga: nivelando con gamificación</t>
  </si>
  <si>
    <t>Estudiante no identificado: … pero digamos que la descarabilidad, dan a todos los actores involucrados. ¿A qué me refiero? Partiendo de que la problemática de esta periferia es que las soluciones vienen de arriba hacia abajo; vienen del nivel central, y la idea es que las ideas y el desarrollo de esas ideas, es la capacidad de que esas mismas ideas sean de la periferia, sí. O sea, la sede en este momento está aprendiendo a hacer este tipo de preguntas de innovación educativa, aprendiendo del profesor JGCR, aprendiendo de la docente LZMR, todos los actores están aprendiendo, no solamente los estudiantes. Encontrarse que esta comunidad educativa tiene diferentes actores, entonces esta consolidación de este ecosistema tiene que ir avanzando de que todos tienen que aprender y sobre todo aprender de los estudiantes, de todos los que vienen con los problemas, con los retos, vienen con el tema de, de, de, estas brechas en tecnología, inteligencia artificial, cualquier cantidad de cosas que ellos ya están viendo desde sus colegios y que se encuentran con una ambición y un hambre, y la sede actualmente no les va a dar esas, esas, esas alternativas. Entonces tratar de que esas alternativas encajen con estas nuevas tendencias y que empiecen a brindarles como ese entorno acogedor, más que el hecho de, de dar clases y aulas, sino que se vuelva un entorno acogedor. Que el estudiante se sienta abrazado por el contexto amazónico. [...] 
Que esos estudiantes que se van para Bogotá, que solamente ven un semestre acá, es igualmente el hecho de nivelar es muy corto porque no se mete uno, no van a aprender ni siquiera lo que va a necesitar para llegar a Bogotá. Entonces Bogotá se los está llevando y se les está olvidando la Sede Amazonía. Entonces, su idea es que también se les quede un poquito ese, se les unte un poquito ese contexto amazónico para que se vaya y digan, "¡No, es que yo allá en la Sede Amazonía tuve esa experiencia, tal, fue chévere!", que se vayan con la motivación de que quieran volver. [...]</t>
  </si>
  <si>
    <t>Estudiante no identificado</t>
  </si>
  <si>
    <t>KMMO</t>
  </si>
  <si>
    <t>KMMO: Gracias. Es para contarles algo. Ahorita, en el 2023-1, en la Sede Manizales se hizo un estudio sobre la deserción; se hizo con análisis de datos y todo eso y bueno, voy a decir algo que todos van a decir: no hay nada nuevo, ¿cierto? Y el tema de la deserción tiene un componente muy importante, ¿cierto? O sea, se ha asociado a varios factores, pero el tema de la nivelación en matemáticas y lectoescritura tiene un gran peso entre la caracterización que uno tiene de los estudiantes que terminan presentándose a la Universidad. [...]
¿A qué voy? A retomar la idea que estaba planteando EST y a decirles que sean más ambiciosos en sus proyectos. Cuando EST decía: entren a los colegios, entonces tú decías, ¡no! Pero, ¿cómo nos vamos a ir si por allá no hay internet, no hay nada? Entonces salgan, ¿cierto? Salgan, piensen en una propuesta que apoye, que apoye los colegios, que apoye los colegios a nivel nacional. O sea, lo que decía JPR, es una idea chévere, es una idea bonita, y es una necesidad. Y si nosotros queremos realmente que los estudiantes sean constantes en su proceso de aprendizaje cuando entran a la universidad, este es un elemento fundamental.
La Dirección Académica de la Sede Manizales tiene un proyecto también que se llama UNAL en las regiones. UNAL en las regiones es un equipo de profesionales que va y visita los colegios en los diferentes municipios y hace un perfil socio-ocupacional de esos muchachos, para que el muchacho ya tenga una orientación, ¿cierto?, de más o menos qué podría estudiar y cuáles son sus intereses. [...]</t>
  </si>
  <si>
    <t>KMMO;JGCR;JCM</t>
  </si>
  <si>
    <t>JCM;JGCR</t>
  </si>
  <si>
    <t>TPL: Dos cosas pequeñas. Uno, es bueno, yo insisto en que primero hay que terminar de consolidar esta fase, consolidar el diseño. No estoy muy de acuerdo con el profesor de vetar, de que cualquier persona lo que va a hacer es desacomodar. Creo en la construcción colectiva y en una construcción donde nos apoyemos, donde realmente eso que se ha discutido a nivel internacional y mucha discusión a nivel nacional pueda enriquecer, porque en el campo de la educación eso es lo que le hemos apostado, los que hemos hecho un doctorado en educación en Colombia o los que se han ido. [...]
Antes de pensar en las transformaciones o en el impacto que pueda tener este tipo de diseño de material, es importante hacer todas las fases de aplicación, de análisis, de impacto que tiene, que va a tener esta herramienta en los estudiantes de la Amazonía. Y después, muy interesante que sea un material de uso libre para cualquier estudiante de la Universidad Nacional. [...]</t>
  </si>
  <si>
    <t>Lo otro que iba a decir es, ahora hablando con el profesor GEBT, a mí me parece supremamente importante que este tipo de materiales y proyectos se estén formulando en todas las sedes. Porque eso también nos coloca en un lugar distinto, de que nos estamos pensando el problema de la educación matemática, no sólo de los lineamientos que nos da Bogotá con el programa unificado, de tantas horas, sino bajo la realidad y las dificultades que estamos teniendo. Tenemos una preocupación colectiva y en esa preocupación colectiva Amazonas está aportando. Y ahí sí me parece fundamental que entremos todos a apoyar el proyecto de la Amazonía, que lo que se hace en Palmira lo conozcan ustedes y entremos a apoyar, a reformular, a reconstruir. Porque es lo que hablábamos por la mañana de entretejer esas redes entre todos, vaciar eso que no ha funcionado, porque la historia nos lo ha demostrado. [...]</t>
  </si>
  <si>
    <t>El curso de matemáticas básicas en todas las universidades públicas y privadas se construyó por la pérdida que tenía el curso de cálculo diferencial. No existían en ninguna universidad estos cursos nivelatorios ni de matemáticas básicas, ni fundamentales. Los estudiantes entraban a cálculo diferencial y entonces aquí se construyó un curso nivelatorio que tiene unas características especiales, una atmósfera, un cuerpo, raro. Por ejemplo, en la sede de nosotros, los chicos de alta experiencia, lástima que no está ASMR, recomiendan: usted no importa lo que pase en este curso porque igual va a pasar a cálculo. [...]
Tenemos problemas de falta de asistencia, de falta de reconocimiento de la importancia de ese curso. Entonces ya estamos pensando en estos cursos para introducir ese curso de nivelación porque ya no solo pierden el cálculo diferencial, sino que pierden el curso de matemática nivelatorio con mayor porcentaje. Entonces yo aplaudo que estemos en este proceso de interlocución y de construcción de materiales y de construcción de unas miradas diferentes a lo que es un par evaluador. Un par evaluador no es el que evalúa, sino el que hace parte de esa construcción, no el que viene a dañar. Creo que desde ahí no nos vamos a parar, o no nos debe parar ninguno de nosotros. Aplaudo que en Amazonía esté esa preocupación y que esté latente en todos nosotros. [...]</t>
  </si>
  <si>
    <t>DIVERSIDAD</t>
  </si>
  <si>
    <t>Estudiante no identificado: [...]en el sentido de pensar en lo amazónico, yo pienso es en irme al otro lenguaje tikuna, yagua, witoto, muinane, murui, antes que el inglés, porque el inglés puede interferir de alguna manera. Bueno, hasta una compañía está estudiando eso, cómo el inglés ha venido acá a reemplazar ciertos fonemas o palabras que usan los tikunas. Eso es otra discusión. [...]</t>
  </si>
  <si>
    <t>AMMH</t>
  </si>
  <si>
    <t>AMMH: El Instituto y la Dirección Nacional de Innovación han comprado unas tabletas para poder trabajar con los estudiantes en videojuegos y, dentro de los recursos, hemos trabajado en la construcción de este material. Es Tikuna, material hecho por artesanos de la región. Íbamos a comprar unos trípodes totalmente descontextualizados, pero nuestra idea es seguir aportándole también a la región. De cierta forma, es mano calificada a la que nosotros le estamos dando parte de ese recurso de la nación. Entonces, esos son los soportes que utilizaremos para las tabletas. [...]</t>
  </si>
  <si>
    <t>Escuchando al profe AFMC, escuchando al profe JCM, escuchando a la profe TPL y cada uno de los profesores y de las personas que hicieron su intervención, confirman, en buena parte, el por qué vamos a hablar de la educación matemática, sobre todo en el marco de este cuarto encuentro que ha propuesto la profesora GHB, un encuentro del Instituto de Investigación, Innovación y Política Educativa. Es decir, el tema de la matemática no es un tema casual, no es que se nos haya ocurrido llegar a hablar de matemáticas, sino que efectivamente, digámoslo que mañana vamos a seguir trabajando en este tema, porque el tema de la matemática tiene que ser abordado de ese modo, digámoslo integral, institucional, no sé cómo decirlo, pero no es un tema únicamente visto desde la innovación académica, es un tema,   propiamente de la educación, simplemente hay que abordarlo también desde la investigación y la política. Entonces, el día de mañana vamos a estar trabajando en eso. [...]</t>
  </si>
  <si>
    <t>[...]Por aquí se escucha a veces que los cambios de gobierno y seguramente los cambios de personas, pues estas experiencias no pueden simplemente perderse en ese tipo de circunstancias y es pensar un poco también cuáles son las formas que este tipo de procesos pueden tener, pueden ser sostenibles, vale la pena de que así sea. Entonces es otro elemento del cual obviamente también esperamos compartir algunas de las reflexiones. [...]
El tema de la innovación académica no es un tema de una dependencia y era un último comentario con el que esperaba cerrar esta pequeña intervención. Nosotros en la estrategia de comunicación, cuando digo nosotros es la Dirección Nacional de Innovación Académica, cambió la estrategia de comunicación, nosotros no hablamos de los procesos de innovación académica desde la Dirección Nacional de Innovación Académica. Procuramos ser absolutamente, hasta parcos en eso, porque es que la innovación académica es un proceso y tiene que ser un proceso que además se desarrolla en las sedes, se desarrolla en las sedes. Entonces ejecutar desde una dirección nacional no es posible, ni es el deber ser. No tenemos capacidad, no somos expertos en matemáticas tampoco, ni en lectoescritura. Es con las sedes con quienes tenemos que hacer el trabajo. [...]
Entonces es muy grato encontrar equipos en las sedes que han asumido estos procesos,  [...]Si yo miro proyectos, pregunto quién ejecutó esto. Hablando un poco de cómo documentamos estas experiencias, no es fácil saber quién ejecutó experiencias anteriores, dónde están los actores, cómo participaban los estudiantes. [...]
Entonces, agradezco la presentación y agradezco porque es que compartir todos en comunidad es un esfuerzo que no es de una dependencia. No es de la Dirección Nacional de Innovación Académica, es un esfuerzo institucional, en el buen sentido. Como decía, es una respuesta a algo que los colombianos han depositado en nosotros, que es la responsabilidad que tenemos en un sentido ético fundamental inclusive para nosotros como profesores. Entonces es eso, qué bueno que haya estudiantes, qué bueno que haya profesores, qué bueno que esté el pregrado, qué bueno que ya nos miremos desde otras sedes. [...]</t>
  </si>
  <si>
    <t>[...]Lo otro, un poco a partir de lo que planteaba el profe AFMC. Ha habido algunas experiencias y por eso tenemos que conocernos y reconocernos más. Nosotros hace algunos años hemos sido contratados por gobernaciones y por municipios para ayudar a formar docentes que son los que van a formar a los chicos en las escuelas y en los colegios. La universidad sí puede incidir en esos niveles, no directamente, sino a través de la formación de formadores, y en esto lastimosamente el país tiene problemas graves. La Universidad Pedagógica Nacional no da abasto, ni las otras universidades públicas. Entonces, la nuestra también puede hacerlo, ya lo ha hecho. Lo que pasa, otra vez, es que como no nos conocemos bien internamente, entonces creo que es una vía importante, porque sí es posible. En el caso de Guaviare, se los voy a demostrar, que sí aumentó un poquito el nivel de desempeño en las Pruebas Saber, a partir de la formación de docentes, porque evidentemente no podemos hacer de todo. Te lo digo porque sí hay algunos pequeños casos. [...]
JGCR: [...]Se presentó, algunos estudiantes lograron el título, pero en el proceso según entiendo porque yo no estaba presente en ese momento, hubo mucha deserción de los mismos profesores, y como que al final Bogotá dijo, no, ya no, y se ha tratado como de en algún momento volver a hablar a Bogotá incluso con Medellín y, van esos proyectos. Pero, pero, Bogotá se quedó con ninguno. [...]
JCM: Es, es que es un reto complicado, por el asunto presencial no presencial, autonomía. Pero lo otro es que, no es tan fácil llegar a un lugar con problemas digamos, de todo tipo, y motivar a los docentes para que hagan su tarea y para que se auto motiven y para que las cosas cambien, porque es supremamente complejo, pero además se necesita cierto tiempo, es decir varias cohortes para que las cosas se vayan dando. [...]
JCM:  Exacto, entonces se necesita un proceso más largo, pero lo que voy es si es posible, si, si es factible. Pero pues eso exige cumplir unos retos y una visión mucho más amplia y más como extendida y creo que ahí es donde la universidad misma tendría que repensar algunas de sus acciones porque sí podemos incidir de otras formas y ya se ha logrado demostrarse, solo que no, pues repito, no es sencillo, pero si sucede. [...]</t>
  </si>
  <si>
    <t>[...]¿Ustedes se imaginan combinar esta iniciativa con "venga, les vamos a dejar este juego, existe, ¡juegue!"? O sea, listo, estamos en una semana. Lo que decían, no lo vamos a meter una semana, no, el día que ellos lleguen a la universidad ya vean, ya han experimentado con eso, es algo que se puede difundir. Entonces no piensen que en la Sede Amazonía no tenemos internet y no lo podemos hacer. El impacto que podría tener es más a nivel de colegio, para que cuando el chico llegue ya mejore esas habilidades y esa brecha que los profesores en este momento no pueden suplir, ¿cierto? Y que van a llevar a despertar otras curiosidades. Entonces, y tampoco crean que son los estudiantes PEAMA los que llegan con dificultades, los que tienen esas deficiencias. No lo son, porque en ese análisis que les estoy contando, el mayor porcentaje de estudiantes son estudiantes regulares. [...]
KMMO: [...]es que, solo quería decir eso, yo no soy docente, cierto, pero, he tenido la oportunidad de ver y participé de ese análisis, entonces más o menos ya conozco como es el panorama y esto sería una idea genial y que pudieran exportarlo, o sea, este juego después que esté bien desarrollado... [...]
JGCR: Comento una cosita sobre ello, pues la idea es que claro, como lo estamos haciendo como una versión beta, la idea es que a futuro cuando usted online y toda la cosa. Pues ya se pueda entregar ese, esa herramienta [...] 
KMMO: Y ¡no la tienen que cambiar! No es para arraigar solo la cultura Amazónica, sino que se van del Amazonas. Llevar esa cultura por todo el país. [...]
JGCR: Y lo ideal es que se siga nutriendo el juego en sí, con los mismos jugadores. [...] 
JCM: [...]La semana pasada logramos hablar un poquito en virtual a propósito del asunto porque algo que pronto no quedó claro es que, además, hay una tesis de maestría asociada al proyecto y eso es muy importante. Es decir, el asunto es multinivel, en realidad es bastante colaborativo y eso es importante. Es decir, tener desde estudiantes de pregrado, tener estudiantes de posgrado, profesores, un asunto bien interesante porque integra un fenómeno transgeneracionalmente. Ese es un asunto, digamos, no tan frecuente, que creo que es importante. [...]
JCM: [...]clave también que ustedes hayan logrado vincular dos de los focos en la educación, y son las matemáticas y la lectoescritura. Porque cuando uno revisa cuáles son esos elementos básicos, ahí están siempre. O sea, lo uno, si es deficitario, normalmente está acompañado de lo otro. Me parece, repito, que es una apuesta también bien importante. [...]
Un asunto que no tenemos que solucionar acá pero que me asalta un poco como pregunta a futuro es que yo creo que aquí estamos frente a un asunto grueso dentro de las teorías del aprendizaje, y es la cuestión de la motivación. Eso ya lo hemos ido discutiendo. Entonces, cuando esa motivación realmente es potente y, sobre todo, las cosas se hacen porque se hacen. Aquí yo veo que hay una motivación un poco externa, pero que se puede convertir en motivación interna porque esto es un espiral que es raizal. O si lo pensamos en la figura del infinito, eso es raizal y nosotros también somos así. Es decir, respiramos aire, pero ¿de dónde viene ese aire? Lo expulsamos. [...]
Entonces, si han calculado un poco, han pensado ese asunto de la motivación extrínseca e intrínseca, eso es una discusión de las más gruesas. Es decir, si estuvieron un poco cuando con el profe Edwin discutimos un poco de ese asunto, si lo han pensado. [...]
Lo otro es que también merece una gran felicitación, porque es crear videojuegos desde un área donde hay segregación digital pública. Es decir, el reto es mucho más fuerte porque aquí en internet no funciona bien, hay limitaciones incluso en energía eléctrica y tal. Es decir, es ir más en contravía del asunto y eso genera, digamos, un valor mucho más fuerte en términos simbólicos, en términos de lo que significa aterrizar el conocimiento. [...]
Lo otro que está claro es que la educación no tiene que ser aburrida, que es otro de los problemas graves. Ningún campo de conocimiento tiene que ser aburrido, tampoco todo tiene que ser una fiesta. O sea, lo que voy es que aquí hay un asunto interesante en términos de moverse de otras formas. En parte, porque eso ya lo he dicho acá, no podemos, dentro de las lógicas adultocéntricas, tragar entero en forma de que el juego está proscrito para los adultos, porque no debe ser así. Gente que busca el juego a través de los deportes y tal, pero debería siempre aparecer como un asunto humano, innato, que no debería limitarse. Evidentemente, tampoco que toda la vida sea juego y que irresponsabilidad y tal, no. Pero ese es un componente importante. Pero creo que aquí hay una apuesta que ayuda con el asunto. [...]
Sin embargo, no sé, es un asunto muy, muy particular. Digamos que me ocurrió, de niño jugué videojuegos por un buen tiempo. Ya en la universidad me alejé, pero un día dije, hay un videojuego que parece que es interesante, que es Age of Empires, y pues creé una sociedad tan pacífica y tal, y llegó otra sociedad, se bajaron de unos barcos y me asesinaron, acabaron con todo lo que había construido. Lo digo porque me generó tal, no sé cómo llamarlo, tal reacción que no quise volver a jugar. No quise volver a jugar porque no voy a renunciar al pacifismo, porque no voy a hacerle el igual a la violencia. [...]
Claro, es un asunto de discusión más grande, pero a lo que voy es, ojalá sin uno querer, que de pronto se genere frustración por algún tipo de situación. Porque cuando uno cree que el juego y la simulación son algo que están allá, eso está dentro también, y por eso enganchan mucho y por eso pasan cosas con los niños y con los hombres, porque esto no es una cuestión externa. El asunto humano es una cuestión realmente potente. Es que adentro y afuera, bueno, de pronto estamos hilando ya muy fino, pero lo digo para tenerlo presente. [...]</t>
  </si>
  <si>
    <t xml:space="preserve">[...]Y más que subjetividad el fue que cada ser humano se sintió potente para trabajar y luchar y venimos en 200 años trabajando La emergencia de un individuo que hemos puesto un montón de calificativos, tiene que ser exitoso, tiene que ser autónomo, tiene que ser todas las auto y empezar a emerger. Entonces casi que la lógica colectiva empezó a educarnos en un profundo individualista, en un profundo individualismo. ¿Qué pasa? por el proceso exclusivamente de sobrevivencia, que lógicamente afianza los conceptos de un cierto egocentrismo para sobrevivir, pero que luego escala posiciones mucho más idealistas, en el sentido de que, yo me tengo que volver juicioso, marca personal, tengo que ser exitoso, tengo qué y esos discursos son macro. Son macro. Están en todos lados. [...]
En la academia nos pueden enseñar una cosa, podemos tener residencia, pero pertenecemos a un modelo donde el individuo es el que tiene Eso ya nos pasó cuenta de cobro. Nos pasó una cuenta de cobro tan grande que hoy somos incapaces, y Colombia tiene un pecado enorme, no somos capaces de trabajar de forma tranquila como colectivos tenemos muchas dificultades de atención, de asociación, de constitución colectiva. De las cosas más difíciles en este país es sentarnos a trabajar unidos. Pero como les digo, no es la lógica sólo del país, el país ya tiene  es una lógica de vida. Las unidades ganaron, el individuo ganó, la figura que aquí no ganó y nada ayuda. En el momento que fuimos cambiando el caso de la academia, al momento que tenemos otros títulos y tenemos otras cosas, sí que nos alistamos para distanciarnos del otro, porque yo soy maestro, porque soy doctor, porque soy consultor, porque ¡soy! ¡soy! un soy que me distancia. Entonces quería como empezar, es un discurso que tiene demasiadas amistad, pero quería cómo empezar ahí, porque tal vez es una de las grandes prevenciones cuando posiblemente  e la profesora GHB trata de estar en estos encuentros, es decir, cómo rompemos la lógica de la individualidad y cómo empezamos a hacer conversaciones profundas, porque ese es otro error que tenemos y es nuestras conversaciones dejamos de ser oídos, porque en el individualismo nos cuesta mucho trabajo escuchar al otro. Y lo del cuenco me parece muy bello y, AIOM decía algo muy bello, el cuenco tiene las dos magias, o sea contiene, pero a la vez debe ser vaciado. Y si algo nos pasa a nosotros en la academia es que el cuenco se mantiene lleno. De nuestras propias visiones, de nuestras propias teorías, de nuestros propios nombres. [...]
Recuerden que la misma libertad puede convertirnos en dogmáticos. Entonces el cuenco está lleno. Y cuando nos sentamos aquí y cuando ustedes ven que ha sido un encuentro sin grandes imposiciones, es más, ha habido un trabajo muy interesante de este equipo de tratar de que esto sea de una manera menos ortodoxa, menos rígida, dentro de parámetros que la universidad marca, que se convierta realmente en un encuentro humano. Sin grandes protagonismos individuales, sino con la necesidad de un colectivo que logra escuchar al otro, logra escuchar al otro. Entonces en esa misma lógica estamos tejiendo una forma de resignificar el Instituto, porque como ustedes vieron en el histórico, el Instituto ya había empezado, ya había empezado con unas lógicas, pero aquí en este segundo intento creo que se empezó con algo fundamental y es con ese proceso de humanizar, sí, porque por intelecto no nos vamos a pelar, por capacidades de conocimiento no nos vamos a pelar, pero si nos podemos pelar por la humanidad, si, ¡por humanidad!, ¡por compasión!, ¡por escucha!, ¡por confianza!, por salir de nuestros pequeños yo, para entrar realmente en el ámbito de esa humanidad. Eso me he preguntado ¿qué hace que fracasen las cosas? ¿Qué hace que fracasen los proyectos? la ecuación personal nuestra ecuación personal hace que fracasen los proyectos. Y yo debo devolverme un poco. Yo entré por esa puerta en el momento mismo que me hicieron la invitación, o en el momento mismo que tuviera una expectativa de decir ¿qué van a hacer? ¿a dónde va esto? ¿esto qué? ya la ecuación personal empieza a entrar en acción. [...]
La ecuación personal tiene que ver con nuestro pequeño yo, y aquellas interpretaciones personalistas de cada uno. O sea, que entramos por esa puerta con una previa visión de lo que acontece. o sea que entramos con prejuicios, que intencional para qué es, qué cansancio todo lo que tenemos que hacer, todas las otras actividades, que eso tan extraño, qué intenciones. Le empezamos a generar una cantidad de relatos internos que nos apartan de sentarnos aquí con ese cuenco vacío, de sentarnos aquí para escuchar al otro desde la profundidad de lo que está proponiendo, para escuchar al otro de una manera mucho más radical, en el sentido de poder poner a un lado mi pequeño yo y poder sentar aquí esa gran mujer, ese gran hombre, que es aquel que es capaz de escuchar lo que el otro nos está diciendo, que es capaz de entender lo que el otro me está diciendo. [...]
Nos hemos atrincherado en nuestras propias visiones de mundo. Y hay sectores que hemos satanizado, y hay discursos que hemos satanizado y, desafortunadamente como humanidad somos muy simpáticos, hemos aprendido a ver el mundo entre los buenos y los malos, entre el que hace y el que no hace, la dialéctica no, sino la dualidad. Y si hiciéramos el experimento que trazáramos una línea acá y dijéramos, me hace el favor y se me hacen aquí todos los buenos y aquí todos los malos, sistemáticamente, nadie se me pararía en el malo. Sistemáticamente, no conozco el primero, yo lo hago, con las organizaciones porque he tenido tal vez la fortuna en el cargo de trabajar con ámbitos institucionales muy poderosos, políticos del país y empresas muy poderosos de este país, y lo primero que tengo que hacer es romper eso que ustedes dicen, esas hegemonías del poder, AIOM lo decía ahora, esa vaina de, son los tomadores de decisiones, pero venga señor, si usted toma decisiones, pero si usted no se baja de su pedestal, no puede entrar a tomar decisiones y no va a ser exitoso como usted querría. [...]
Ustedes saben que los grandes proyectos macroeconómicos del país, hay dos factores que están interfiriendo en la toma de decisiones de ellos y es el ámbito social y el ámbito ambiental. Por poco, o sea, para ellos ya es el coco. Les está tocando bajarse de sus torres de marfil, de su economía, para decir cómo hacemos para llegar a las comunidades. Si. Entonces el problema es del mundo que le toca bajarse de su individualidad para empezar a entender que existen los otros, en el caso de la academia, es la torre de marfil del conocimiento. Esa es la torre de marfil de ustedes. Sus absolutos, sus dogmas, sus discursos académicos son demasiado fuertes, si, y marcan diferencias y marcan distancias con el colectivo. Es como si fueran de otra familia. Entonces están los poderosos de la economía, pero están los poderosos del conocimiento. [...]
Y yo se los digo con toda honestidad, no hay cosa más difícil que trabajar con profesores. Y se los digo con toda la honestidad, ¡porque llegan con la torre de marfil del conocimiento! ¡Uy! CMOS ¿qué está haciendo? y eso ¿de qué teoría es? y eso no es así! y el argumento y el contraargumento y el no sé qué y el mensaje de acá, de acá, de acá. Entonces, claro, no entramos simplemente con guanos y ahí es donde empezamos a tener dificultades para construcciones potentemente colectivas. Potentemente colectivas. [...] </t>
  </si>
  <si>
    <t>[...]Hay tres grandes dimensiones que siempre tendrán que verse en una organización. Muy bien. Entonces estas tres grandes dimensiones son arquetipales en términos de una psicología. Y quiero que, ponerles como algo sobre la mesa y es que siendo psicóloga de base me he desempeñado veinticinco años en la parte organizacional, más la parte clínica y quiero contarles que para mí la psicología no reviste, no es un ámbito de la ciencia, para mí es un ámbito de la reflexión, sí, es un ámbito de la conciencia, no es otra cosa. Y no de la conciencia moral, de la conciencia, de una reflexión permanente sobre el acontecer de lo humano. [...]</t>
  </si>
  <si>
    <t>[...]Entonces no vamos a meternos en bonches epistemológicos, sino más bien estoy aquí para que reflexionemos sobre muchos puntos. Para que reflexionemos alrededor de esto que acontece, que para mí es estructural para el país, es estructural para el país. Como me decía un amigo historiador, decía, lo que pasa es que ya no vemos historia, ¡hacemos historia! si, hacemos historia. De una u otra manera hemos dicho lo que otros deciden, es que allá no se puede, es que eso es muy horrible, es que las estructuras. Y resulta que nunca entendemos que nuestra posición ya es una posición que incide en el colectivo. Ustedes inciden en la manera como se forman esos estudiantes, ustedes inciden las maneras cómo se ejerce el relacionamiento con el mundo, cada uno, todos incidimos[...]
No hay persona más poderosa que la persona que maneja una agenda, no hay personas más poderosas que el que está en la portería, si uno le cae mal no lo deja entrar. O sea, es eso, creo que el ser humano, eso sería otra cosa buena de la escuela de la individualidad, es que la gente se empezó a sentir más posicionada en lugares de algún interés. [...]</t>
  </si>
  <si>
    <t>[...]Entonces, esos tres componentes tienen que ver con eso, tienen que ver con un componente que en la empresa lo llamaríamos estratégico, pero tiene que ver más bien con un norte, tiene que ver con ese propósito o tiene que ver con una idea que es la que yo quiero llegar a ser. ¿Qué hemos descubierto en este encuentro con ustedes e inclusive tratando de l r el pensamiento mismo de nuestro día? y es que el cultivo de la humanidad se está convirtiendo en un problema de humanidad. No lo he escuchado acá, lo he escuchado en todas las organizaciones. Ese cultivo de humanidad, más allá del autor como tal, casi que es una pregunta, cuando yo los escucho, que me encanta escuchar, escuchar como esas voces de esos territorios y de las experiencias vitales que cada uno tiene, casi que todos abocan, porque eso tiene que humanizarse, y resulta que la humanidad no es antropología, la humanidad es consciencia. La humanidad es consciencia. [...]
Fuimos al parque, al botánico, qué, al jardín botánico y nos encontramos con unos seres maravillosos y vuelve a aparecer la conciencia de humanidad. O sea, casi que estos chicos que nos están mostrando el parque, estas mujeres con su habilidad ancestral, no hablaron sino de conciencia. Y posiblemente, la palabra no aparezca en su discurso y no tiene por qué aparecer, pero la sustancia de su estudio se llama conciencia, conciencia reflexión frente a. Si lo vamos a poner en códigos simbólicos, que siempre se habla, todo sí, pues la energía pues no es la perfecta. Pero hay un arquetipo en psicología profunda que es bellísimo y está en todas las culturas y es el arquetipo de esa trinidad, donde hay un concepto de pensar que está aquí en pensar, hay un criterio del hacer, que lo podríamos llamar el cuerpo, y hay un criterio que se llama Cultura. Y esa Cultura, no tengamos el sesgo religioso ni moral, sino más bien simbólico. Esto lo estuvimos hablando en el tercer encuentro, hablamos un poco de esto, quiero volverlo a traer porque es una, es una matriz explicativa muy sencilla, pero que nos permite entender dónde hacemos más fuerza en las organizaciones. [...] 
O sea, toda organización tiene estos tres componentes, tiene un para qué, tiene un propósito, tiene una razón de ser, llamémoslo idea, llamémoslo ideología, llamémoslo fundamentos declarados o no declarados. Si. Entonces, cuando hablamos del instituto, estamos diciendo ¿qué estamos declarando? Estamos declarando que queremos tratar de entender el problema tan grande que tenemos con lo que se llama conciencia de humanidad. Porque cuando empezamos a tener el tema de inclusión, cuando empezamos a hablar de los diferentes saberes que la humanidad tiene, estamos empezando a entender un problema que siempre estuvo, pero que hoy ya sabemos distinguir conciencia de humanidad. Conciencia de humanidad, el respeto profundo, por esas células se conforman la humanidad. Si. Yo no puedo convertir un corazón en hígado, pero sí puedo hacer que el corazón trabaje para ese organismo. Y empezamos a entrar en otras lógicas funcionales. Entonces la estrategia, el norte, como su bien nombre lo indica, el norte es el norte. A uno coloquialmente le dicen cuando no tiene esa línea propositiva, pero ¿dónde está el norte? sí. [...]</t>
  </si>
  <si>
    <t xml:space="preserve">[...]Muchas de ustedes pueden hacer la pregunta a los estudiantes y usted ¿para qué? ¿Usted para qué quiere el título? ¿Usted para qué quiere estudiar tal carrera? El para, el para tiene que ver con un gran propósito y es un punto de llegada, es el ¡Ítaca pues! si lo queremos ver así, con Odiseo, es la Ítaca, es eso, es el punto al cual quiero llegar.  Talvez nunca lleguemos, pero ya sabemos que la experiencia es todo el caminar hacia allá. Resulta que cuando yo tengo una idea, lógicamente se hace visible en la organización o en el cuerpo. Entonces es aquí donde yo tengo una idea muy potente que la voy a volver a organización y cuando la vuelvo organización, pues lógicamente tengo un cuerpo y cuando los escuchaba esta mañana, ustedes muchos decían, estaban diciendo, qué cuerpo le queremos colocar al Instituto. De base estamos de acuerdo con que sí queremos un instituto que recoja ese concepto de conciencia de humanidad, que recoja y trate de ganarle espacio a las obras que hemos ido tejiendo con el tiempo. Pero la pregunta es, ¿qué cuerpo? [...]
Cuando GHB nos mostraba esa pequeña estructura, tú decías algo muy importante, parecería que seguimos navegando las estructuras burocráticas tal, pero también les quiero decir una cosa que es fundamental, somos hijos de una estructura burocrática. Sí, o sea, ese es nuestro, y no solamente es la Universidad Nacional, las estructuras burocráticas, no nos vamos a meter en el terreno de Weber, ni de la sociología, pero si las estructuras burocráticas están instauradas y nacen de lo público, de servicios públicos y una Universidad Nacional está imbuida en las construcciones de esos monolitos burocráticos. Si. Entonces imagínense el problema tan grande que tenemos, tenemos ¿cuál es la estrategia? posiblemente la estrategia, la idea, el deseo, el Ítaca de la Universidad Nacional esté en él.  [...] Es de educación, es eso que aparece declarado maravilloso, pero ¿el cuerpo es capaz de responder a esa idea? ¿el cuerpo es capaz de soportar esa gran idea? [...] 
Todos ustedes me hablaron hoy de cuerpo, pruebas de infraestructura física, problemas de colectividad, problemas de los docentes, pocos docentes, docentes que no tienen una legitimación que les permita poder entregarse a su actividad docente sin preocuparse por la papa. Sí. Todo el tema del territorio es un tema del cuerpo. Entonces es muy interesante pensar por ejemplo en esta lógica, porque todo lo que ustedes nos entregan nos ayudan a aproximarnos a tener ese cuerpo que más necesitamos. Cuando ustedes dicen representatividad y más allá de la representatividad es, qué elementos van a constituir el cuerpo del Instituto que garantice permanencia en el tiempo, garantice legitimidad, garantice redes y garantice que trasciendan individuos, individuos-cuerpos, si, el individuo como tal es cuerpo [...]
Ya vamos a entender que es la Cultura, que esa para mí es la más valiosa, porque miren, ideas, las podemos tener, ideas todas, para qué una idea, cualquier idea, luego hablo. Entonces supongamos pare ser muy explícitos, muy simples. La señora que hace en la esquina la empanada regia, tuvo la idea de hacer una empanada muy buena, tiene los ingredientes y ha armado todo su preparado, listo, prepara la empanada y sale una empanada, pero ella empieza a decir y el vecino le dice, usted hizo una empanada muy buena, porque no arma un chuzito en el garaje, porque no empieza a manejar cosas que le permiten a usted estandarizar su empanadita, es un negocito bueno, y empieza todo el proceso de emprendimiento y entonces ella empieza a tener un cuerpo que le soporte la idea de tener una gran empresa de empanadas, y empieza a manejar cuerpo, pero resulta que automáticamente empieza la Cultura, que es el alma de esto, a funcionar. [...] 
La Cultura, como nivel de conciencia, nivel interpretación que yo hago de ambas formas, ¿cómo interpreto yo el propósito, la idea de una organización? tiene que ver con esto, tiene que ver con esto. Entonces aquí está, los sentidos, las comprensiones, las visiones de mundo, las interpretaciones que los colectivos hacen de esto que acontece acá. Me hace resonancia, me hace sentido o hago resistencia. Una institución burocrática siempre marca ideas aquí y siempre se choca con lo que pasa. Una idea que nace acá por el poder que puedo manejar en institucionalidad puede armarse acá, como hago en la sede, cuánta plata mando, cómo construyo, cómo pago, cómo lidero las finanzas, O sea que yo puedo tener lógica. Esta lógica yo la puedo tener.  Y olvidarme de esto, fracaso total. [...] 
Todo el tiempo ustedes en la mañana ¿ustedes si tienen en cuenta esto? ¿ustedes se dieron cuenta de esto? ¿ustedes saben que es estar en el territorio y cuando ustedes dicen territorio, entonces está el territorio geográfico, pero está la Geografía humana. Pero en sus saberes, aquí no está la persona, está el colectivo. Eso que escuché yo, desde el día que yo llegué, que lo escuché allá de estas mujeres sabias, que lo escuché de estos jóvenes, todo el tiempo, y ahí me estaban mostrando el alma del territorio. No del territorio, creo que andamos inclusive muy poquito, geográfico, pero sí el territorio que tiene que ver con el alma, con los sentidos, con los saberes, por eso aquí está el saber, la sabiduría, el conocimiento está aquí; las teorías están acá, los a priori que hemos ido construyendo la humanidad están acá, aquí están los a posteriori que luego se nos pueden volver a priori. Aquí están las experiencias vitales, esas construcciones que están ahí. Entonces de una u otra manera está triada, no la podemos desconocer en el momento que hacemos organizaciones. Alguna vez asesorando un colegio muy bello en Medellín, que es un colegio con una propuesta muy interesante en su sistema educativo, que creo que sería muy bacano que inclusive el instituto escuchara de esa manera como ellos están pensando de la educación, estamos haciendo un análisis de su organización. [...]
Entonces ¿qué pasó? Me encuentro con una entidad educativa con una cabeza así de grande porque al final está en la cabeza, con una idea potentísima, inclusive con una necesidad profunda de pensar en la revolución educativa, generando unas grandes batallas frente a los medios, frente a la institucionalidad del país, sacando adelante a su idea, sí. Bajan al cuerpo, bueno, listo, esa idea, ¿usted qué necesita para que esa idea se desarrolle? Miren el cuerpo que se quiere. Está marcado por un Ministerio de Educación. Si. Tiene que meterse en las lógicas de la institucionalidad del país, por lo tanto, el cuerpo queda chueco frente a la idea. Inclusive sus docentes son maestros, son doctores, son personas muy formadas y no necesariamente ni pedagogos, sí. Y vuelve y fuera ¿cuánto vale un doctor en un colegio? pero ¿qué le resultó pagando? lo que pagan a un profesor de colegio. Entonces ahí es cuando decimos, esto tiene que tener un cuerpo que lo soporte. Si nosotros queremos llegar a tener un instituto como el que nos soñamos acá, que ustedes nos están ayudando a planificar, pues nos tenemos que pensar muy bien ese cuerpo. Entonces ustedes dicen ¿quién está ahí? en esa red. Cuando ustedes dicen ¿venga y por qué? ¿por qué la imagen que aparece allí no empieza a ser más rizomática? [...]
Miren esto, tenemos unas ideas estratégicas absolutistas, de un estado potente, entre comillas, conceptos, conceptos de bienestar y armé un cuerpo burocrático, para funcionar. ¿Qué pasa con un cuerpo burocrático? Manejas hilos, vive en compartimentos, todo el engranaje da para que todo el mundo quiera subir. Los crecimientos no son horizontales, transversales, sino que son verticales. Esta lógica de los cuadrados es típica de una institución burocrática. Eso que nos hace egoístas, competitivos, celosos con el conocimiento, apartados de la posibilidad de encontrar qué pasa con el otro, completamente cerrados. Entonces en la medida misma que estamos diciendo queremos un nuevo organismo para la Nacional, pero que trate de trascender los pecadillos que hemos armado acá, porque volvemos a, esto no es un juicio moral, esto es una realidad en la cual nos movemos y esa realidad que nos movemos nos hace tener un montón de pecados culturales, si lo queremos llamar así, cultura desde la psicología pues es conciencia. [...]
Entonces tenemos un montón de pecados, ¿qué cultura hemos tejido? Individualismos, egocentrismos, competencia. Hay algunos autores que dicen que el cargo es la moneda de cambio de la burocracia. Si. Entonces claro, el ejercicio de querer subir es supremamente fuerte, en cualquier organización de este tipo, vuelve y juega, la Nacional no se salva, las empresas de servicios públicos no se salvan, sean privadas o públicas, porque nacieron, entre comillas, de esas instauraciones de este tipo de historias organizacionales. [...] 
Entonces, hoy estamos aquí, de una u otra manera, ¿cada encuentro que pretende? afianzar mucho la idea, el norte. Y miren que no hablo de ideología sino de idea, porque la idea puede ser replanteada, reorganizada, amplificada, profundizada, no la ideología. Y, tratando de escuchar para entender qué tipo de cuerpo es aquel que necesitamos, si,  que tenga esa dinámica y cambio cultura ¿qué es cambiar Cultura? pues entonces que tengamos flexibilidad, que tengamos capacidad de construir de manera de una sabiduría colectiva, que tengamos la capacidad de construcción de saberes, que tengamos toda la posibilidad de cambiar realmente un subsistema de la Nacional que pueda habitar por el sistema que tenemos, pero que tenga su propio juego y su propia naturaleza. ¿Qué tenemos que tener en cuenta? yo creo que hay cosas supremamente ventajosas que tenemos que aprovechar en este instante.  La primera, el componente de la estrategia, que es el componente de la cabeza, que es el componente del pensar, que es el componente del poder AIOM, y de la manera como se maneja el poder y la toma de decisiones. Tenemos varios mandatos, una, que es la rectora, o sea es un cuartico de hora y que está dejando que se hable de esa manera. Si. Yo creo que es una ventaja enorme. [...]
Segunda ventaja, que ella también está de acuerdo con el concepto de cultivo de la humanidad, o sea que vamos teniendo unos acuerdos y eso es parte del proceso. Hay algo valiosísimo y es que creo que el momento histórico está dado. Ustedes han tenido una avanzada importante con las tres instituciones, la innovación, la educación, la de políticas y de una u otra manera esa avanzada esa estructural para que esto funcione. Pero miren que cuando hablamos de esas avanzadas, estamos hablando que el cuerpo tiene que ser muy sistémico, muy en red, muy rizomático, muy tejido y no puesto en personas puntuales, sino que la persona que llegue en ese nodo sea capaz de entender la lógica de cómo está tejido el proceso. Si. Porque aquí puede haber un colectivo, pero puede haber un individuo en la red, puede haber nodos más cíclicos, pero que también aportan. Si. Y entran en todas estas conexiones. Miren que esto cambia la lógica del asunto y lo que queremos es eso. Pero ojo, el trabajo está aquí porque es esta reflexión, el alma, la Cultura, la mediadora. La Cultura es la que intermedia entre ese gran pensamiento y las formas de operar, las formas de construcción física. [...] Si.
Esa cultura es la que tiene de una u otra manera la propiedad emergente después de haber mirado todos esos sujetos que componen el cuerpo, va generando Cultura. Miren, eso me pasan mucho en las organizaciones, cuando uno hace selección de personal, preguntas estrella, ¿de qué universidad viene? miren pues, y ¿por qué? porque ha marcado una forma de pensamiento. Entonces, si estamos en componentes empresariales muy estatutarios, muy conservadores e inclusive con unas visiones de derechos, ¿qué viene de la Nacional? Entonces a mí me lo preguntan CMOS, ¿ese muchachito estudio en la Nacional? y ¡¿qué?! me va a armar sindicato, va ser muy bochinchoso. Eso se llama Cultura. Esas simbologías que el mundo tiene de otros dicen, necesito que sea de la Nacional, son más inteligentes, piensan más, están más estructurados, tienen mayores posibilidades. Eso se llama Cultura. [...]
O sea, la Cultura no está en el pensamiento ni en el cuerpo, está en los sentires, en la interpretación del mundo, en la comprensión que yo tengo del mundo. Es ahí donde se pueden frenar procesos. Cuando vienen de otras empresas, ¿dónde trabajaste? Yo trabajé en tal empresa, es una empresa de cuño neoliberal, competitiva, individualista y va para una empresa de servicio público, más social, más tranquila, menos rápida en sus ejercicios, inmediatamente no me sirve porque va a chocar con la Cultura. Cuando ustedes escogen, que tienen la oportunidad de escoger a sus alumnos para ciertos proyectos. Cuando ustedes, ustedes los escogen por el alma, ¡por el alma! no por el pensamiento, porque seguramente pueden tener unos alumnos supremamente aventajados, personas supremamente aventajadas, pero que sus almitas son conflictivas, combativas, difíciles de administrar, y Ustedes dicen ¡Uy carajo! yo ¿cómo hago? Este punto es estructural de los procesos. [...] </t>
  </si>
  <si>
    <t xml:space="preserve">[...]En el tercer encuentro hablamos de una manera muy genérica, pero, diría yo con un nivel de profundidad muy importante sobre la educación y sus errores y lo que ha pasado, por qué cuando uno escucha a la humanidad dice la educación fracasó. Entonces en ese tercer encuentro hablamos un poco de por qué fracasamos, o sea, porque realmente el fracaso, qué tenemos que reconocer. Y hoy, vamos a en ese mismo código, vamos a trabajar como lo que ustedes ven desde sus puntos de vista, desde los lugares que habitan, desde el relacionamiento que ustedes tienen con la Universidad Nacional, cuatro grandes preguntas, [...]  
Para mí es muy importante, para nosotros como equipo es muy importante esto y pues no esperábamos que fuera hoy tan diverso y nos encanta porque eso nos va a dar un material bellísimo desde diferentes puntos de vista, porque queremos entender qué es esta organización llamada Universidad Nacional, en la cual queremos mirar o entender cómo debería moverse el Instituto en esta complejidad, porque como les digo, es con las circunstancias. Sí, es con las circunstancias, no a pesar de ellas, o sea, es con lo que tenemos hoy, una institución, una institución pesada, una institución que carga el histórico de una condición social, en una condición de país. [...]
Así hemos tejido, así, así lo hemos construido, porque también es un hecho, todo lo hemos hecho nosotros como humanidad, los errores y los aciertos son tejidos por nosotros mismos. Bueno, entonces como ven aquí el nombre personal no es exactamente un punto, sino ustedes casi que representan una condición, o más bien ustedes son la voz de esos otros colegas que pueden estar en este proceso. [...] </t>
  </si>
  <si>
    <t xml:space="preserve">Permítanme un aporte chiquitico, como algo que estaba haciendo el profe JCM. Qué bueno que entendamos que, en los procesos de aprendizaje de la matemática, la lectoescritura es determinante en los procesos de aprendizaje de la matemática y que los procesos de aprendizaje de la matemática son determinantes en la lectoescritura porque somos ¡buenísimos para fragmentar! Eso, digamos, dentro de la educación continuada dentro de las sedes, lo comprendemos muy bien en Orinoquía. Cómo los padres tutores nos decían, al principio del semestre, nadie consulta a los profes de lingüística, todos consultan a los de matemática. Al final del semestre, todos están con los de lectoescritura, porque tienen que aprender a l r para entender la matemática. [...]
Entonces, ahí hay una serie de cosas que, vuelvo y digo, confirman ese importante trabajo, con una visión mucho más integrada, una visión mucho más operativa, ni siquiera solamente desde el área de conocimientos sino buscando una mayor convergencia. [...] </t>
  </si>
  <si>
    <t>[...]Yo pertenezco al Grupo de Agroecología de la Universidad Nacional de Colombia, ciudad de Palmira, y al Grupo de Protección Vegetal. Dentro de la agroecología, una de las cosas que miramos es la parte cultural, la parte ancestral. Por eso te decía, qué es un chamán, qué es esa leyenda urbana que hay allí de las raíces, cómo mirar esa mitología, de dónde viene. Ponerla lo más real posible dentro de esto, porque no solamente es la matemática, sino también la cultura que abarca todos estos procesos. [...]
Yo sé que esto, como te digo, el enano se va creciendo, entonces hay que llamar a otras personas en ese sentido de qué es esto, por qué esto, por qué el sentido, porque si esto se abre, esto es comunidad y, sobre todo, esta sede donde sí realmente viven lo que es una cultura indígena, de lo que es un chamán, de lo que es vivir en comunidad, de lo que es el cuento, el mito que está allí. [...]
Para nosotros que vivimos en la ciudad es una leyenda, pero para ellos es una realidad, la realidad del duende, de la llorona, no sé qué. Ese mito vive, ese mito es historia, ese mito hace parte de su cultura. Entonces, es como mirar que ustedes, que han tenido esa oportunidad, y esta mañana nos hablaban de que ustedes invitan a las personas de las comunidades indígenas a hablar de eso, de que esas personas que saben, que les cuenten qué es. Y eso va enriqueciendo. [...]</t>
  </si>
  <si>
    <t xml:space="preserve">4.
Estudiante no identificado, KMMO, JGCR, JCM, TPL, AMMH, GEBT, EDGL, </t>
  </si>
  <si>
    <t>4.
EJ, GHB, ASMR, GIO, AFMC, VAL, CRM, CIA, EDGL, TPL, AIOM, HACM, JG, JGCR, JCM, GEBT</t>
  </si>
  <si>
    <t>4.
CMOS, AIOM, LM, JCM</t>
  </si>
  <si>
    <t>PROYECTO INSTITUTO NACIONAL DE INVESTIGACIÓN, INNOVACIÓN Y POLÍTICA EDUCATIVA</t>
  </si>
  <si>
    <t>5.
05</t>
  </si>
  <si>
    <t>1. 2023/11/15</t>
  </si>
  <si>
    <t>EXPOSICIÓN</t>
  </si>
  <si>
    <t>9. Exposición</t>
  </si>
  <si>
    <t>10. Red para la transformación educativa en el área de matemáticas. Cooperar para la equidad en oportunidades de aprendizaje</t>
  </si>
  <si>
    <t>Red para la transformación educativa en el área de matemáticas. Cooperar para la equidad en oportunidades de aprendizaje</t>
  </si>
  <si>
    <t xml:space="preserve">GEBT: Bueno, muchas gracias, gracias a todos. Yo soy GEBT, GEBT. Soy profesor de la Universidad, adscrito a la Sede Palmira y desde el año 2021 la Universidad me llamó a ofrecer mi servicio como director nacional de Innovación Académica, entonces en ese momento me desempeño en la dirección y pues desde allí una de las oportunidades bonitas que le da a uno la universidad he tenido la posibilidad de conocer ya todas las sedes. Personas que trabajan en las sedes y hemos logrado tejer, que fue el llamado del equipo directivo de la universidad, de la rectora, de la profesora Dolly, donde las direcciones nacionales más que ejecutar, ayer me refería un poquito a eso, debíamos ayudar a tejer, a que lográramos estos espacios de cooperación intersedes, obviamente en torno a problemas educativos que convoquen pues los proyectos priorizados, focalizados por cada una de las sedes.
Entonces, esto es parte como de ir concretando ese trabajo que me fue encomendado, que es la consolidación del Ecosistema de Innovación Académica. La primera parte de la presentación voy a referirme un poco a eso, a que hemos, digamos como hemos comprendido un poco la fundamentación de lo que es entonces la innovación académica en una universidad como la Universidad Nacional de Colombia, el cómo creo que ya ayer quedó claro, pero aquí un poco la parte de las estrategias del cómo estamos trabajando ya en cooperación, articulados desde el Instituto, reconociéndonos como pilares, cierto, con el Centro de Pensamiento, con el Instituto de Investigación en Educación y la DNIA. </t>
  </si>
  <si>
    <r>
      <t>N</t>
    </r>
    <r>
      <rPr>
        <b/>
        <sz val="11"/>
        <color theme="0"/>
        <rFont val="Calibri"/>
        <family val="2"/>
        <scheme val="major"/>
      </rPr>
      <t>°</t>
    </r>
    <r>
      <rPr>
        <b/>
        <sz val="11"/>
        <color theme="0"/>
        <rFont val="Ancizar Sans"/>
        <family val="2"/>
      </rPr>
      <t xml:space="preserve"> DE VECES QUE SE IDENTIFICÓ EN EL TEXTO</t>
    </r>
  </si>
  <si>
    <t>SIGNIFICADO DE LA CATEGORÍA</t>
  </si>
  <si>
    <t>Se refiere a todos los temas asociados a la educación, la enseñanza, el aprendizaje y la pedagogía. Se encuentran planteamientos de crítica, así como iniciativas alrededor de las distintas formas de educación.</t>
  </si>
  <si>
    <t xml:space="preserve">Se refiere a las políticas y/o acciones desarrolladas en torno a la dignificación e integración de grupos historicamente marginados por su diversidad. Contempla discursos a cerca del resarcimiento de comunidades indígenas, comunidades afro, comunidades LGBTIQ+, personas con discapacidades, personas neurodivergentes, personas en condiciones de pobreza, etc. </t>
  </si>
  <si>
    <t>Se refiere a todas las razones o cuestionamientos frente a la viabilidad, relevancia y utilidad de la creación de un Instituto Nacional de Investigación, Innovación y Políticas Educativas.</t>
  </si>
  <si>
    <t>Se refiere a todo el proceso de creación de misión, visión, objetivos del proyecto del Instituto Nacional de Investigación, Innovación y Política Educativa. Así mismo a todo el recuento de lo que se ha dialogado en los Encuentros Intersedes.</t>
  </si>
  <si>
    <t xml:space="preserve">TOTAL FRAGMENTOS </t>
  </si>
  <si>
    <t>CATEGORÍAS UA01 4 ENCUENRTRO INTERSEDES</t>
  </si>
  <si>
    <t>EDUCACIÓN EN PANDEMIA</t>
  </si>
  <si>
    <t>CATEGORÍAS UA02 4 ENCUENRTRO INTERSEDES</t>
  </si>
  <si>
    <t>CATEGORÍAS UA03 4 ENCUENRTRO INTERSEDES</t>
  </si>
  <si>
    <t>CATEGORÍAS UA04 4 ENCUENRTRO INTERSEDES</t>
  </si>
  <si>
    <t xml:space="preserve">GEBT: Hemos tenido retos importantes. La sola concepción de la innovación no ha sido fácil, no ha sido fácil. Habitualmente, el modo convencional cuando se habla de innovación académica, de innovación educativa, pensamos en tecnologías de información y comunicación. De hecho, si me lo preguntan, la DNIA se fundó así. Era la oficina de algo así, tecnologías de información y educación para la... normalmente información y comunicación para la educación. Pero, si uno mira en la línea de tiempo, que no es mucho, son 12 años, en estos cambios de la Universidad y del mundo, no, y del mundo e, hemos reconocido diferentes dinámicas de innovación, no solamente aquellas innovaciones educativas, no solamente aquellas que están mediadas por tecnologías de información y comunicación. 
Ayer el profe Cadavid manifestaba su preocupación y ¿qué vamos a hacer aquí si aquí no funcionan las páginas web? ¿Qué vamos a hacer aquí si aquí no tenemos conectividad? Yo sé que, en Sede Caribe, cierto profe JDOC, en Sede Orinoquía no estamos lejos de ese problema, en el Uriel Gutiérrez [Se refiere a un edificio de la Sede Bogotá. Algunos participantes se ríen] ¿sí? Y pues es que EE, por fortuna, los procesos de innovación académica, no todos, de hecho, una minoría dependen de esa mediación de tecnologías. Ayer lo decía la profe TPL, es clave pensar en el diseño de las actividades, qué es lo que está detrás de esto desde el punto de vista pedagógico, de aprendizaje. No es la tecnología en sí misma. Y eso ha sido un reto. Y eso ha sido un reto. Porque es que es muy fácil y no sé por qué pegar innovación y tecnología.
Y entonces lo que uno ve es que históricamente, no, hemos creído que la innovación está ligada a esa dimensión del producto, del producto, y entonces que lo innovador son los productos y que las innovaciones responden a retos funcionales centrados fundamentalmente en la creatividad de los innovadores, o sea, depende de la creatividad de unas personas, no, y es como si se tuviera una capacidad excepcional para innovar. Entonces, esa es una dinámica de la innovación, es válida, sigue siendo vigente, si bien fue por allá desde 1934 cuando, cuando se comienza a entender esos procesos de cambio, que nace esa noción muy ligada a las dinámicas, por supuesto, de producción del producto. Pero a lo largo de las décadas también se han reconocido otras dinámicas de innovación. Ayer, por ejemplo, con Nikonga, nos dábamos cuenta que el juego es un mediador, es una forma en que los estudiantes aprenden, pero va a ser muy importante la experiencia misma de aprendizaje.
Entonces, dentro de los procesos de innovación ya no se habla solamente, ya no sé, ya se logra comprender que la innovación no se reduce al producto, sino que tiene que ver con esas dinámicas, convencionalmente las llaman dinámicas productos-servicios, pero que tienen más que ver con las experiencias ligadas al uso de los productos. Es decir, también debo pensar en cómo transformo las experiencias de interacción con el producto. Y si estamos hablando de experiencias formativas, experiencias de aprendizaje, pues obviamente tengo que pensar en cómo diseño esas interacciones para que ocurra un proceso de aprendizaje. Entonces, esta dinámica de la innovación, en términos de lo educativo, es fundamental, porque es la que se centra un poco en esa relación, que a veces desde allí se explica inclusive la esencia del currículo, en la relación entre el profesor y el estudiante en ese proceso de aprendizaje, y que puede ser mediada por diferentes recursos, no solamente por tecnologías de información y comunicación. Cierto.
Ayer contaba anecdóticamente con algunos compañeros, no, de cómo algunos estudiantes le dicen a uno, profe, es que las asignaturas que se deberían virtualizar son esta, esta, esta, esta y las tienen claritas. Y uno dice, ¿cómo las identifican? ¿Cuál trabajo tendría que tomarse uno para saber qué asignaturas virtualizar? No, ellos quieren virtualizar las asignaturas en las que no quieren ver el profesor. Entonces ahí hay elementos a considerar también en cuál es el propósito de esas mediaciones, porque del otro lado también hay razones, por parte del profesor también hay razones. Cuando se piensa en cómo se median las interacciones con el estudiante. Unas formas de innovar y dentro de las dinámicas de innovación también se reconocen aquellas nuevas formas de organizarnos. Entonces uno podría pensar, por ejemplo, que una red para el desarrollo de la educación matemática es en sí misma un objeto de innovación. Esa nueva manera de organizarnos basados en la cooperación puede ser una innovación. Ahora, que tengamos que definir, incluso eso viene luego, cuáles son los mecanismos de cómo va a operar la red, pues seguramente vamos a encontrar otros elementos que medien esas interacciones. Pero la red misma en su concepción puede ser considerada, como podríamos comprender, como una dinámica innovación.
Algunos autores hablan de esas innovaciones en territorio o innovaciones espacios sociales. Ahí está considerada, por ejemplo, la innovación social, y sabemos que no tiene que ver necesariamente con esos productos novedosos, sino que tiene que ver, por ejemplo, con nuevas formas de organización, nuevas formas de producción, inclusive nuevas formas de solucionar problemas, también. Y hay una dinámica también reconocida como una dinámica de innovación que tiene que ver y cómo esto nos lleva a asumir desafíos, a asumir retos, y no solamente enfocados a responder a problemas funcionales, sino a lograr el mayor beneficio para las comunidades que más lo requieren. Y eso a veces también tiene que ver o llega a ser política.
Entonces eee, hace poco y todos hemos estado un poco en esa dinámica, de la reforma a la ley, del pensar en el sistema de educación superior, y entonces, uno se pone a pensar si lo que uno tiene que escribir para uno como profesor, le dicen, Profe, haga sus aportes para que en la concepción del sistema quede el tema de la innovación. Entonces e, en el marco de una ley, uno ¿cómo debe hablar de innovación? Entonces, la reflexión fue bien interesante porque decía ¿será que la ley es objeto de innovación? más bien, y no que la ley me hable de ¿cómo o de la obligatoriedad de innovar? Entonces, ¿qué es lo que innovamos? Y aquí un poco la pregunta es, más allá del discurso de la innovación, que vuelvo y digo en el sentido académico tenemos esa capacidad argumentativa, es como también esos argumentos son objeto de la innovación, cómo los logramos transformar, cierto, cómo logramos vaciar a veces y volver probablemente a organizar de nueva forma esos argumentos. Con este sentido, enfocado a un beneficio de las comunidades que más lo requieren.
[...]también, recogido de diferentes autores, y en un trabajo que hemos hecho en la Dirección Nacional de Innovación Académica, acompañado por el profe JPR, algo que e puntualizábamos, esto está en un documento que hemos compartido ya ampliamente con la comunidad académica, se encuentra inclusive en el sitio web de Innovación Académica de la universidad, y aquí nosotros tratamos de puntualizar cuatro desafíos que desde estos enfoques que presentamos deben asumirse ee particularmente en el sector público[...]
Sí, yo trabajé en universidad privada, mucho tiempo, mi mayor trayectoria es en la universidad privada y también sé distinguir, si, cómo se comprendería la innovación educativa en una institución privada a una universidad como una Universidad Nacional de Colombia. Porque a veces me dicen profe, pero ¿por qué no hemos virtualizado la maestría, si es que la Universidad de los Andes ya virtualizó no sé cuántas? ¿tenemos que hacer lo mismo?... ¿cuáles son los desafíos de la universidad en términos de innovación? ¿Seguir a las privadas? Entonces, siempre está un poco en esa tensión, realmente cuál debe ser el camino, cuál debe ser la trayectoria de las innovaciones en la universidad. Ayer lo decíamos con la presentación de Nikonga, ¿cómo hacemos para que esos proyectos que son una semilla sean sostenibles? [...]
Entonces, como una política de innovación puede promover trayectorias de cambio con un enfoque de crecimiento basado en la creatividad colectiva y no simplemente en cambiar para superar funcionamientos inadecuados. A veces nos concentramos en que el problemita, no, es que el estudiante, pero tenemos otras cosas que pueden tener un impacto para toda la comunidad. Ya vimos, no, no, hay hay problemas que, si bien podemos trabajar en cada una de las sedes, cuando uno logra compartir esa mirada de la universidad, vemos que efectivamente vale la pena cooperar.
Lo otro, cómo deben estructurarse esas organizaciones para que se asuma la capacidad exploratoria y asumir riesgos para abordar esos grandes desafíos. Nos hemos encontrado también con algo supremamente interesante, lo hemos presentado en otros momentos, está disponible, parece que estuviera promoviendo el sitio web de la innovación académica en la universidad, tenemos una cartografía, la hemos presentado ya en la diferentes sedes y en esa cartografía hemos procurado que se identifiquen y se visualicen, es un proceso de tiempo, no hemos podido encontrarlas todas, identificarlas todas, hay reportes de cada una de las sedes, las experiencias de innovación académica, y ahí dentro de esa clasificación de las experiencias, algo muy interesante, las fuentes de financiación de esas experiencias. Cuando esas experiencias se financian con recursos que le fueron dados a la Dirección Nacional de Innovación Académica en periodos anteriores, pues es fácil reportarlas porque está dentro de los informes de la ejecución de los proyectos, pero sucede, creo que es un 60%[...]
AGRG: 40 desde afuera, 60 de la DNIA
GEBT: [...]estábamos en Palmira y a Palmira cuando hicimos la visita de la Dirección Nacional de Innovación Académica, llegó, como suele llegar todas las visitas al mismo tiempo, llegó la visita de los profesores directores de laboratorios de la Sede Medellín, Sede Bogotá y Sede Manizales, se conectó por Meet, que interesante, ellos venían a presentar el proyecto de laboratorios remotos, [...]entonces ellos iban a presentar el laboratorio, los laboratorios remotos y nosotros presentando el ecosistema de innovación académica, entonces nos pusimos de acuerdo, ustedes asisten a lo nuestro y nosotros asistimos a lo de ustedes, entonces compartimos la agenda en Palmira.
Que interesante cuando, el profe CRM levanta la mano y dice, lo que nosotros hacemos profesor es innovación académica, lo que pasa es que no lo hemos comprendido dentro de esa fundamentación. Ah, qué bueno. Y entonces el profe Belarmino, de la Sede Manizales, dijo, profe, invitados al lanzamiento de los laboratorios remotos. Estuvimos allá en el lanzamiento de los laboratorios remotos, ya con esto voy a cerrar, no me voy a ir en anécdotas esta mañana, estuvimos en la presentación de los laboratorios remotos en Manizales, se hizo en un auditorio muy bonito que tienen allá en la sede de la Nubia y, en la presentación él presentó veinticinco instrumentos, ¡veinticinco! que ya pueden ser operados remotamente, pero en la presentación había más o menos sesenta muchachos, chicos, chicas con unas camisetas azulitas. Entonces ya cuando terminó el lanzamiento de los laboratorios remotos, la presentación de los veinticinco instrumentos, le dije, profe y esos sesenta muchachos - ¡Ah! ellos son los que han pasado por el proceso de los laboratorios remotos- ¿Esos sesenta se han formado ahí? - ¡Sí! - profe y tenemos la oportunidad de ir a hablar con ellos - ¡Claro! - Entonces fuimos con el equipo de la Dirección Nacional de Innovación Académica para poder documentar esa experiencia. Fue importante.
Ojo, el profe Belarmino dijo, no, no me habían puesto a pensar en eso, le dije, ¡profe! fue importante la presentación de veinticinco instrumentos, pero sesenta muchachos que se han formado en un ejercicio de investigación y extensión, no lo habíamos develado como tal. Y ahí hubo formación de estudiantes de pregrado, de todos los pregrados entiendo, de la Sede Manizales han pasado por el proceso de la fabricación de los laboratorios remotos, estudiantes de maestría que nos hicieron la presentación aquel día, ya eran egresados de las maestrías y tenían allí un estudiante de doctorado. Entonces, como en esos procesos de investigación y de extensión también hay formación, pero como en esos procesos también hay innovación educativa. Claro, no era fácil rastrearlo, porque todos los recursos con los que se ha hecho este proceso han venido de la Vicerrectoría de Investigación.
Entonces a veces creemos que la innovación académica es un tema de la Vicerrectoría Académica y particularmente de la Dirección Nacional de Innovación Académica y aquí lo importante es la investigación, pero resulta que, en la armonización de las funciones misionales para la formación integral, la investigación, la extensión y la docencia, ¿cierto? Pues están comprometidas, tienen un rasgo, la esencia es formativa, en una universidad como la Universidad Nacional de Colombia, tanto así está declarado como eje estratégico, armonización de las funciones misionales para la formación integral, eso es reconocer que la investigación, la extensión y la docencia tienen una esencia formativa. Entonces, no podemos trabajar desde una estructura orgánica como la que tiene la universidad, cuando pensamos a veces en procesos de innovación académica, porque creemos que eso corresponde únicamente a docencia, que eso se resuelve en el aula y que para eso necesitamos unos recursos que vienen de, una instancia académica, pero sucede, vuelvo y digo, que si pensamos en otras estructuras seguramente logramos avanzar o por lo menos reconocer procesos que ya se vienen haciendo que son muy valiosos, muchos de los procesos que se están dando acá no se están haciendo propiamente con recursos de innovación académica.
El profe JDOC en Sede Caribe nos dijo algo, profe que pena, pero menos mal está presente para no hablar de ustedes en su ausencia, ee nos dijo, profe, los recursos de innovación académica fueron para rueda, para poner a, pues para que rueden estas otras cosas. Entonces, los procesos de innovación educativa que se está desarrollando en la Sede Caribe, liderados por el profe JDOC, recogen recursos, entendí, hasta proyectos de regalías, porque la investigación ha puesto a participar estudiantes, profesores y, una de las cosas de las que seguramente vamos a conversar, así como aquí están participando estudiantes de maestría, siete estudiantes de pregrado, tres profesores ocasionales, el profesor JDOC ha logrado también conformar una base académica para el desarrollo de los proyectos de innovación.
Entonces, probablemente a lo que voy, es también pensarnos unas estructuras que son un poco transversales y no necesariamente corresponden a la estructura administrativa de la universidad, no por esto estamos diciendo que esa estructura administrativa no sirve, no, sino que estos procesos demandan unas formas de organización diferentes, que nos permitan trabajar en sentido de cooperación, que nos podamos complementar, no fragmentarnos, entendernos como profesores que cuando estamos haciendo investigación o extensión también estamos haciendo una labor formativa y que cuando eso tiene una intencionalidad sin expresa, seguramente la podemos comenzar a entender también como procesos para la innovación académica. Uno de los retos ha sido justamente entender esas relaciones entre investigación docencia, entre extensión y docencia y no como funciones separadas. Algo bien importante, a los que escucharon cuando se presentó VSC, WS, ellos hacen parte de un equipo, yo les comentaba, una dificultad que hemos tenido ha sido la sistematización de las experiencias de innovación en la universidad. Pueden identificar los productos, aparecen en los reportes de los diferentes proyectos, pero ¿quién los hizo?, no. 
En este momento estamos con la colaboración de Sede Medellín, la biblioteca de Sede Medellín, hemos creado, se puede acceder por el sitio web de Innovación Académica de la Universidad Nacional [Uno de los participantes dice jocosamente "otra vez" provocando algunas risas], sí, hemos creado el repositorio, el repositorio de innovación académica, allí se están subiendo poco a poco recursos que ya han sido desarrollados por la universidad para apoyar los procesos pedagógicos de los profesores. Una de las dificultades que tenemos, no encontramos los autores, nos ha tocado inclusive con la colaboración de la dirección nacional de personal, [...]
Entonces algo que decía, la importancia de los autores, de los equipos innovadores, esas capacidades que se desarrollan en sede, el tema no son solamente productos, tenemos unas estructuras para trabajar el desarrollo de capacidades para poder trabajar la innovación académica en todas las sedes.  Entonces ¿eso cómo lo logramos? Pues acompañando los procesos y construyendo de manera conjunta con los equipos de trabajo en la sede, [...] nos toca trabajarlo conjuntamente, vuelvo y digo, y no como una evaluación, sino como una posibilidad de monitorear las diferentes experiencias de innovación académica que se desarrollan en las diferentes sedes. </t>
  </si>
  <si>
    <t>[...]Y el tema esencial, el gran desafío, esa orientación, la que puede de algún modo armonizar esas diferentes dinámicas de innovación académica, el tema de la inclusión. Estamos en la celebración de los quince años del PEAMA Amazonía, y pensaríamos que, desde la perspectiva de la educación inclusiva, el PEAMA es una de las estrategias innovadoras de la Universidad Nacional de Colombia. Lo es, hay otras, pero el PEAMA es una, fuerte; hay cosas por ajustar, sí, es fuerte en la admisión, lo decía la profe AIOM, es fuerte en la integración, pero lograr la permanencia, lograr la graduación y ahí vamos a hablar en el tema, lograr el éxito académico de estudiantes ahora no solo en PEAMA, no es tarea fácil. 
Hay muchas inequidades, hay muchas dificultades en sus procesos de aprendizaje. Conocer las problemáticas en los territorios, en el contexto, entonces cómo pueden las inversiones en innovación, esto no es un asunto de la platica que tenemos, cómo la vamos a distribuir, cómo pueden las instituciones en innovación promover un desarrollo institucional y un impacto social, en vías de un beneficio inclusivo de los sectores más vulnerables. No sé, para eso nos reunimos, si la red, esta red, activar esta red en torno al desarrollo de la educación matemática, pueda ser una de esas apuestas por fortalecer entonces ese desafío de la inclusión de una universidad como la Universidad Nacional de Colombia. [...]</t>
  </si>
  <si>
    <t>GEBT;AGRG</t>
  </si>
  <si>
    <t>5.
06</t>
  </si>
  <si>
    <t>10. Experiencias de educación matemática en las diferentes sedes</t>
  </si>
  <si>
    <t>Experiencias de educación matemática en las diferentes sedes</t>
  </si>
  <si>
    <t xml:space="preserve">GEBT: [...]
Para todos, estas preguntas las conocieron especialmente las personas que nos reportaron sus experiencias alrededor de la educación matemática. ¿Qué les pedimos? Que nos hicieran el favor en un formato sencillo de Word, inclusive les sugerimos un límite de palabras para que pensaran que no era una labor dispendiosa en reportar esto, las respuestas que podíamos tener a estas preguntas. Entonces, detrás de ese proceso, bueno, de eso ha venido siendo un trabajo en equipo, han estado AGRG, el profe JPR y vamos a hablar de estas experiencias. Vamos a tener un espacio, lo había anticipado con algunos, de siete minutos por experiencia reportada, siete minutos. ¿Qué tenemos acá? ¿Qué vamos a presentar nosotros? Como unas ideas generales, ideas claves, recogida de lo que se presentó en las fichas, como unos elementos comunes, eso es lo que vamos a presentar y tenemos el material, los posters, formatos en manera de poster, que también quienes están aquí participando amablemente nos hicieron llegar. No se trata mucho menos de repetir la información que ya tenemos aquí. Esos siete minutos, profesores, profesoras, son para que si quieren nos amplíen, nos detallen algo más de la experiencia y ponerla en común con todos los demás, si están de acuerdo.
AGRG: Bueno, como decía el profe GEBT, nosotros lo que hicimos fue tomar, y esto como antesala a las presentaciones, hacer una lectura transversal de las fichas, que nos compartieron, para tratar de dar cuenta de qué elementos comunes había en cada una de esas seis categorías que propusimos con las preguntas. Y acá les queremos presentar para cuatro específicos, que son el problema, el objetivo, los impactos y los obstáculos. Y eso como para tratar de antojar un poco la conversación de en qué ya estamos de acuerdo, así no lo hubiéramos hecho explícito antes. Entonces, el problema, el problema principal que se identificó fue altas tasas de reprobación y bajo rendimiento académico en varias de las asignaturas de matemáticas en las diferentes sedes. 
Y ese problema central tiene como dos problemas asociados, que son los bajos niveles de interés por la matemática y bajos niveles de motivación hacia los cursos, hacia la asistencia y permanencia de los cursos. Y allí también se señalaba que hay dificultades para implementar estrategias de enseñanza en cursos masivos. ¿Qué pasa con los cursos masivos? Que una de las alternativas que se ha planteado para mejorar el desempeño académico es la personalización, como el acompañamiento individual, pero eso en cursos masivos es supremamente difícil de lograr. Y muchos de los cursos en donde están las altas tasas de reprobación, cálculo diferencial, matemáticas básicas, cálculo integral, pues son cursos donde hay una asistencia muy alta. Los objetivos que se plantearon de manera general en algunos de esos, para atender algunos de estos problemas, pues fue fortalecer el trabajo cooperativo entre estudiantes. Allí hubo como una categoría que apareció dos o tres veces en las fichas, que era el manejo de las emociones, la frustración en torno al aprendizaje de las matemáticas. Y como la frustración podía desencadenar problemas de motivación, de asistencia y permanencia en los cursos. 
Entonces que el aprendizaje por pares, el trabajo entre equipos de estudiantes, ahí aparecen tutores, los GEA, entrenadores, pues permite como una mejoría en ese espacio. Después, hay una muy interesante, que fue muy recurrente y es vincular las expectativas de los cursos con las motivaciones personales de los estudiantes, y es lograr como captar el interés y como que la aplicación de la matemática no sea la matemática en sí misma, sino como por ahí había una ficha que nos decía cómo la matemática se da en la cotidianidad, para que sea más fácil apropiarse de ella. Y, esa está muy relacionada con formar el pensamiento matemático, que no sea simplemente la repetición o aprendizaje de procedimientos, como de manera reiterativa se va a hacer, sino cómo es que, hay una, se con razonamiento en un punto, cognición en otro que está detrás de toda esta lógica matemática. 
Luego en los impactos y en los obstáculos. En los impactos ha habido de manera paralela a los resultados de los proyectos o experiencias que se han implementado, mejoras en habilidades investigativas y es que una de las estrategias que se han implementado es vincular el desarrollo, lo veíamos ayer con Ikonga por ejemplo, que el desarrollo de estas experiencias de aprendizaje de enseñanza en matemáticas ha estado vinculado con la creación de semilleros o la articulación con grupos de investigación y entonces allí se podía ver como de manera práctica el problema o el, sí que se quería abordar. </t>
  </si>
  <si>
    <t>El acompañamiento por pares que implica no sólo una mejoría de los estudiantes que están en el proceso de aprendizaje, sino de las capacidades pedagógicas de algunos de los tutores y entrenadores que adquieren capacidades para poder hacer esos acompañamientos. El desarrollo de recursos didácticos, entonces allí encontramos material audiovisual, encontramos recursos como el canal de olas, estación meteorológica, entre otros, y, construcción de nuevos ambientes de aprendizaje, que es algo que está muy presente en las sedes de presencia nacional y es aprovechar el entorno natural de las sedes y entonces como los proyectos de investigación y las estrategias particulares de enseñanza se pueden articular con la granja, con las olas, con la Amazonía en general. Y los obstáculos. Allí entonces como se dan cuenta, la categoría más grande fue el tiempo y entonces era la gestión del tiempo para poder implementar alternativas de enseñanza cuando ya existe una carga laboral, una carga asociada a los cursos, especialmente en cursos masivos.</t>
  </si>
  <si>
    <t>AGRG</t>
  </si>
  <si>
    <t xml:space="preserve">También gestión administrativa que, pues tiene que ver con cómo implementar cambios, y lo mencionaba el profe GEBT hace un momento, implementar cambios en el marco institucional pues tiende a no ser como un proceso tan fluido, sino más bien que atraviesa como altos y bajos de acuerdo con lo que se quiera lograr. Y el primero que no fue, tal vez el más presente, pero en las conversaciones que hemos tenido ayer surgió también un montón y es los factores contextuales de los estudiantes. En algunas fichas se mencionaba desigualdad, acceso a recursos tecnológicos, conectividad, que son también obstáculos para no sólo formular las experiencias de enseñanza y el acompañamiento estudiante, sino para que tengan sostenibilidad en el tiempo, para que puedan acompañar no sólo un curso, sino que puedan replicarse y que puedan tener mayor éxito a lo largo del tiempo. Entonces estas son pues algunas de las ideas clave, seguramente no las recogimos todas, queríamos hacer énfasis en las convergentes y la idea entonces ahorita con las presentaciones es poder detallar en algunas de estas experiencias. No sé profe JPR. </t>
  </si>
  <si>
    <t>JPR: No, gracias AGRG. Te agradezco, muy bien. Pues algunas cosas que hemos identificado, diferente no solo de estas experiencias que van a compartir ustedes en este momento, sino de otras que hemos encontrado en más de sesenta, setenta innovaciones que hemos recorrido para tratar de entender estos elementos de aprendizaje. Yo diría que hay como tres elementos también que son muy importantes. El primero es como, la equidad y oportunidad de aprendizaje de los estudiantes de los cursos en las aulas ¿A qué me refiero? Treinta estudiantes, cuarenta estudiantes que usted tiene en un curso, imagínense el primer día viéndonos allá, ¿sí? ¿Qué pasará dentro de cuatro meses con esos cuarenta estudiantes? ¿Cuántos de ellos? Y lo que se ve recurrentemente, pues que no son los cuarenta los que van a tener un éxito en sus rendimientos académicos, sino son ocho muy buenos, compañero acá, excelente, maravilloso matemático estudiante que está allá, pero, el número es significativo, ¿no es cierto? Pueden llegar a dieciocho estudiantes de los treinta, de los cuarenta que no están teniendo un éxito académico.
Entonces, cómo hacemos para tratar de resolver desde un diseño didáctico pedagógico, si, unas alternativas que acojan una mayor cantidad de estudiantes, en términos de equidad, de oportunidades de aprendizaje para todos esos estudiantes, dado que cada uno de ellos pues tiene características diferentes, perfiles diferentes. Y una cosa muy especial, tienen antecedentes educativos también, no siempre han sido los más favorables desde su formación en educación básica y media. Este es un elemento que creo que es interesante.
El segundo está relacionado con la progresividad curricular, es decir, hay una serie de experiencias, por ejemplo, en matemática básica, en las sedes, los chicos PEAMA, pero qué pasa con el cálculo dos, cálculo uno, cálculo dos, cálculo tres, cuando ellos se trasladan a una de las sedes andinas. Es decir, cómo hacer para que haya mayor permanencia en todos los esfuerzos a lo largo del currículo y no solo experiencias interesantes en determinada asignatura, liderada por algunos profesores también, digamos, entusiastas, sino cómo esto logra tocar para mí un poco los temas de currículum en términos de progresividad curricular. Y el último, que es un poco más inferencia, es el significado de la matemática como un campo relevante para el desarrollo científico y tecnológico en el país. Es decir, no solamente como los cursos de servicio en la matemática básica, del cálculo uno, el cálculo dos, aquí está la profesora decía que era director del Departamento, no es cierto KLB, sino el significado que también tiene en profundidad la matemática y desarrollar un talento, unas capacidades, un pensamiento matemático en nuestro país que pueda contribuir, digamos, a eso que ya he señalado, un desarrollo científico tecnológico. Esos serían como tres elementos a los que yo llamaría la atención, no solo estas experiencias, sino las muchas que hemos leído. 
Lo de la evaluación, eee, ese se lo dejo a usted [No hay registro de video que permita identificar a quién se refería el profesor, pero los participantes se ríen con el comentario] Es decir, el tema de la evaluación es muy interesante. Yo diría que, de todos modos, lo que hemos encontrado, ampliando el punto. Vemos más innovaciones generadas por profesores muy entusiastas, muy, digamos de, sensibles a las necesidades de los estudiantes. Eso no se conserva en todo el currículo, lo que quiero señalar, muy bien, muchas innovaciones en el campo educativo. Hay tres elementos en los que encontramos menos innovación. Uno es la gestión académica, la gestión académica sigue siendo mucho más tradicional, digamos la innovación académica, y un poco fragmentada, que identifica articulaciones como la que ser profesor entre investigación y docencia. Esa articulación promete campos interesantes en el desarrollo de habilidades de pensamiento, como lo que se hace en la Sede del Caribe, que se pegan un poco innovación, investigación para tratar de darle más oportunidades de aprendizaje a los estudiantes, y desarrollo de intereses y motivaciones. 
El segundo es la innovación curricular, un poco más estructural, también sabemos que hay más dificultad en ello, que tener más propuestas atrevidas con respecto a los temas curriculares, planes de estudio, cruces y articulaciones entre asignaturas, que también les dé más oportunidades a los muchachos y que muchas veces están relacionados con la regulación curricular, regulación de planes de estudio, número de créditos, tiempos, cuántas horas tiene el profesor, que la acreditación. Entonces, bueno, esto lo hemos mirado más también estoy colaborando en la dirección de programas curriculares, esa también se encuentra ahí.
Y el tercer campo que se encuentra también dificultades para hacer más innovación un poco más atrevido que se yo, evaluación de los aprendizajes. Hoy tenemos una experiencia de Medellín donde hay una experiencia interesante, no es cierto, estoy tratando de mirar un poco los temas de la innovación, pero yo también señalaría más bien las tres dificultades para ser un poco más atrevido y un poco más creativos, para encontrar soluciones en las motivaciones de aprendizaje en los temas de gestión académica y gestión curricular y la evaluación misma de los aprendizajes. Mucha más experiencia en las innovaciones didácticas en, digamos en los espacios de aula, de asignatura generada por profesores talentosos, creativos y muy sensibles a las necesidades de los estudiantes.</t>
  </si>
  <si>
    <t>JPR</t>
  </si>
  <si>
    <t>[...]LM: Buenos días. Conforme me haya ubicado, mi nombre es LM, soy profesor del Departamento de Matemáticas de la Universidad Nacional Sede Manizales y tal como en el marco de este encuentro voy a compartir una experiencia brevemente respecto de algunas experiencias educativas. Entonces mi experiencia está relacionada de manera fundamental con la resolución de problemas y las representaciones semióticas. Y en ese orden de ideas entonces, en esa práctica docente me he dado cuenta de la importancia de incorporar el tema de la resolución de problemas en los estudiantes. ¿Por qué razón? Por el tema de tecnologías. 
Cuando yo he dictado cursos de cálculo integral o de derivadas o de cualquier curso, el estudiante después de la pandemia lo que hace es que le toma una foto al problema y automáticamente le aparece la solución. Entonces, me parece más interesante el hecho de que en clase estemos más en problemas de contexto. Entonces, revisar desde el punto de vista de [Friedrich Rights¿?] de resolución de problemas, dado un problema, como es el proceso de descripción de ese problema, de análisis, de planteamiento de la solución, de la validación de la solución y del aprovechamiento y, incorporar a esos procesos el tema de las representaciones semióticas. Ejemplo, que, si tengo un problema de tratar de buscar de pronto una representación desde una tabla de doble entrada, desde la gráfica, desde la ecuación y desde la aplicación para que de alguna manera haya una dinámica más activa por parte de los estudiantes y no nos quedemos en solamente transmitir una serie de conocimientos. [...]
Bueno, entonces particularmente he estado trabajando en el tema de las secciones cónicas y entonces ahí hemos dado pues considerable una cosa importante en el tema del aprendizaje colaborativo, el tema pues de la teoría sociocultural del aprendizaje de Vygotsky, el enfoque de resolución de problemas y las representaciones semióticas. Entonces se revisa, reviso pues dificultades de aprendizaje, construcción social de conocimiento y el apoyo pues de las herramientas tecnológicas o especialmente Geogebra que es un software libre. Y en ese orden de idea pues trato de buscar aplicaciones. Antes del curso aplico una prueba diagnóstica con el fin de conocer algunas dificultades o fortalezas de los estudiantes desde el punto de vista de conocimientos y entonces, eeee me enfoco en aplicaciones a la ingeniería. 
En el caso de las secciones cónicas busco mucho el tema de los puentes, el tema de puentes parabólicos o túneles, y ha sido una experiencia interesante porque repito me permite a mí salir de, de pronto, de un esquema tradicional y me ayuda a acercarme, o sea, me ha permitido acercarme más a los estudiantes, ya que en prácticas anteriores no tenía en cuenta como esa, esa sensibilidad de conocer al estudiante, por qué actúa de esa manera o qué le está pasando. Entonces como la idea es superar esas dificultades de aprendizaje a través de esas categorías. Esa es mi experiencia así a grandes rasgos y de manera general, ya que por tema de tiempo pues no voy a entrar en tantos detalles. [...]</t>
  </si>
  <si>
    <t>LM</t>
  </si>
  <si>
    <t>JAFF: Buenos días a todos. Entonces hay varios temas por tocar, yo voy a aprovechar para hablar, de manera general primero, y ya pues si nos queda tiempo, presento un ejemplo de nuestra misión. Primero que todo, agradecer este reto que se han propuesto, lo necesitábamos. Alguna vez la Nacional, en su afán, y lo entiendo, de ser, digamos, innovadores en la ciencia, se apartó un poco de la educación. Por ese detalle existe hoy la Universidad Pedagógica Nacional, pero aplaudo de que nuevamente estemos urgidos de hablar del tema educativo. En ese sentido, la experiencia que hemos tenido desde que llegué a la Universidad Nacional ha sido con la Maestría en Enseñanza de las Ciencias Exactas y Naturales y mi punto de vista alrededor de la educación es que para mí es más importante un proyecto de extensión, un proyecto de formación, de forma doméstica, una producción de libros, cartillas, que se yo; la participación de nuestros estudiantes en la divulgación del conocimiento con artículos que a veces nadie lee. Partimos de ahí, sin desconocer que también es importante la producción científica a partir del ese documento que es un artículo. 
Bueno, entonces en ese sentido, hemos iniciado ese proceso de querer impactar la parte educativa y sobre todo en Educación en Ciencias. Manizales, la sede de Manizales, con su maestría que denominamos Mecen, ha iniciado ese proceso de querer impactar por lo menos la zona rural, en Caldas, a través de los diplomados, a través de proyectos de extensión con profesores, estudiantes y también egresados. Somos partícipes también de organizadores de un encuentro internacional sobre enseñanza de las ciencias exactas y naturales, al cual aprovecho para invitar a las demás sedes para que también se unan en ese proceso porque estamos empezando, estamos en pañales, todavía queremos fortalecernos más. Allí se aprovecha para que las experiencias de nuestros estudiantes de maestría se expongan y queden como, por lo menos, memorias, un libro digital que expone el evento cada dos años, y que aprovechemos el hecho de que la Sede Manizales, hasta el momento, es la única que tiene acreditado el programa de Maestría en Enseñanza de las Ciencias Exactas y Naturales, que aprovechemos eso, que no trabajemos disyuntos, porque el hecho de que sea la sede que tenga eso no quiere decir que somos los mejores, es que estamos desunidos, estamos trabajando independientes. 
En el caso de la matemática, hemos querido iniciar un proceso que se inició en Colombia, que no es nuevo, sí. Recuerden que, en innovación, no todo lo nuevo es innovador. Para mí en educación algo es nuevo o innovador sí y solo si logra cambiar la forma de pensar de nuestros estudiantes, una experiencia innovadora tiene que tener ese aspecto y por lo tanto es sumamente exigente hablar de innovación, y a veces pecamos porque confundimos innovar con la parte tecnológica. Y resulta que, podemos tener un salón lleno de material manipulativo y eso es más innovador que un salón lleno de computadoras. Entonces partimos de esa premisa que nace con los lineamientos curriculares, de acuerdo allí con la profesora TPL, que no hemos sido capaces de concretizar en el aula de clase. 
Entonces dirán ustedes, estás hablando de educación media y aquí es para hablar de educación superior, ¿no? Ese ha sido el gran problema, que cuando invitamos a nuestros profes de la parte universitaria a charlas sobre el problema educativo en la educación media, no asisten porque no les interesa, eso no me interesa a mí, eso es problema de ellos. Acá yo estoy es en la universidad, bueno. Y allí el instituto tiene que tomar, pienso yo, a mi modo [...]</t>
  </si>
  <si>
    <t>JAFF</t>
  </si>
  <si>
    <t>[...]Desde ese punto manejo, manejamos una perspectiva multinivel sobre la enseñanza de la matemática, pero que puede trascender a las otras ciencias, en el sentido que, lo innovador que tienen los lineamientos curriculares van dos aspectos. El primero, los conocimientos básicos no son técnicos, son procesos de pensamiento. Y segundo, que la didáctica implícita en los lineamientos curriculares aborda el pensamiento matemático y la resolución de problemas. Pero cuando hablamos de resolución de problemas, la gente piensa que es ese enfoque que nos ha sucedido, es más, en las experiencias que hemos tenido con trabajo docente, "ah, es que yo lo hago, o sea, yo trabajo resolución de problemas".
Sí, que bueno, ¿cómo lo haces? Es que yo dicto los temas y al final resuelvo problemas. Y resulta que ese no es el enfoque, ese no es el enfoque. Porque ahí está vista la resolución de problemas como un contenido más. Y hay otros que dicen, yo también lo hago. Ajá, y ¿cómo lo haces? No, dentro de mis clases procuro resolver uno que otro problema. Y ahí lo están viendo como la resolución del problema, como un proceso asociado a la actividad matemática, es decir, de las cosas que debe hacer un matemático es resolver problemas, sí, pero tampoco es el enfoque de resolución de problemas. El enfoque de resolución de problemas, usted inicia por una situación o pregunta orientadora que no puede ser una situación, pero una pregunta o una situación problema, y a medida que usted y sus estudiantes abordan y van solucionando el problema, van emergiendo esos conceptos, van sintiendo los estudiantes la necesidad de aprender algo y entonces emergen los temas. Es decir, la cuestión es al revés, y ahí está lo innovador. [...]</t>
  </si>
  <si>
    <t>EDUCACIÓN BÁSICA Y PRIMARIA</t>
  </si>
  <si>
    <t>Y, el otro enfoque que nosotros tenemos, que nos ha dado éxito, verdad. Sin desconocer que tenemos todavía cosas por mejorar es la perspectiva multinivel. Que consiste básicamente en esto, ¿verdad? en, independientemente de cualquier grado, y vamos a, aquí abordar un tipo de pensamiento, este es el métrico. Los estudiantes a nivel preescolar, en el nivel de grado primero a tercero, yo he puesto así, en correspondencia con los lineamientos curriculares y está la parte universitaria, ¿bueno? y nosotros en la universidad nos quejamos de cosas. ¿Listo? y resulta que hablamos solamente del pensamiento matemático en el contexto de la medición, emergen en cada grado o en cada nivel unos procesos que son distintos aparentemente para uno, si lo vemos desde el punto de vista de temas, pero cuando lo vemos desde el proceso de pensamiento, nosotros estamos interesados en escudriñar, cuáles son esos procesos repetitivos que son indispensables y trascendentes en la formación universitaria y, e indagados por ellos, por ellos, sí, estamos indagando eso, que son fundamentales. ¿De acuerdo? Y tenía pues un ejemplo para dilucidar sobre el tema, pero creo que ya se me acabó.</t>
  </si>
  <si>
    <t>[...]JAFF: Bueno. Te voy a contar sobre una experiencia. Esta es una experiencia con estudiantes de grado cuatro y quinto, de un colegio que es marginal en Manizales, donde hay un problema de conflicto social y todo el cuento, normal. Y ahí voy en lo que decía, en la intervención del profe acá, que, con esta, con esta, digamos, visión, sobre la enseñanza de la matemática, que se puede pasar a otra ciencia, se resuelve el problema de que no va a haber crisis de crisis, resolver crisis de crisis como en el Amazonas, ¿no? porque esto es cognitivo, o sea, toda persona tiene la capacidad de pensar. Ok. 
Miren la situación que se le propone a los estudiantes, pensar, cuarto y quinto, ¿no? Pensar y diseñar un plan o estrategia que nos permita saber si el proyecto institucional Con el buen trato construimos paz, ya saben por qué surge ese proyecto en esa zona, de esa institución, era conocida por la comunidad, y el nivel de aceptación o bien los resultados que ella había generado en el ambiente escolar. Es una situación problema que se les presenta a ellos. Quisieron asumirla porque ese es un problema cuando uno trabaja en resolución de problemas, que de todas maneras el problema uno lo piensa, pero uno no sabe si el estudiante lo va a coger. Entonces es tarea del docente hacer lo que llama en uso, esa devolución, es decir, devolverle un problema que yo considero y enamorar al estudiante de ese problema. 
Entonces ellos se enamoraron y comenzaron a preguntarse, bueno, ¿cómo hacemos para hacer eso si todos los estudiantes la conocen? ¿Cómo sabemos si el proyecto está dando resultados? ¿Preguntamos sólo a los estudiantes o a todos? Es decir, a los profesores, a los directivos, cierto. Ellos tomaron sus decisiones y comenzaron a hacer algunas preguntas, pero al hacer unas preguntas, por ejemplo, ahí tienen ¿cómo se siente usted al saber que está en el buen trato construimos paz? se dieron cuenta que las preguntas no capturaban la información que querían recoger, sí; es decir, fueron conscientes de que tenían que optimizar o refinar su instrumento de medida. ¿Estamos de acuerdo? 
Bueno, después se dieron cuenta que ese proyecto manejaba cuatro ejes, fundamentales, formación de líderes, eee, proyecto de valores, actividades en conjunto y consejo de paz. Y entonces decidieron ellos, llegaron a la conclusión, de que, si preguntaban alrededor de esos cuatro ejes, que eran los que enmarcaban el proyecto, era una pista para saber si el proyecto había tenido éxito o no había tenido éxito, sí. Pero eso no fue un día en una clase, sino fue todo el proceso se llevó durante un periodo académico de una escuela. Bueno, reformularon su instrumento, se dieron cuenta de que había cosas que recoger y le preguntaron a la profesora, entre otras cosas, no era matemática, socióloga, sí.
Y entonces emergieron preguntas, me preguntaron que si se habían y se podía hacer preguntas abiertas y yo sabía en el lío que se iban a meter y le dije sí, háganlo, sí. Y resulta que cuando los chicos tienen esas preguntas abiertas, tienen 350 encuestas de una sola pregunta. ¿Cómo hacen para saber cómo está eso? entonces recurren a lo que hoy conocemos como minería de texto. Los estudiantes mismos propusieron la solución, incluso ellos mismos categorizaron las categorías, cierto, y fueron tomando decisiones al respecto. 
Entonces, para concluir, ahí están los demás ejemplos de cómo ellos fueron avanzando en eso, esos son los instrumentos que ellos fueron mejorando y, al final pues, la profesora sabía para dónde iban, de eso era lo que hablaba la profesora TPL ayer, un profesor tiene que saber para donde va, para diseñar sus actividades. Pero es indispensable también arrancar. Arrancar. Porque la teoría de diseño educativo también nos habla sobre eso. Con ellos pude, pudo abordar los estándares que están en los lineamientos para grado cuarto y quinto, sí, miren, representa datos usando tablas, sí, lo hicieron.
Compara diferentes representaciones, sí, en conjunto de datos, sí; conjeturan y ponen a pruebas predicciones, es más, ellos sobrepasaron lo que está en los estándares. De acuerdo. Bueno, hay una experiencia muy bonita porque después vino una prueba Saber y los estudiantes fueron, les fue muy bien. Pero lo que me refiero es esto, eso es lo que la profesora logró y bien, nos fue bien. Pero yo creo que lo que está detrás de eso, ¿se acuerdan de los que hablaba, de los procesos que se repiten, que debemos repetir, que se convierte en una práctica social concertada? Es que creo que lo que está detrás de eso son un acercamiento comprensivo hacia la magnitud y la medida de co-variaciones, el proceso de estimación, es decir, optimizar los procesos de medición y refinar los instrumentos de medida y, la perspectiva crítica social a través de la medición. Si nosotros en ese aspecto, en el pensamiento matemático, en situaciones de medición, comenzamos a trabajar esos procesos desde transición, creo que no había muchos problemas, por ejemplo, en el curso de cálculo integral y demás. Eso es todo.</t>
  </si>
  <si>
    <t>ADMISIÓN</t>
  </si>
  <si>
    <t>[...]FAMJ: Hola, buenas tardes, gracias a todos. Les quiero presentar al menos una partecita de lo que se ha hecho en Medellín. Son dos cosas, esencialmente la, lo primero es la situación en Medellín, y es que se manejan cursos coordinados. Entonces estamos hablando de los cursos oscilan entre 700 puede ser, desde 700 la población hasta uno 1800, se divide en varias secciones, pero, y aquí viene el asunto, como es coordinado, entonces se tiene un Syllabus común, se tienen que mantener tiempos relativamente coherentes, digamos por semana, para que todo esté al tiempo. Y, la parte importante, la que vamos a ver acá, es la evaluación. 
La evaluación es conjunta. Al mismo tiempo, hacemos el mismo examen y, para tener un referente muy claro, es que se busca alcanzar al examen de admisión de la universidad. Es la misma dinámica. Entonces, lo que sucede es que a cada muchacho se le genera un examen con datos personalizados, el número impreso y un número asignado. Se le dice su número es el 20 o algo así, se le dice vaya a su salón y ahí está en determinado momento, en determinado lugar. No les puedo presentar aquí el detalle, que el sistema se encarga de arrojar cómo hay que armar un salón, según la numeración y todo eso. O sea, son cosas de logística. Pero el sistema comprende esas dos partes. 
La primera fue la logística y la segunda es la personalización. Entonces, hasta la logística que yo entré en 2011, y que esta logística nace en 2015, esencialmente es un conjunto de quejas que yo les podría contar de mi persona, o sea, especialmente toda esta parte o compasiva mía, lo vamos a evitar. Cómo sufría eso, hasta que llegamos a ese punto y que este juguete se encarga de todo, de acuerdo, se encarga de dar todos los elementos para que sea fácil para los estudiantes encontrar su examen, leerlo; para los vigilantes administrarlo, con las actas, que todo coincida, y para los profesores manejarlo, que no se pierda ninguno. Se perdieron muchos exámenes a lo largo de los veintitantos años. ¿Por qué? Porque se pierde, así de sencillo. Yo soy uno de ellos. Entonces, esa es la primera parte, ¿sí?
Que la vamos a omitir acá, realmente asumamos que todo eso está bien. La segunda parte nace precisamente en la pandemia, que todos sabemos que era muy fácil hacer una pregunta tradicional y, o bien la tercializo, porque no hay ningún control, se puede hacer una suplantación digital fácilmente, o puedo no hacerlo y si me limito a las preguntas tradicionales de matemáticas, lo que va a suceder es que yo accedo a un sistema gratuito, sea Geogebra o Wolfram Alpha y ahí está todo resuelto. O sea, en conclusión, usted está calificando aquello que resolvió un computador como profesor, y no tiene sentido. Entonces, esencialmente se buscó como medida de seguridad, lograr que cada muchacho tenga un examen distinto, primero venía para [inaudible. STE-008. Min: 01:24: 55] y, segundo, que ese examen sea resistente a los sistemas modernos, o sea, que yo no pueda pasárselo directamente a Wolfram Alpha. 
Entonces, esa es la parte de la que vamos a, vamos a hablar. Ese es el contexto. Y tienen los números de más o menos cuál es la población de estudiantes que atendemos en los distintos cursos. Como ven, el cálculo diferencial es grande, integral, etcétera, no. Esta es más o menos la tasa, tenemos treinta y siete profesores, que nos da más o menos, de planta, que nos da más o menos a 212 alumnos por cada semestre que tenemos que atender. Así que se necesita un sistema bastante más eficiente, si se quiere. Para ello tenemos obviamente una planta ocasional. E entonces aquí tenemos todo el contexto técnico, digamos que me lo voy a saltar, especial, digamos, salvo porque la parte logística viene funcionando desde 2015 hasta la fecha en que se calificaba todavía a mano, digamos que era solamente logística y desde el 20 de la pandemia que se hace de forma automática. Estamos hablando de más de 200.000 exámenes ejecutados exitosamente sin ningún problema. 
E digamos que todo esto no hace, no hace mucha falta dejarlo todo [Se refiere a las diapositivas que se están proyectando]. Esa es una estructura de cómo funcionan las bases de datos necesarias para alimentar al sistema e y es, digamos, una especie de diagrama de flujo. Pero esta es la parte interesante. Entonces, ¿qué pasa? ahí tenemos lado a lado dos exámenes, dos tipos de examen que como ven, se les hace preguntas, pero el diagrama es distinto, por lo tanto, los datos varían, y no es fácil de pedirle a Wolfram Alpha u hoy en día a chat GPT.
De hecho, yo hice todas las investigaciones y precisamente el formato PDF es muy resistente a ello. Esto se hacía online durante la pandemia. Se le enviaba al muchacho un PDF y él contesta. Llega una encuesta de Google forms. Terminada la pandemia, lo que hicimos fue migrar este sistema al sistema presencial. Toda la diferencia es que acá se tiene una tabla de respuestas, ahí se imprime, siguiente, como esta [se proyecta la tabla]. Entonces el muchacho escribe ahí sus respuestas y después los monitores y becarios y profesores hacemos la transcripción de esas respuestas a la encuesta de Google forms. Y, no se realizaba el procedimiento durante tres semestres post pandemia. O sea, era de calificación 100 % automático. Así es como pasó todo esto.
Muy bien, entonces, ¿qué sucede? Esta es una forma de cómo se parametriza, es un ejemplo básico, y se halla el volumen de un tetraedro. Se fija todo esto y aquí va a tener tres números variables ocultos. O sea, el estudiante va a ver números impresos allí. Usted como programador, ahí dice parámetro RST, es quien los calcula; se va a alimentar de una hoja de Excel y lo que va a hacer el estudiante es ya leer, pues el sistema va a reemplazar aquí números concretos que usted como diseñador haya calculado para que él se le vea un problema numérico. Tan simple como eso. Se ve, digamos que el frontis es digamos el público está viendo números y yo programador estoy viendo eso, que es un pedacito de código. Esencialmente es lo que estamos viendo la parte de atrás.
Aquí hay otra variante. Se tiene un puente, donde el estudiante realmente, o sea, por qué muestra un texto tan largo porque el estudiante no sabe dónde está el parámetro, está oculto. Porque claro, usted como programador ve eso, pero el estudiante no, el estudiante va a ver aquí números, que van variando de uno a otro. Entonces, si se va a poner a comparar, mire, a usted aquí ve todo esto, o sea, puede hacerlo, pero se le va todo el tiempo tratando de descubrir dónde está la variación. De acuerdo. Es bastante difícil de rastrear. En ese sentido, es un sistema muy resistente al fraude, o sea, no se puede atacar fácilmente el examen de alguien más.
Este es un eje, acá usted tiene una idea, es una tabla Excel, de donde va nutriendo, es decir, cada columna muestra los valores numéricos de esos parámetros que estaban antes con las soluciones calculadas. ¿De acuerdo? O sea, cada uno de esos se hace un computador, uno lo tiene que hacer, lo tiene que programar y, acá tiene los punteros. Entonces uno le dice al sistema, bueno, esa columna es de parámetros que tiene ese nombre, esa columna es de soluciones que tiene esa naturaleza, es una palabra, o es un número, o es un entero o algo por el estilo. O sea, es esencialmente programación. Esto da un detalle de cómo se hace, y esto es una idea de cómo se arma una biblioteca, porque hacer unas [Inaudible. STE-008 Min: 01:30:11] es mucho trabajo y uno las quiere reutilizar, por supuesto.
Entonces simplemente una pregunta se la arma con tres archivitos, un archivo látex, y dos hojas de Excel, eso se la pone en una carpeta, esa es una pregunta. Y por supuesto se maneja lo que yo diría un fichero, donde usted va clasificando las preguntas una a una, el tema, el tipo, la dificultad, los objetivos de aprendizaje, no. Por ejemplo, ¿Qué objetivos de aprendizaje usted está persiguiendo con esta pregunta? está ahí, usted lo puede anotar. Y otros criterios que vayan a aparecer que son sumamente necesarios. Si. Entonces lo tiene ahí. ¡Ah! una cosa que yo hago, por ejemplo, es, en una columna que aquí no se ve, es cuándo fue la última vez que pregunté esa, para no repetirla hasta dentro de unos cuantos semestres, porque de lo contrario, pues me hago completamente predecible.
Bueno, entonces omitamos todo esto, por favor. Vamos para acá [Se refiere a las diapositivas]. Eso es una exposición, un ejemplo básico de lo seguro que es el sistema. O sea, simplemente se arma un espacio muestral de aproximadamente, en un sistema básico de 50 a la sexta, pero yo he trabajado siempre con espacios muestrales de 10 a la 14. O sea, hay 10 a la 14 posibles exámenes y, por lo tanto, entre 2.000 no es tan fácil que se repita ninguno. Y ya lo he verificado, digamos, empíricamente, y no hay dos exámenes iguales. ¿De acuerdo? Esa es la idea. Pero, vamos más abajo. Exactamente.
Quería llegar acá. Esto, como se hace la calificación automática, puedo hacer un análisis detallado de cómo se respondió en tales preguntas o en tales objetivos de aprendizaje. Entonces, este es el histograma general. Aquí lo tienen. Y, acá tienen cómo se rindió en cada una de las preguntas. Estoy hablando de porcentaje. No. Entonces, me dice que el 80 % respondió esa pregunta y que muy poca gente me respondió esta otra pregunta, que seguramente era muy difícil. Entonces usted puede identificar de manera exacta cuál es el nivel en el que se responde. Normalmente uno como profesor dice bueno, esto es algo muy directo, muy cristalino, pero es la óptica de uno, y los estudiantes pueden hacerlo. Entonces hay distintas opiniones al respecto. Pero esta es una medición empírica ¿Qué tal va la cosa?
Entonces, acá quiero hacer un alto. Cuando se migró este sistema, al sistema presencial, lo primero fue el procedimiento, amplia discusión, amplia, digamos que una fuente importante de críticas que el procedimiento no está presente. ¿Por qué? bueno, en nuestro caso no teníamos recursos, no teníamos recursos para ponernos a revisar todo eso con la tasa que ustedes vieron. Y eso fue durante mucho tiempo. Entonces se hizo una, digamos que hubo una, una enorme presión, por parte de los estudiantes, muchas quejas al respecto, el estudiante realiza el procedimiento, entonces es una gestión importante. Se desembolsaron los recursos desde la Facultad de Minas para que nos refuercen, para que se haga, para que sean más grupos, que sean toda una serie de estrategias que pudieran facilitar eso. Entonces, la percepción ¿Cuál era? Que si se revisa el procedimiento van a tener más éxito, ¿o no? Esta, digamos, es la primera percepción de todo el mundo, y está muy bien, es una opinión muy válida. Pero el sistema fue capaz de medir eso. Entonces, les quiero contar cómo es que se hace eso. ¿Tengo un marcador? [Le pregunta a AGRG, quien le está ayudando a pasar las diapositivas, y este le responde que no] ¿No? nada. Bueno, entonces [uno de los participantes le facilita un marcador al profesor] entonces voy a suponer que una pregunta tiene dos literales y el procedimiento. Que el examen sea de una pregunta. 25 % a esta respuesta, 25 a esta y 50 para todo.
Entonces, ¿qué hago? que mis profesores me digiten, no esto, ellos no califican la respuesta ni esto, lo que ven es si atacó bien el problema, hizo un buen ataque. Planteó bien el problema o no. El seguimiento, el álgebra, el detalle, sencillamente no lo hace. Y simplemente anota acá la respuesta que el muchacho dio en la tabla que vieron antes y, él responde, además me reporta este valor del procedimiento. Me dice, mire, cometió una que otra, entonces tiene 40 sobre 50 en el procedimiento, y ahí es yo le calculo la nota, pero en este sistema, todo lo que yo tengo que hacer es esto. Bueno, modifico la tabla de puntajes, y digo, ahora esta va a valer 50, esta vale 50 y ésta vale cero. Hago un ejercicio ficticio, lo hago para mí, está en el computador, nadie tiene por qué saberlo, excepto nosotros. Y ese es el resultado. Ahí lo tienen. Entonces, ¿qué pasa? Que, si yo únicamente evalúo respuestas o considero procedimiento, tienen mayor éxito. Sí, claro, por supuesto, es obvio. Es más difícil tomarse el tiempo, porque tienen que ser capaces de explicar una idea, tienen que ser capaces de explicarla, exteriorizarla, entenderla. Cuando van por la respuesta, hay cosas que las explican a medias, ellas escriben medio mal o medio adivinan, etcétera. Por supuesto que [Inaudible. STE-008. Min: 01:36:04] Entonces esa, ese es el resultado. ¿Por qué quiero hacer énfasis en eso y en este sistema?</t>
  </si>
  <si>
    <t>FAMJ</t>
  </si>
  <si>
    <t>Porque yo comprendo y de hecho yo a lo largo, soy profesor hace 35 años, he tenido muchas percepciones, en todo este tiempo, muchas creencias y, me ha tomado mucho tiempo moverme de mis primeras creencias. Por ejemplo, la primera era hacer un expositor, impecable, dar cualquier cantidad de ejemplos, ser puro, inmaculado, ¿de acuerdo? pero resulta que eso, que en algún momento lo logré y que mucha gente creía que era mal profesor con los estudiantes, no les enseñaba, se volvían dependientes de mí, me halagaba, todos creían que era un buen profesor, pero no les enseñaba. Cada vez que había algo nuevo tenían que recurrir a mí, a ver la solución desde mi perspectiva. Entonces, no soy un buen profesor, y me tomó mucho tiempo. 
Entonces ¿qué pasa? Esa percepción cayó. En mi caso, con experiencia de más o menos me tomó 15 o 20 años llegar a esa conclusión. ¿Qué pasa? cuando viene el problema del procedimiento ¡Es una percepción! muy válida, pero ¿Cómo la analizo? Entonces yo lo que quiero proponer es, este trabajo, este sistema nos permite medir, medir de manera colectiva. Claro, nos permite cuantificar qué es lo que está pasando de manera exacta y, a gran escala. Realmente no importa la escala, eso es bueno. O sea, en este momento, yo tengo 1000, tenía 1200 estudiantes en cálculo integral, este semestre, tenía 1800, hasta hace tres semestres, tenía 2400, en el segundo semestre de la pandemia, realmente lo hubo ninguna diferencia en términos de trabajo; pero mire, tampoco importa que esté en Medellín, Manizales, Bogotá. No importa la distancia, nos conectamos por Google. 
Entonces, sencillamente, trato de contarles que esa es nuestra experiencia, es nuestra situación, la escuela ahí está funcionando en varios cursos, alrededor de todo esto, para tener mediciones concretas. Y obviamente sí nos gustaría que esa tabla que clasifica las preguntas incluya, por ejemplo, objetivos de aprendizaje. No lo tengo, yo no soy una persona especializada en educación matemática, pero si me gustaría desarrollar una, tengan pedagogos que analicen, lo entiendan y vean, si este es el objetivo aprendizaje. Una cosa más, ¿qué se puede hacer con este sistema? Y es algo que yo quería proponer hace ya mucho tiempo. Tomo un examen sobre cien puntos, de acuerdo, amplio muchas preguntas, pero el cien, o sea que las carreras decidan cuánto es el cien.
Cuánto es el cinco, perdón. Matemáticas, por ejemplo, cien puntos. ¡Ya usted sabe todo! al derecho y al revés, pero, aunque está tomando el curso de cálculo conmigo, no tiene por qué alcanzar ese nivel de maestría. Si la carrera decide que es sesenta de esos cien puntos, un cinco, es una línea del código, [...]</t>
  </si>
  <si>
    <t>ECR: Bueno.... bueno, eeee, lo primero que quiero mencionar, bueno, yo no venía preparada para hacer algo así, de hecho, estoy como un poco perdida. Lo primero que hay que mencionar es que en la Sede de La Paz nosotros no trabajamos semestre por semestre, nosotros trabajamos de forma modular, cada curso ee se desarrolla en un mes. En un mes. O sea que el reto no solamente es enseñar matemáticas o darle herramientas a los estudiantes para que tengan un buen aprendizaje, sino que es un reto que vamos en una contrarreloj para que ellos desarrollen ese pensamiento matemático que uno quisiera que ellos tuvieran en cursos avanzados. Eee es en un mes, hacemos clases todos los días, de lunes a viernes, a veces tienen otros cursos eee, en el mismo módulo, si, digamos por la misma cantidad de créditos, pero, se desarrolla en un mes. 
Eee la propuesta siempre ha sido hacia la universidad, hacia la sede, que los cursos de matemáticas pues tienen cierta dificultad, digamos, aprender matemáticas o desarrollar un pensamiento matemático en tan poco tiempo es muy complicado. A veces uno estudiando matemáticas, a uno le dejaban un taller cuando empezaba el semestre y uno se daba contra las paredes para tratar de resolver y llegaba como faltando 15 días para que terminaba el semestre. ¡Ah!, ya sé cómo se hace tal ejercicio. Si o no. Es, es complicado. Eee otra situación es que los estudiantes llegan con un muy bajo nivel académico y, lo más difícil de todo eso es la motivación, porque vienen con problemas que tienen que ver con que se resisten a las matemáticas, detestan las matemáticas, uno llega allá y dice ¡ah, el curso de matemáticas! Que pereza... O sea, ni siquiera dan la oportunidad, cuando pasan el salón no dan la oportunidad de decir, ¡Ah bueno, por lo menos con esta profesora de pronto sí vamos a aprender algo! O de pronto, ella lo va hacer de forma diferente, lo va hacer de una manera distinta.  Eee los cursos que yo he trabajado, yo empecé con cursos de ecuaciones, de, de álgebra matricial y me di cuenta que no había nada de los cursos básicos. La propuesta siempre es estructurar bien abajo, es decir, el pensamiento matemático, racionamiento numérico, los primeros cálculos para que cuando ellos estén en cursos avanzados, no solamente de matemáticas, sino de sus carreras, que sean interdisciplinares, todavía tenemos estadística, tenemos ingeniería mecatrónica, ingeniería biológica, biología, gestión cultural y geografía, no cierto, tenemos esas seis carreras.
Los cursos son de matemáticas, normalmente de 40 estudiantes, que también es un reto trabajar con tanto estudiante porque no todos aprendemos de la misma manera, no todos tenemos la misma capacidad de de e aver cosas cuando nos las presenta un profesor o estudiar por nuestra propia cuenta, que es como el objetivo de la sede es hacer ee que sea un aprendizaje más autónomo. Si, un aprendizaje más autónomo y, llevar a los estudiantes a esos niveles a veces un poco complicado, pero bueno, no vinimos a quejarnos sino a dar soluciones y tratar de ver qué podemos hacer con lo que tenemos. 
Listo, entonces me centré en el curso de álgebra lineal, porque el curso de algebra lineal, es un curso que se necesita no solamente para los cursos avanzados, en matemáticas, ecuaciones, sino para cursos que ellos tienen que ver en sus carreras, en sus programas. Eee el propósito de la experiencia es desarrollar un curso centrado en conceptos y aplicaciones, porque otro, pues yo no soy pedagoga, yo soy matemática, entonces hay una, excusarán sí, si mi pedagogía no es la más adecuada, pero lo importante es como motivarlos a ellos a estudiar, motivarlos a que aprendan, y a veces a uno le toca como vendedor de paquetes turísticos, entonces yo llego ¡Ay muchachos no sé qué! ¡vamos a hacer esto! No sé qué ¡porque no hay otra forma! No hay otra forma, yo no puedo ser, el curso tiene que ir subiendo, bajando, subiendo, bajando, pero, lo mencionaré más adelante, o lo escribí más adelante, uno tiene que ser, o bueno, por lo menos yo lo hago cambiar, las estrategias, porque no todas las estrategias funcionan con los estudiantes. No porque me fue bien en un curso, con un curso las estrategias que usted, fueron las adecuadas, sino que, en medio del curso, la forma de evaluación, que es lo más difícil, evaluar es lo más difícil, es mostrarles a ellos que, no es que, profesora no entendemos. 
Entonces yo, ¿ahora qué hago? Entonces ahí uno dice ¡bueno, vamos a mirarlo así! Vamos a ver, de pronto en su casa, con su mamá, usted le explica la exposición, no sé qué, ellos se ríen un rato, eeeee, busca, buscar como la manera de llegar a ellos para que ellos se, vean la matemática de una forma amigable, que es el primer problema, no. Que ya yo me resisto, ellos se resisten a aprender matemáticas simplemente porque tuvieron malas experiencias en el colegio, o no les gusta, o bueno, le empezaron a coger pereza desde muy pequeños Y yo creo que la motivación en ese sentido es parte fundamental para el aprendizaje. Bueno, interiorizar conceptos del curso de álgebra lineal, ver que las matemáticas no es simplemente sumar o restar, o cosas operacionales, sino que hay cosas de fondo que hacen que esas estructuras matemáticas más adelante e no simplemente sirvan para resolver problemas aplicados a ingeniería, estadística, sino interiorizar que uno genera este pensamiento matemático, le ayuda a resolver problemas de su vida cotidiana, pensar matemáticamente ayuda a resolver este tipo de problemas. Identificar cuáles tempranamente, cierto, la debilidades y conceptos problemáticos para los estudiantes. Yo di el curso de algebra lineal y fue evolucionando. Eee la sede se caracteriza por hacer proyectos, cada curso tiene un proyecto, o sea, un mes, un curso de matemáticas, tiene que generar un proyecto, ¿cierto? Ee tenemos que evaluarlo, tienen que aprender y, no nos podemos basar directamente en contenidos. ¿Pero cómo hacemos matemáticas sin contenidos? Como digo, no es que, o por lo menos darles herramientas para que ellos cuando vayan a estudiar esos contenidos que no quedan como tan claros, ee puedan defenderlos. 
Entonces la idea es que ayudamos a ellos a que aprendan a estudiar matemáticas ee con libros, ideas, ellos buscan cualquier forma de hacerlo. No sé, no sé, no sé si usan calculadoras, no he llegado a ese nivel todavía, como el profesor dice, no, es que esto lo resuelve así. Yo decía, ah, ahorita estaba yo, así como que [Se pone las manos en la mandíbula y expresa sorpresa] ¿cómo así? ¡eso se puede hacer por ahí! usando esas herramientas. No, no sabía del chat, no sé. 
Listo. Cómo se ¿Qué hacemos? Realizar seguimiento, continua el avance del estudiante, todos los días, la clase, como es tan corto tiempo, yo siempre preparo una presentación para el curso, para las clases, se las dejo desde el día anterior, ellos tienen una bibliografía que seguir, tienen la biblioteca, tienen, ellos pueden usar lo que quieran para, eso es lo importante. ¡Ah! profesor, es que usted ee nos explicó un método, pero es que yo encontré otro método que es más amigable, me gusta más. Bueno, a ver, mírenoslo a ver, ¿está bien? ¡ah listo! funciona, ¿aplicó bien la matemática? Listo, va. ¿Sí? Porque no, no puedo ser tan rígida de que tiene que ser así, porque si no es así entonces no sirve. Y ese es el problema que ellos encuentran cuando han estudiado los cursos en su colegio, que no, no, esa rigidez a ellos no les permite, y a veces sucede es que los profesores que han tenido en sus colegios, tienen dificultades, no entienden matemáticas, pero se ve matemática y transmiten todas esas dificultades a los estudiantes. Entonces, tratamos de que, de que sea más amigable, que sea más cercana a ellos. Formamos grupos de trabajo, si, cada grupo y como son… de diferentes carreras, que cada grupo tenga de estudiantes de diferentes carreras y, lo que yo hago en mis cursos, yo no sé si sea bueno o no, es que ellos le den un nombre a cada grupo, entonces ellos se inventan un nombre, entonces a parecen los, los, los, los Power Rangers del Vallenato, aparecen nombres que cuando yo digo ¡el grupo tal!, entonces ellos se mueren de la risa y dicen ¡ah sí! Pero que hay, detrás de eso, hay una apropiación, hay una responsabilidad, un trabajo en equipo, un trabajo que hace que ellos sientan ese compromiso no solamente con ellos mismos, sino con su entorno, sí.
Ee que llevamos y, yo los llamo cuando salen a exponer. Tienen que preparar una exposición dentro de la parte de evaluación, hacemos talleres en grupo sin clase, todos los días hay preguntas, preguntas que no simplemente se hacen cosas como muy teóricos, sino que los lleve a pensar cómo puedo relacionar el álgebra lineal con cosas más avanzadas. Al principio yo les asignaba el proyecto y decía, bueno, usted y este grupo trabaja este proyecto, este grupo este, pero eso no funcionaba tan bien. No funcionaba tan bien porque entonces era como un muy rígido para ellos, llegar a decir, es que a mí esto que usted me puso pues a mí no me gusta, entonces no tengo motivación. 
Entonces ahora la evolución del curso es que cada grupo encuentra su proyecto, usted me dice, con asesoría obviamente, no, profe es que es que yo quiero saber, será que con algebra lineal podemos ver eee, yo qué sé, en este momento no se me ocurre nada y les tengo que mostrar los proyectos, que hacen proyectos muy interesantes. Eeee no sé, quiero saber si puedo desde La Paz, Cesar, enviar un cohete a la luna para, ah bueno, miremos a ver, qué ecuaciones pueden usar, usas algebra lineal, tienes datos, que tengo que ver las estadísticas y tal, bueno, recojamos datos, que los estudiantes del curso les gusta o no les gusta la forma que estamos acá, recojamos datos y miremos a ver si podemos aplicar. Entonces ellos sienten que con esos proyectos que ellos mismos están proponiendo las preguntas, cierto, obviamente con la orientación de la profesora.
Nosotros nos reunimos en los tiempos fuera de clase, diciendo, bueno, vamos a ver si, si el proyecto que, ¿profesora se puede realizar? ¡Ah! qué queremos hacerlo, la idea ahora es que esos proyectos estén relacionados con otros cursos, es decir, que para un solo proyecto usted esté cursando, cálculo integral, cálculo diferencial y está usando algebra, sí. Esa es la idea. ¡Ah! ¡motivación! que para qué me sirve la algebra lineal, entonces a la entrada yo les explico un poquitico, no mucho, es como los próximamente, entonces ecuaciones diferenciales, ¿qué van a hacer? ¿qué hacen ustedes en ecuación? No, pues lo más importante, teorema de existencia, unicidad. 
Bueno y ¿para qué necesitan, yo qué sé, estabilidad de solución? Ah, no, necesito llamar al industrial, necesitamos los otros profes, ¡Ah! Y ¿Para qué me sirve eso? Ah, no, es que cuando yo resuelvo un problema en ingeniería y si quiero hacer eee, análisis de datos o datos a mayor escala, pues yo necesito no solamente ver soluciones numéricas, sino que mirar cosas analíticas también, porque no todo puede dejárselo al computador. El computador no piensa. Les digo yo, el que tiene que pensar, el que tiene que construir el código, el que tiene que saber si su problema está bien es usted no, el computador. 
Entonces es como motivarlo a que más adelante ellos van a tener una necesidad de usar las cosas básicas que se están aprendiendo. Cuando uno está bien estructurado, no importa qué problemas le pongan allá adelante o no importa si es un curso que usted o temas que usted no ha visto, si usted tiene una buena estructura matemática, usted va a poder afrontar e e e solo esa situación... 
¿Qué obstáculos? Bueno, resultados, talleres de proyectos, por ahí le copié elaboración de proyectos permiten además los estudiantes desarrolla habilidades en la propuesta de proyectos, en la comprensión lectora y en la redacción, que para los matemáticos es muy importante redactar bien y leer bien. Pero si ustedes no leen bien, les digo yo a ellos, si usted no lee bien, pues ni siquiera saben que le están preguntando, no hacen procesos como tan mecánicos.
¿Cuáles eran los obstáculos? Percibir el curso, en general los cursos de matemáticas, un curso netamente operacional, eee no tienen bases, eee conceptos nuevos que en el álgebra lineal pues uno, uno viene de los cursos del colegio, y por lo menos ya saben, usted en algún momento es escuchó factorizar, cuando llega al pensamiento matemático, sumar número racionales, pero de algebra lineal, del espacio vectorial, usted, le hablan espacio vectorial y usted se queda así [levanta las manos a la altura de sus hombros con las palmas abiertas] ¡yo no sé eso! Ah, que un sistema que puedo relacionar la solución de sistemas con, con, con la inversa de una matriz. ¿Ay, cómo así? ¿Para qué me sirve la inversa de una matriz? Entonces ah, pues cuando usted vea método numérico, cuando esté haciendo algebra matricial, usted necesita [Inaudible. STE-008. 01:54:03. Video C003 53:38] ¿Para qué? entonces ahí vamos generando como, como un hilo de lo que ellos pueden usar más adelante o pueden eee generar que, que, que se motiven por lo menos a pensar.  Ah, es que yo quiero hacer… machine learning cuando esté terminado... ¡Bueno! sin algebra lineal usted no puede hacer machine learning. Si no tiene la estructura no lo puede hacer. 
Qué otra, eee lo que, esto, la poca utilidad que los estudiantes creen que tienen los cursos, el rechazo, el miedo de los estudiantes a participar activamente en clase. En mi clase todos tienen que salir al tablero. La gran mayoría. Entonces, vea fulanito que está con la cabeza allá agachada, porque es como, uno de profesor se vuelve como detector del que no quiere salir, ese que tiene que salir, ¿cierto? Uno dice ¡Ah, venga, fulanito que está muy agachado por allá metido! Pero trato de que la clase sea muy dinámica, que ellos participen, hacerles preguntas que los pongan a dudar, que duden de sus conocimientos. 
E no les doy solucionarios de los problemas, porque la vida real no le da a uno un solucionario a los problemas, por eso lo aplico. ¡Profe! Y la solución de ese ejercicio ¿Cuál es? yo no sé, el que tiene que hacer el ejercicio es usted y usted me tiene que mostrar que efectivamente está bien hecho. Yo para qué lo voy a hacer si usted lo va a hacer, entonces ellos se ríen porque es una forma como jocosa de obligarlos a ellos a que piensen, a que usen las matemáticas, a que razonen, a que en su vida cotidiana lo hagan y que resuelvan problemas por más pequeños que sean, que va a generar en ellos una, un, un cariño hacia las matemáticas que estaba perdido.</t>
  </si>
  <si>
    <t>ECR</t>
  </si>
  <si>
    <t xml:space="preserve">Eeee el problema es que no todos los estudiantes son iguales, no todos van a ir al mismo ritmo, no todos se van a seguir motivando. Hay cosas externas que, que, que tenemos con los estudiantes que se les forma, la situación económica, la mayoría de los estudiantes son de bajos recursos económicos, a veces no pueden llegar a clase, no están bien alimentados, a veces llegan y les dicen uno, “bueno y ¿por qué estás como decaído?” Entonces dicen, no profe es que, no desayuné. Entonces uno les dice, no, pero es que el desayuno es lo más importante en la mañana, me dice profe, es que si yo desayuno no almuerzo. Entonces ahí una se queda como, bueno, y ¿Qué hacemos ahí? la universidad trata de, bienestar, de solventar muchas cosas, pero, es como una cosa extra allí que los estudiantes tienen muchas dificultades, pero, eeee tratamos de hacerlo. </t>
  </si>
  <si>
    <t>Tengo un semillero de matemáticas aplicada donde tengo como veinte estudiantes ya y cada vez me llegan más y entonces, ver las matemáticas de una forma amigable, una forma de cultivar, y ya después aprender cosas, ee conceptos matemáticos, es mucho más sencillo para ellos hacerse más amigos de las matemáticas. Entonces yo, a veces me dicen, "ay profe, es que a mi antes no me gustaban las matemáticas, pero con usted las hace ver fácil”, y no es que sean fáciles, sino que es la forma de llegar a ellos. Como, como la forma, digamos, la parte importante de los cursos que hago, hago ee cursos de ecuaciones, bueno, ¿Cuántos profesores de matemáticas tenemos en la sede de planta? En eso no estoy yo [Los participantes se ríen], las clases de experiencia, hay otros profesores que llegaron, pero no precisamente para ser matemáticos, pero también están haciendo los cursos de matemáticas. Hay profesores ocasionales con los que nos reunimos. 
Hay bitácoras, eee algunas, yo algunas las he hecho, algunas apenas voy a empezar a hacerlas, eee porque es que el tiempo es muy corto, es muy corto, es muy poco; eee la sugerencia mía es que, al menos dos meses. Yo les digo, deme al menos dos meses con ellos y lograremos mejores resultados. ¿qué hemos logrado? que en los cursos avanzados ya por lo menos, que vuelvo y me los encuentro, porque ellos, ellos les gusta, yo les digo, a ustedes les gusta como el maltrato, ven un curso conmigo y luego vuelven y se matriculan, [Los participantes se ríen] o pierden el curso y vuelven y lo matriculan conmigo y uno dice ustedes que... No profe es que yo... pero he aprendido. 
Ellos dicen he aprendido y eso es como lo más gratificante que uno puede tener como profesor es que sus estudiantes, aprendan cosas, por muy poquitas que sea, lo muy poquito que a veces hacemos, ee pero que lo aprendan bien, que lo hagan bien, que lo utilicen. Eee la motivación, no sé qué más puedo decirles, ¿qué hacemos? Acompañamiento, preguntas en clase. Ninguna pregunta es tonta, ninguna pregunta se mira mal, a veces hacen preguntas tontas, como siempre, pero, [Los participantes se ríen] siempre hay que tratar de, lo hago siempre, de responder con, con mucho entusiasmo, con mucho cariño a los estudiantes. Ellos son magníficos porque tienen muchas ganas de aprender y creo que eso hace que uno de las clases con más motivación y más alegría. 
Y… como les decía la otra vez al profesor, soy optimista a pesar de las dificultades y quisiera, por eso estoy aquí, aprender otras estrategias, sobre todo en la evaluación que es lo más complicado. Se hace evaluación, allá no le llamamos examen, sino que yo le digo reflexión, [Los participantes se ríen] vamos a hacer una reflexión, porque es que yo les digo, es que es una reflexión, de usted con usted mismo, de mirar a ver qué es lo que usted aprendió en el curso. Entonces usted va ir a reflexionar [Los participantes se ríen]. A ver si, ellos, ellos tienen la misma actitud que tienen ustedes ahorita les da risa, pero, eso hace que ellos estén más más amenos, digamos, en la clase. Talleres en grupo para evaluar su trabajo grupo ¿Cómo? Porque es que nosotros nos graduamos de la universidad y nosotros no somos cusumbosolos, como dicen por ahí en el Valle, no somos, en el Valle del Cauca, porque yo soy del Valle del Cauca, no de Valledupar. Cusumbosolo, usted tiene que ir a trabajar con otras personas que no necesariamente tienen la misma profesión que usted tiene. 
Entonces a veces hay dificultades, no no, es que fulanito no aportó nada. No lo anote. Que podemos hacer, fulanito no trabajó lo que tenía que trabajar, que vuelva y vea el curso y trabaje. Eee talleres, se distribuye trabajo a veces, ellos van, preguntan, van a los GEA, preguntan, buscan en Internet, ven a Julio profe, ven al profe Alex. Ellos me dicen, profe es que, y yo digo bueno, vaya y mire a su Julio profe, vaya mire a su profe Alex. Lo importante es que entiendan, que aprendan, eso es lo importante. Eee la reflexión es individual, esa sí se hace individual. El proyecto es grupal. Ellos hacen exposiciones, sus proyectos son muy buenos expositores. Los estudiantes de la Paz son muy buenos expositores, son muy buenos expositores y, a veces cuando no alcanza el tiempo para hacer la exposición, porque son un mes y a veces hay festivos y eso… son clases perdidas, entonces hacen un video, son buenos editando videos, usando... No, no traje para haberles mostrado. Los proyectos que presentan son, son que a uno no se le hubiera ocurrido en la clase, colocar este tipo de proyectos; hacen su introducción, hacen su marco teórico, el planteamiento del problema, resultados, conclusiones y, sobre todo, que es muy importante, la bibliografía. Aprenden a citar, aprenden a no copiar textualmente de la bibliografía, porque a veces, no sé, a veces cuando uno evalúa trabajos de grado, a veces copian textual y no citan, o sea, se plagian, ¿cierto? Ellos son cuidadosos de un plagio, a veces se usan esas herramientas para ver si son copiados de otro. Me aparece normalmente que es 100 % original, o sea que me siento bien servida por por mis estudiantes y tratarlos siempre con todo el cariño de que ellos se motiven a aprender, que, que apliquen las cosas que aprenden y que puedan interactuar con otros compañeros sin ningún problema de, es que, ah no es que como yo soy ingeniero, ah no es que como yo estudié Gestión Cultural, entonces yo no tengo nada que hacer que no sea con Gestión Cultural. El curso de pensamiento matemático solamente lo he dado una sola vez, por eso no lo, no lo puse allí.
Pero también la idea es preguntas que los hagan cuestionarse, que hagan cuestionar si lo que la profesora dice es verdad o no, porque yo los pongo a dudar, yo le digo ah bueno, y entonces ¿usted cree todo lo que dice su profesora? Ah, profe, pero es que usted... bueno, piense, piense a ver si realmente lo que estamos haciendo, lo que dijo la profesora está bien. Y a veces yo me equivoco escribiendo algo en el tablero y dicen "¡Ah! Profesora vea eso está mal, usted calculó mal" ahhh, es que es para ver si están pendientes, pero mentiras, me he equivocado; pero ellos están siguiendo todo el tiempo lo que uno hace. 
Y lo que decía el profesor ahora es que los estudiantes se volvían dependientes. Eso es lo que uno trata de evitar, yo trato de evitar que ellos se vuelvan dependientes y ponerles trabajo, no es que mi trabajo ya terminó, yo ya hice lo que yo tenía que hacer, yo ya estudié lo que, yo por qué me voy a poner a resolver problemas, que obviamente yo sé cómo, yo por qué voy a tener que resolver el problema para, usted es el que tiene que hacerlo, porque usted ahora es la persona encargada de aprender estos conceptos y ver cómo los va a aplicar más adelante. Yo creo que ya. [...]</t>
  </si>
  <si>
    <t>FAMJ: Yo sí, mira, primero, antes de pasar a mi duda, felicitaciones, o sea, se ve tu absoluta motivación, a mí no me queda la menor duda de que todo lo que has dicho, basta con ver tu pasión. Creo que todo el mundo está acá, para educar, para transmitir, y voy a enfatizar en una cosa por motivar, que creo que es nuestro centro de atención, así que va una pregunta para ti, pero para todos. Y es, así como yo dije hace unos minutos, yo era quien monopolizaba el conocimiento, entonces me voy y no saben resolver. Entonces yo quiero transferir esa pregunta al matemático que generalizo, qué pasa para que la fuente de motivación no sea yo, para que cuando tú no estás, que tú tienes una tremenda vocación, y les toca con profesor como yo, que es un absoluto piano, digan no, pero está bien, yo me automotivo, yo sigo, no importa, a pesar de la adversidad de que está ahí o qué, ¿cómo se va eso, o sea, que no seas tú la fuente de motivación? Esa es la pregunta que yo quiero plantear, porque es que, si no, y lo digo como estudiante que fui, mi condición, error la que quiero declarar para que yo aprenda o estudia algo tenía que ser con hombres. Y así fue hasta que llegué a mí, a mi doctorado, resulta que tenía problemas que no me interesaban en lo más mínimo y dije bueno, está claro que o aprendo solo o no aprendo. Pero antes de eso. No.</t>
  </si>
  <si>
    <t>JFGR</t>
  </si>
  <si>
    <t>GRUPOS DE ESTUDIO AUTÓNOMO (GEA)</t>
  </si>
  <si>
    <t xml:space="preserve">Este proyecto tuvo una articulación y un acompañamiento muy fuerte con los GEA, nos hemos apoyado, nos hemos apoyado muchísimo en los GEA. No solamente los GEA de matemáticas, estuvieron acompañados por los GEA de matemática, pero también estuvieron acompañados con los GEA de lectoescritura, pues porque era un artículo científico. Entonces fue algo muy, muy, muy bueno. Cada, cada estudiante que estuvo en este, en este último artículo estuvo acompañado con un par de matemáticas y un par de lectoescritura, de semana a semana hacían un seguimiento, si, y todo fue muy organizado y al final salieron artículos muy, muy interesados, muy buenos. Y bueno, y ahí, y es posible que haya más cosas, hay más cositas, más cosas que se han hecho en la sede. Eeeee inicialmente como, como por iniciativa mía, muchas otras es porque aquí han pasado muchos tutores GEA, han pasado muchos monitores, han venido pasantes y en discusiones, charlas y demás decimos, ¡pues hagámosle! ¡hagámosle! ¿sí? </t>
  </si>
  <si>
    <t xml:space="preserve">Eeeee, este semestre se está haciendo los viernes charlas sobre cómo la, como llevar a la matemática la vida cotidiana, que eso provenía desde la virtualidad, con algo que se llamó Ejercicios matemáticos, que fue propuesto por los mismos tutores, donde la idea es como sentarse con los estudiantes a charlar sobre la matemática. Claro, nosotros como expertos nos llevamos unas preguntas orientadoras, pero son generar espacios donde lo que más nos interesa en todo esto, lo que nos interesa más de los que hemos estado atrás de esto, es atacar la motivación del estudiante, que ahí voy a la parte triste y fea. La mayor preocupación que yo tengo desde hace mucho, desde que llegué aquí quizá, es la motivación del estudiante, no va solamente en estudiar matemática o lectoescritura, no, en particular en esta sede, muchos entran... porque el cupo...lo, se lo dieron. O sea, ¡ah! hice el examen, pasé. ¡ah, bueno, pasé y por las reglas y las cosas de, de admisión, pues estoy estudiando ingeniería industrial, ¿por qué? Porque tengo el cupo, sí. 
Entonces hay muchos estudiantes que están estudiando lo que están estudiando porque tienen cupo, porque el papá le dijo, porque la mamá le dijo, o sea, hay un montón de problemas que se salen de control y la idea de todo esto es como generar como, como, como lo que estaban comentando por ahí, no me acuerdo quién era que decía, como queremos como, como, como como venderles a los estudiantes como esa motivación. ¿Listo? 
Entonces, esa es como la intención de esto, como motivar más a los estudiantes. Mucho de esto se, se, se, se diseñó para que también no solamente los estudiantes, sino toda la comunidad y en particular pues Leticia pudiera acceder a estos, a estos eventos y pues más o menos ahí vamos. </t>
  </si>
  <si>
    <t>Otra cosita, que iba a decir algo, algo, no tan bueno. Uy, pero no paga, bueno, pero lo importante es la motivación, para mí la motivación, la intención, ¿sí? ¡Ah, ya! Por ejemplo, lo que decían de la Sede De la Paz, algo que me parecía muy bonito es que, los estudiantes como que querían, más allá de si sabían, que perdían el curso y es como la vuelvo a escribir con usted porque aprendí un poquito, eso me parece muy bueno, o sea, yo soy feliz porque más o menos yo le digo a los estudiantes, yo le digo, no se preocupe si pasa o no, preocúpese que por lo que usted hace cuatro o cinco meses sabía, ahorita sepa más, porque si sigue así en algún momento, pues en estas sedes que es de nivelación más o menos, se nivela y... sí, entonces es eso, como sacar ese, esa motivación y no frustrarlos, no,  en el proceso, porque esa es la batalla que iba a decir, en ese proceso, algo que yo le he dicho a algunos aquí, incluso que me han escuchado es, yo siempre he tenido como aquí en esta sede como dos caminos, el curso que quiero dar y el curso que debo dar. ¿Y por qué hablo del curso que debo dar? Porque muchos tienen que ir por ejemplo, a la sede de Medellín o de Bogotá. Yo vengo de la sede de Bogotá, conozco la sede de Medellín, conozco la forma de planificar de la sede de Medellín, con esos exámenes que ellos le tienen miedo a ese método, la forma evaluativa, porque es... es un monstruo, lo ven como un monstruo. 
Entonces ellos, ellos, o sea, como que Yo me centro, no [Los participantes empiezan a comentar cosas entre ellos y el profesor JGCR responde] ¡Pues, es lo que dicen los estudiantes!, [se escuchan risas y voces validando la afirmación del profesor: "No, sí, sí"] es lo que dicen los estudiantes y, yo digo como, pues, tengo que ponerme en un rol de comenzar a entrenarlos para esa sede. Entonces, a veces no sé qué tan, así sea, pero a veces he escuchado que me dicen, profe usted a veces es buena gente, pero a veces ni tanto, o sea, como que, policía bueno, policía malo, si, porque pues, yo digo, no, es que yo quiero que cuando lleguen a, a Medellín, a Bogotá, a Palmira y a Manizales, ese cambio de ciudad, lo que menos se le dificulte sea la parte académica, que se le dificulte, por ejemplo, ¡uy!, es una ciudad muy grande, como me muevo, como me tránsito, si me roban, si no me roban, o sea, ya toda la dinámica que es ajena a la parte académica. Entonces yo trato de forzar, digamos, como mis cursos a ofrecerlos para que el empate académico sea el menor posible. Pero volteo a mirar el lado de lo que quisiera y yo digo, ¡ah! tan bonito sería centrarme en un curso de menos temáticas, donde sea más aplicado, donde se pueda hacer lo que muchos de ustedes hacen de hagamos proyectos, pequeños, sí, pero, pero bueno, y ya. ¿sí? [alguien en la sala le dice al profesor]
Participante no identificada: Hay que hacer sacrificios, en honor a priorizar lo que tú estás diciendo y [...]</t>
  </si>
  <si>
    <t>INTERRELACIÓN ESTUDIANTE - DOCENTE</t>
  </si>
  <si>
    <t>JHC: Muchas gracias, eee hasta decir que ya todo se ha dicho, es reiterativo profe, entonces ya lo dije. Pero bueno, hay, hay unas cosas que, yo voy a hablar de tutorías con ingenio. Yo creo que todos hemos hablado de los grupos de estudios autónomos y nosotros, lógico, yo soy vicedecano académico, tengo que mirar la facultad, los estudiantes de la facultad y sin duda la parte de números, hablando no solo de matemáticas, es la mayor reprobación. Cierto. Entonces tenemos si, un par de cursos por ahí, todo lo que tiene que ver con fluidos, los que son, como yo ingenieros, ingenieras, saben, cierto [inaudible. STE-009. Min: 31:22. Video C0005. Min: 25: 10] Entonces nos dicen aquí se aplica algebra lineal, se aplica cálculo integral, diferencial. Cierto. Entonces, eso se vuelve también una dificultad porque lo que queremos es que lleguen con buenas bases.
¿Qué hacemos entonces nosotros lógico? ¿Cómo fortalecemos esas tutorías con ingenio? No voy a mirar acá [Se refiere a la diapositiva] porque ya casi todo sea dicho, pero en ese sentido igual espero que compartan esta, estos, estos archivos. Entonces lo que sí queremos es eeee, más bien hacer un triángulo donde en el centro esté el estudiante, no, donde esté el profesor, en una esquina, estén los tutores y ahorita tenemos los componentes digitales, los mapas, ¿cierto? Que podamos tener casi que una comunicación y que podamos decir al estudiante usted tiene esto. 
Las tutorías con ingenio a nosotros ¿qué nos, que nos dice ahí? por eso nos alienta a mantener más allá de grupos de estudio autónomo, del manejo del tiempo, de crear un tejido social. Si. Nos dice que entre un 75, y un 86 % de los estudiantes que toman al menos una tutoría aprueban el curso y, ahí lógicamente están todos los cálculos, las físicas y nosotros hacemos cada semestre seguimiento del comportamiento de acuerdo al número de estudiantes que viene, que repueba. Eeeee, donde hay una mayor apetencia y poder entonces trabajar en eso. Por supuesto, nosotros eee tenemos que mirar también, no. A mí me, ahorita acordándome, por ejemplo, de los espacios vectoriales. Yo recuerdo que, yo lo vi,
lo veíamos en primer semestre, ahorita lo ven en segundo, y yo lo entendí cuando hice la tesis de doctorado. [...]</t>
  </si>
  <si>
    <t>JHC</t>
  </si>
  <si>
    <t xml:space="preserve">Entonces yo digo cuando claro, el, las tutorías con ingenio, yo siempre las busco divulgar, sobre todo entre los chicos, chicas del primer semestre, es porque realmente han demostrado que como se están haciendo son importantes. Entonces los tutores sí reciben capacitación en, no vas a hacer el ejercicio, sino a inducir, a que logre apropiarse de esos procesos y yo creo que eso ha sido muy, muy positivo. Pero además también le damos unos tips, aprovechando que tenemos psicólogos, sociólogos, trabajadores sociales trabajando en la mesa y decanatura, donde se dé una observación de esos estudiantes, porque también son seres humanos, cuáles tienen dificultades más allá de lo académico o ¿por qué? algunos tienen problemas de depresión también, ¿cierto? 
Entonces si el estudiante, tutor mejor, observa que ese estudiante tiene esa dificultad, no va a ponerse... porque no está preparado, ni yo estoy preparado, ¿sí? sino tenemos profesionales preparados para eso, entonces cómo podemos direccionarlo a que se apoye de, ee, un psicólogo, por ejemplo, cierto, el bienestar de la facultad. Y eso también nos ha ayudado mucho y también cómo crear ese tejido social. Entonces sí queremos que también el tutor enseñe a aprender al estudiante, más allá, y que por supuesto aprenda también a cómo puede organizar un grupo de estudio autónomo que sea muy, muy pertinente. En ese sentido. 
Eeee bueno, ya les dije, nosotros también generamos material en ese sentido, eeeee también como queremos que los profesores eee, apro, apropien no solamente los mock, sino que también desarrollen algunas herramientas digitales, también lo hemos logrado, no. Y en los syllabus, ya, algunos profesores lo han incorporado. ¿Qué herramientas digitales hay? Entonces los syllabus debes tenerlos para los estudiantes el primer día. Entonces en la bibliografía sí escriban los cinco, los 10,20 libros que quieran actualizados o de hace 50, 100 años, pero además digan en donde pueden haber unos tips de acceso, acceso gratuito que desde la universidad tengamos. </t>
  </si>
  <si>
    <t>Nosotros creo que tenemos acceso a Coursera. Claro, hay una dificultad, o tenemos a Matlab que se puede usar desde ecuaciones de cálculo diferencial. Entonces ahí la dificultad que también observamos es que hay estudiantes que en esa parte digital eee, pueden presentar dificultades, pero más allá, por no entender o no saber cómo usar una herramienta es porque no tienen un computador. Por fortuna eso cada es... [Empuja con sus manos hacía el suelo para expresar disminución del fenómeno] es menos frecuente. Entonces tenemos que mirar también como facultad cómo podemos ayudar a esas herramientas.
Yo creo que la pandemia nos ayudó a mejorar esa ese proceso, pero todavía se sigue viendo, sobre todo con aquellos procesos eee de admisión especial, no. Y ee, también hemos hecho otros programas, que si bien, lo decían por acá, ¿cierto profe? [Le pregunta a uno de los participantes] eee  uando los estudiantes van a esas grandes ciudades... eso repercute en lo académico. Entonces tenemos un programa también de acompañamiento tutor donde les decimos: ojo, ustedes no son los responsables de lo académico, pero, también le decimos cosas que, prohibido decir que es que, como todo caballero, estática o fluidos o cálculo, se repite, ahí si no tenemos que ser caballeros, tenemos que aprobar los cursos.</t>
  </si>
  <si>
    <t>ESTUDIANTE PEAMA</t>
  </si>
  <si>
    <t xml:space="preserve">Prohibido decir que es muy difícil, que requiere un poco más de esfuerzo. Entonces ahí hacemos un acompañamiento de decirle cómo es la ciudad, claro lo tenemos como facultad. Yo sé que la sede hace también un esfuerzo, pero le, la, la sede si no estoy mal, eee pues coge todos los chicos PEAMAS, mientras nosotros eee cogemos cinco o seis, con un chico, tutor y
un acompañamiento desde Bienestar y Vicedecanatura Académica.
Porque definitivamente, y eso lo logramos entender, si nosotros trabajamos en llave entre lo académico y el bienestar tenemos mejores resultados y, ya hemos hecho algunas mediciones donde, la reprobación de esos chicos de programas eee especiales, la permanencia mejoró, es decir, la deserción disminuyó, cuando era ee que se yo, uno o dos de diez, los que, los que, mantenían ¿cierto? Los más resilientes. Entonces, ese tipo de cosas también las hemos visto, cierto. Cómo hacer este acompañamiento semipresencial, no siempre se puede. Y el manejo también de, de emociones. 
A ver qué se me escapa por acá…. Eee entonces yo creo que esa parte también, no académica nos ha, nos ha ayudado, pero yo creo que parte también del secreto sin duda ha sido esa integración, como les dije, con bienestar y tener ahí a los jóvenes. </t>
  </si>
  <si>
    <t xml:space="preserve">Algo que hemos querido hacer, es en ese término que les dije, profesores eee, parte de digital y tutores, es que haya una comunicación. Eeeee a veces al estudiante le da miedo hablar con el profesor, ¿cierto? Y más si es de matemática, ¿cierto? ¡Sí! Así pasa, porque es joven, porque llega a la universidad. Entonces lo que queremos es que ese tutor le diga al profesor: el tema que más me han consultado a mí es este, para que el profesor de pronto recapacite, piense en una estrategia eee nueva, retome el tema o de pronto hacia el futuro. 
Sabemos que no es fácil, porque sí, los profesores somos seres un poco complicados, muy complejos, cierto. Imaginarios también. Entonces ese tipo de cosas lo hemos venido logrando. Y lo mismo ya es una reflexión al interior que estamos haciendo, también de la facultad, porque es lo mismo, </t>
  </si>
  <si>
    <t>[...]Los profesores, oiga y los cálculos, por qué tienen que estar en los primeros cinco semestres. Cuando uno habla desde la organización, nosotros estamos, por fortuna, digo yo, estamos ya pensando en un primer semestre, yo insisto, en ojalá un año, esperar que dicen en Estudios Generales, pero, digamos, quitemos ese nombre, sí, pero que lo hagamos muy como de transición a la vida universitaria, de mejoramiento de pensamiento matemático, pensamiento lógico, pero los profes siempre insisten eso. ¿Y si yo dejo el cálculo para el tercer semestre? [Fin del vídeo]
y yo les digo, ¿qué materia debajo de 10.º semestre? Yo siempre insisto, profesor, no veamos cursos, veamos contenidos. Qué contenido de ese curso de octavo semestre, ¿qué contenido podemos dictarlo en el primero, el segundo o el tercer semestre que no requiera esa formación de un cálculo tan fuerte? Si. Y más bien ese contenido lo, lo, lo, lo, el que sí requiere esa base, lo ajustamos para ver ecuaciones diferenciales en dos o en tres periodos, si se quiere, entre quinto y séptimo, octavo semestre. Entonces ese tipo de experiencias, ya la estamos haciendo, pero no es fácil, porque sí, nosotros somos, tenemos una alta resistencia al cambio, pero yo diría que en, en estos espacios tenemos que promoverlo. Y yo casi que diría, si es un, una ingeniería, la mayoría tienen 180 créditos, hablemos de 180 cursos, porque eso sí que nos facilitaría hablar de contenidos, ¿cierto? Un contenido, un crédito y hablar de microcredenciales [inaudible. Solo audio STE-009. Min.42:51] ya que el profesor del profesor, de los biólogos. [...]</t>
  </si>
  <si>
    <t>Entonces… y otra estrategia, profe... Eeee, la reunión con los profesores nuevos. Yo digo que esas transformaciones tenemos que irlas dando. Lo primero es, hay unos aportes interesantes, eso no quiere decir que haya profesores de 20, 30 años que no lo tengan, sí, hay unos que tienen una mente amplia, pero los profesores eee que recién llegan, si nosotros logramos eeee tener un diálogo más permanente con ellos, seguramente nos van a aportar ideas y sobre todo, decirles en el caso de ingeniería, pues la mayoría de los que llegan, si no todos son ingenieros, ingenieras, no somos pedagogos. Entonces cuando le decimos, ojo que hay, que gamificación, que aprendizaje basado en proyectos, que aprendizaje inverso, claro, todos quedan [se para rígido, expresando asombro] ya comienza uno a, [hace un gesto de pregunta] cierto, a decirle. 
Además, que los procesos de acreditación nuevos, nosotros en los procesos de acreditación internacional ganamos algún espacio, pues todo esto se está mirando, no. Resultados de aprendizaje. Cómo va a evaluarlos, cómo los va a hacer, cómo podemos garantizar ee la apropiación o como el estudiante, si, aprende, cierto, de todo este conocimiento, de todo cómo él desarrolla sus procesos. Entonces ahí yo creo que se va, se va ganando y se va mirando también hacia el estudiante y definitivamente, los jóvenes de hoy en día tienen una forma diferente de aprender a la nuestra y si nosotros no lo entendemos, cierto.
Les decía y de hecho a varios profesores: estudiantes del Siglo XXI, Profesores, si, del Siglo XIX no he visto el primer profesor que sea, perdón, del siglo XX, que sea del siglo XXI. Ya casi, ya casi nos deben llegar profesores del siglo XXI, si, y, nos vamos más atrás, ¿no? Y métodos de enseñanza del siglo XIX o para atrás, pero otra forma más bonita de decirlo, estudiantes digitales, las competencias digitales son muy importantes. Profesores anónimos. Si. Entonces necesitamos y yo, lo he manifestado también en diferentes espacios, quizás más allá de hacer nuevos servicios, que claro, hay unos que se justifican, estoy hablando de la Sede Bogotá porque todavía en las sedes de frontera seguramente habrá que hacer mucho más. A mí me parece que es más importante ganar en conectividad. 
Los estudiantes nuevos, nuestros, la gran, gran mayoría... ¡son digitales! y nosotros tenemos que di-gi-ta-li-zar-nos, los profesores y las profesoras. Entonces tenemos que ganar en ese espacio. Y bueno, lo, lo habl, lo dije así profe GEBT, para, no decir lo mismo.[...]</t>
  </si>
  <si>
    <t xml:space="preserve">JDOC: [...]yo quisiera pues empezar al menos desde mi punto de vista respondiendo la pregunta que hace el profesor GEBT sobre, ¿es necesaria la red? 
En mi opinión y mi respuesta es sí, es necesaria y lo digo desde un punto de vista en el que percibo que el proceso que viven los estudiantes nuestros en Caribe, por ejemplo, hablo desde la experiencia Caribe, los PEAMA, pues no tienen una continuidad, es decir, podemos estar aquí tratando de resolver cómo subimos el nivel de los estudiantes, cómo formulamos proyectos para ellos, cómo logramos conectarlos a ellos con un conocimiento, cómo les damos herramientas para que aprendan en base a un territorio que conocen, que dominan o que quieren expandir más, pero luego hacen su movilidad y todo eso siento que quedó atrás. Realmente el estudiante que yo recibo que viaja Medellín, por ejemplo, o Bogotá, no es un estudiante especial, un estudiante que tiene un trato diferencial por ser PEAMA, es un estudiante que llega a la bolsa, que recoge a todos los demás estudiantes y sobreviva, sobreviva con un modo de evaluación distinto, con un grupo de estudiantes diferente. 
E incluso hablo desde el punto de vista del idioma, son estudiantes que, para nosotros, se les dificulta hablar español y luego pues, no no no digamosss, se enfrentan a otros temas más allá de cálculo diferencial o algebra lineal. Entonces yo creo que, en ese sentido la red sí puede ser clave, porque yo siento la necesidad de, de reestructurar la manera en la que se están articulando los procesos en territorios, con los procesos Andinos. Yo creo que ahí es clave lo que nosotros podamos proponer en materia de, de reestructurar esos programas. 
Yo creo que no se debe perder lo que sede Leticia, sede Arauca, Amazonas, Tumaco, eee.. San Andrés, se, se está haciendo y es creo que la apuesta para que lo que ahora estamos logrando no se pierda. En parte quiero presentarles como el proyecto con el que yo llego a ese Caribe aaaa proponerles a los otros profesores, también es es un tema de convencer a lo, a los demás colegas, somos pocos, somos siete en la sede, eeee : venga esto es importante, eee apóyenme también porque no hay una rueda que facilite estos procesos. </t>
  </si>
  <si>
    <t>JDOC</t>
  </si>
  <si>
    <t xml:space="preserve">El año pasado, es un poco el contexto del año pasado, eee, nosotros, gracias pues aaaa a unos recursos, que recibimos al final del año, eee logramos consolidar este equipo, en su mayoría con todos contratistas, el único profe de planta soy yo, eee todos contratistas que, ahora mismo hacen parte de mi equipo, porque pues ya saben, con los estudiantes es complejo, pero yo empecé a notar ese Caribe que había, que hay digamos personal eee humano con todas las capacidades. yo soy el único ingeniero de la sede, pero aquí hay un ingeniero mecatrónico, Ronald; un un estudiante de mecatrónica que ha estado con nosotros en el proceso, Peter. Lina, que es administradora de empresas, Barry que es electricista, ingeniero. y yo dije, algo podemos hacer con ellos. Empecemos con algo. 
Entonces, con el proyecto de DNIA formulamos inicialmente, una propuesta de la creación de un pequeño canal de olas. ¿Y por qué un canal de olas? Pues todo esto es porque... mi formación es ingeniero civil, es una maestría de recursos hídricos, hice un doctorado en Ciencias del Mar, hice unos postdocs en en temas marinos, investigación, muchos artículos, digo bueno, llego a la Sede Caribe a dictar matemáticas, geometría, [Levanta sus manos hasta los hombros y sus gestos expresan sorpresa] ¡a algo tengo que hacer que también me motive a mí!, porque es un tema también de aprendizaje ¡para mí! Yo, yo quiero transmitir esto, que sé a los estudiantes y digo, pues estoy en San Andrés, porque no me invento algo que promueva, facilite el entendimiento de procesos, que ellos también se conecten con el territorio y aquí es donde digo que es importante para mí como docente o para los estudiantes, hablarnos en el mismo idioma y que mejor idioma que el matemático. </t>
  </si>
  <si>
    <t xml:space="preserve">Entonces, en ese sentido, eee veo una, una fuente como alterna de, de trabajo, donde permite conectar procesos físicos, geometría, cálculo, ee matemáticas con su entorno. E saben, San Andrés ha sido azotada por eventos extremos. En Providencia ocurrió un eee un huracán en el 20-20 que la devastó, saben todos la historia, pero, más allá de eso, yo siento y noto que los estudiantes aun así eee no son conscientes de eso, de ese entorno. Entonces, para mí es como una, una manera de anclar elementos que los rodea, eee, en una herramienta como el canal de olas, para que ellos a través de esas herramientas empiecen a cuestionar temas como eventos extremos, huracanes, erosión costera, ecosistemas marinos. Entonces no es solamente matemáticas, es el contexto en el que ellos están viviendo y cómo ellos, lo reflexionan, lo interiorizan, realmente lo, lo, le hacen ver como el sentido de lo que hacen. 
Ahora, vuelvo a la reflexión inicial, no quiero que eso se pierda, porque ellos van a saltar el otro semestre, yo ya me desconecto con ellos y, ¿qué pasa? ¿Qué pasa ahí? Entonces, creo que ese seguimiento será importante en la medida que podamos, mediante la red propiciar como como es articulación con las sedes Andinas, que no se pierda el proceso. 
Esto es solamente para ilustrar de qué se trata eso del canal [Se proyecta un video], es un mecanismo todo elaborado con los, con los colegas eee Barry, Ronald, Peter y Lina, todo se hizo con recursos eee básicos de arduino, electrónica, robótica y ahora mismo, ee digamos en la segunda etapa, que es el proyecto ya de la estación meteorológica, es darle continuidad a esto y el diseño de un sistema que nos permite, que vamos a ensamblar nosotros, crearse una estación meteorológica, eso se puede ir a la tienda y la compras y la instalas. Eso no tiene ninguna ciencia. Pero cuando nosotros estamos proponiendo la integración de los sensores, la programación de los equipos, cierto, el Desarrollo del sistema de transmisión de datos, e la interpretación de los resultados, la publicación en una página web en tiempo real, digamos que ya estamos nosotros aportando en materia de, de venga, hagamos nosotros todo el proceso, generemos unas guías que se les van a entregar a los estudiantes para que ellos a partir de esas guías empiecen a fortalecer temas de programación de computadores, tienen que desarrollar un código, primeras materias que ven con nosotros en el curso ¿cierto? </t>
  </si>
  <si>
    <t xml:space="preserve">El sensor, estos sensores, pues análisis de datos, series de tiempo, no tenemos que esperar hasta que venga el estadístico por allá, e hidrología o fluidos para análisis de datos; venga, una serie de tiempo, excel, promediamos, sacamos media, varianza, etcétera. Graficar en excel, ellos no saben graficar en excel, y el contexto es muy simple, porque son estudiantes que, desde noveno, décimo y once, no contaron con profesor de matemáticas, no tenían profesor de matemáticas, entonces el primer semestre en matemáticas es tratar de recuperar tres años para luego yo recibirlos en geometría, que aun así veo que tienen dificultades muchas para sumar, para restar, para multiplicar, factorizar ni hablar. 
Entonces, está el reto de nosotros que es tratar de demostrar desde otro punto de vista, con estas herramientas, ee algunas estrategias para que ellos fortalezcan esas capacidades. Y lo han hablado todos, la motivación en los estudiantes y la motivación del docente también, yo creo que es parte de del proceso. 
[...]Básicamente, quiero enfocarme en que, en Caribe, gracias al proyecto, lo mencionó el proveedor GEBT al principio, es la, se ha logrado la consolidación al menos, temporal, también hay que decirlo, dependemos de los recursos en este momento para garantizar que, que el personal que tenemos permanezca porque son contratistas, eee pero, sé de la motivación de ellos y sé que estamos buscando alternativas, no nos quedamos quietos esperando que nos lleguen los recursos. Hemos estado ya consolidando el equipo, formamos, consolidamos lo que denominamos el Tecmari, eso fue pues como una idea abierta, tecnologías marinas en él, en base como a estos desarrollos tecnológicos de nosotros mismos hacer las herramientas, los sensores, etcétera. </t>
  </si>
  <si>
    <t>AULAS STEM</t>
  </si>
  <si>
    <t>Eeee estamos consolidando un aula STEM, gracias a unos recursos de regales que llegaron hace un par de años, pero eso estaba ahí, cajas, dos años guardada y ahora me doy cuenta que habían unas HoloLens, unas gafas de realidad mixta, ahora estamos explorando cómo usamos las HoloLens para temas de matemáticas, de cálculo, geometría y hay un montón de aplicaciones que si podemos traer la tecnología ahora para motivar más a los estudiantes, apenas se las ponen, no, cambia su cara. O sea que sí te sirven como esas, esas estrategias. 
E, algo importante es la visibilización de la Sede Caribe en innovación pedagógica, creo que es un bombillito que apenas se enciende para decir venga, aquí también podemos hacer cosas, con pocos recursos, pero las estamos haciendo, listo. Eeee, no, mentiras, pocos recursos, no. Yo siento que los recursos han sido claves, suficientes al menos para que esto arranque. El reto está en la sostenibilidad de estos procesos. Saber hasta dónde logramos llegar con esto. 
Eeee, bueno, esto es un poco como de, es un espacio que no se tenía, era un container que  utilizaban de bodega, yo lo pedí, con algunos recursos logramos dotarles de mesas, ee un computador, el canal de olas; los estudiantes ya tienen ese espacio, incluso lo usamos para las tutorías a los estudiantes a través del grupo GEA, articulando al grupo GEA y ahora articulando con los profesores de otras disciplinas o de pues, me refiero a economía, a biología, ee programación de computadores, para que pensemos en esos proyectos comunes que creo que puede ser interesante. 
Y, e, el aula STEM realmente era, si, estas mesas, digamos que se facilitan para trabajo en equipo, unos legos que estaban guardados, ya los sacamos, ya estamos empezando a darles uso para el entendimiento pues de, de las matemáticas y les pueda dar como una aplicación. Eso es todo, digamos que, para hacer como honor al tiempo, la experiencia en Caribe, como les digo, es un bebé que está aprendiendo a caminar, pero donde todos le estamos dando la mano, es decir, estamos articulando los docentes con los estudiantes, con los contratistas, con los administradores también, porque sin la administración tampoco es posible hacer esto. [...]</t>
  </si>
  <si>
    <t>GEBT: Profe, hay una cosita que dice el profe eee, hay, hay algo bien interesante y es que cuando dijimos que en un Caribe se estaba haciendo una estación meteorológica, de los vientos, en la sede nos dijeron: "¡Ah! Nosotros tenemos una, se la donamos." Ee y dijimos, no, es que el cuento, la clave está en fabricar la de la [Inaudible. STE-009. Min 58:08. Video C0006. Min: 14:59] Ehh, se han desarrollado Los recursos de manera propia y eso ha permitido desarrollar capacidades y consolidar recursos. Yo creo que son logros de un proceso que se hace a la hora de, de modo propio. Eee, simplemente quería comentarlo porque es de los retos que se ha tenido, el desarrollo de capacidades.</t>
  </si>
  <si>
    <t>RELACIÓN TEORÍA Y PRÁCTICA</t>
  </si>
  <si>
    <t xml:space="preserve">ECMR: Muy bien. Bueno, quise cambiar un poco la dinámica de presentación. Yo, tengo una estrategia de acompañamiento integral a estudiantes que están cursando el curso de cálculo integral. Entonces, inicialmente esta estrategia de acompañamiento era únicamente para atender a los estudiantes de la Facultad de Minas en Sede Medellín. La Facultad de Minas es una facultad de ingenierías, tiene 12 pregrados en ingeniería, pero, conserva el nombre Minas en honor a que anteriormente era una escuela de minas y conservamos pues ese nombre, pero no es que sea solamente una facultad de ingeniería de minas, tiene doce pregrados en ingeniería. 
Ahí hay aproximadamente el pregrado entre 6500 y 7000 estudiantes, solo de pregrado en ingeniería. Y por favor vamos pasando [Le dice a quién asiste con las diapositivas], quiero mostrarles quiénes son mis entrenadores. Está Catalina, estudiante de ingeniería mecánica de la región del Urabá. Él es Juan David, de un pueblito que se llama San Pedro de los Milagros. Él es Omar, viene de la Sede Orinoquía. Él es Yimnis, él es de la Costa, lleva muchos años en Medellín, es un entrenador espectacular. Ahorita les explico qué son los entrenamientos, pero en los espacios donde Yimis trabaja, por ejemplo, lleva un silbato, pone a trabajar a los chicos en competencia, eso me ha metido en problemas, porque en la sede del Río piensan que es la, Alarma, si, por ejemplo. Él es Juan Carlos, él es de Caucasia. Él es Luis, Luis es de Medellín, de un barrio difícil, pero es un entrenador de los más jovencitos, empezó a ser entrenador de cálculo integral acabando de leer el curso de cálculo integral en el semestre anterior. Y profe, ee FAMJ, lo adora usted, usted es su influencer. [se escuchan algunas risas de ternura en la sala] lo quiere mucho.
Él es Cristian, el Ipuchima, él es de esta sede, sede Amazonas. PEAMA nuestro allá. Él es Julián, de la Sede Orinoquía. Él es... e, Eric. Él es un chico semi autista y desde que pertenece al programa de entrenamiento ha rompido con esa barrera de la parte social. Es uno de los mejores porque tiene unas habilidades impresionantes con manejo de software matemático y hace unos entrenamientos, pero de otro nivel, super al estrellato. Él es eee, Kiki, también de Río Negro, Antioquia. Ella es Manuela, nuestra única entrenadora. Ah... mi reina, le digo yo, de Medellín. Él es Mateo, de... Santa Rosa de Osos. Él es Andrés, también de otro pueblito de Antioquia, cerquita de Santa Rosa, entre Ríos. Él es Jacobo, de Medellín. Aquí tengo a Wilter, Wilter es de Medellín. ¿Ya terminamos? [Le pregunta a AGRG, quien asiste con las diapositivas y el responde que sí] 
Listo. Bueno, estos son los chicos que este semestre son entrenamientos. Entrenadores de Calculo integral ¿Cuál es la situación? Yo soy la vicedecana académica de la Facultad de Minas y en los consejos de facultad tenemos el representante estudiantil de la Facultad de Minas y hace un año y medio en cada consejo de facultad decía ¿qué vamos a hacer en la Facultad de Minas? eee hay un problema muy serio de mortalidad en cálculo integral. Están matriculados más de 1500 estudiantes, pierde el 90 por ciento, reprueba la asignatura y el promedio es punto cinco (0.5) en cada uno de los exámenes. Yo escuchaba eso y a mí me estaba dando de todo. Cierto. Entonces yo decía, pero esto es crítico. O sea, históricamente los porcentajes de reprobación y matemáticas son altos, pero en mis tiempos eran de 30, 40 porciento, pero ¡90 porciento! Y el promedio de la asignatura sí, también era, no muy bueno, dos con algo, pero ¿punto cinco (0.5)? Entonces ya estaba... Esto empezó a hacer un ruido en mí, dentro de mí.
Invité a todos los estudiantes de la Facultad de Minas que estuvieran cursando el curso de cálculo integral y empecé a preguntar qué pasaba. No me dijeron nada nuevo, pero expresado por ellos mismos decían profe, son grupos de 120 estudiantes, hay un profesor, uno no se atreve a preguntar, la escuela si ha hecho esfuerzos grandes. Hay una página con una cantidad de material para estudiar, pero uno no sabe por dónde empezar. O sea, usted mira, hay un montón de ejercicios resueltos, hay videos, uno de ellos que ni siquiera era de la facultad, sino de la facultad de Ciencias, estudia ciencias de la computación. Fue hasta mi oficina y me dijo: profe, yo me senté antes de empezar a, a ver el curso, Yo estaba muy emocionada porque por fin volví a la presencialidad, cierto, y entonces me preparé ingresando a la página de la Escuela, descargué el video para ver la clase, 20 min, no entendí. Lo volví a repetir, 20 min, no entendía, la tercera vez yo no sabía si tirarme por la ventana, cierto. Era realmente para ellos traumático. 
Eee, empezó el representante estudiantil a mandarme audios de los psicólogos de la sede que atendían a los estudiantes de cálculo, que manifestaban que la escuela les generaba, generaba mucho estrés, que ellos estudiaban hasta seis horas diarias, en grupos y llegaban al examen y se sentían los más estúpidos del mundo porque no habían entendido absolutamente nada. Nosotros no tenemos la gobernabilidad de los cursos de cálculo, esa gobernabilidad está en la escuela de Matemáticas. Allá están los profesores, son los que tienen el diseño de los contenidos. La manera de evaluar tampoco, eran tres parciales de 33 porciento, cierto. No se califica procedimiento entonces nuestros chicos ya ni siquiera intentan escribir el procedimiento, para que, si no se los evaluamos, están volviendo a aprender a escribir, pero ya ni les importaba, o sea, ya no querían escribir el procedimiento, ni siquiera, si no lo volteaban a ver. 
Algunos manifestaban yo iba bien y en el último paso sumé mal y llegué a la respuesta incorrecta. Ahora, califican procedimiento, ¿cierto? Pero si la respuesta está mala, entonces está malo todo. No te valoran el procedimiento si eso pasa. Eso me dijeron de Jonathan, después hablamos de él [La ponente se ríe y algunas personas se ríen], uno de los profes ocasionales. Eee o profe, yo escribo muy feo, pero aquí se ve la coherencia racional de lo que estoy haciendo y sin embargo profesor dice que como no me entiende mi letra, pues no. Me va a calificar el procedimiento. O sea, ahí hay un montón de cosas que han mejorado, pero todavía hay que mejorar más. 
Entonces yo digo bueno, qué tal si chicos que son muy buenos, que ya vieron cálculo integral, cierto, yo les propongo que vamos a acompañar grupos de máximo 20 estudiantes para entrenarlos, para prepararlos a esa maratón que es el examen del 33 por ciento, cierto. Eeee, y como son grupos pequeños, yo tengo que trabajar con los entrenadores para que ellos aprendan a identificar, que obviamente son distintos, que pueden tener necesidades diferentes, pero les ayuden a motivar, tiene que ser un influencer. Entonces cuando el profe preguntaba que cómo mantener la motivación, es que nuestra vida desde pequeños, nuestros primeros influencers son nuestros padres, después estará el profesor de primaria, después el de la secundaria o el vecino o el deportista. En nuestra vida tenemos influencers todo el tiempo, hay que ver cuáles son buenos, pero no es que sea uno solo el responsable, en nuestra vida tenemos muchos motivadores, lo importante es llenarnos de buenos motivadores. Mis influencers son los entrenadores, cierto. Y yo soy la entrenadora de los entrenadores. 
Entonces, yo propongo, hago una convocatoria, presento este programa a los chicos y chicas y les digo, vea, a cambio de este trabajo que es entrenar 4 horas a la semana y 2 horas, donde nos vamos a reunir para entrenarnos entre nosotros, yo, a cambio les propongo un PAE de tres créditos, un proyecto académico especial, una asignatura, de tres créditos. Yo no podía llegar y decir a la decana, necesito pagarles a 20 estudiantes auxiliares. Tenía que ver cómo me iba. Y los chicos, de 40 que llegaron a la reunión, quedaron 18 y dijeron vamos con toda, si señora y empezamos a hacerlo. 
La idea era atender 360 estudiantes, pero Ustedes saben que muchos son los llamados, Incluso yo estaba muy triste, yo decía, son 1500 y voy a atender apenas a 360. Pero llegaron 180. Eee entonces, obviamente, pues no atendieron todos el llamado. Pero, primer y segundo semestre que llevamos del programa, los que asisten regularmente, cierto, los que van 4 horas a la semana, las 16 semanas del semestre, en ellos el porcentaje de aprobación es del 60 por ciento, desde el 5 por ciento al 60... Pero obviamente, miren la población, es mucho más pequeño, ¿cierto? 
Cosas que los chicos dicen, en ese Espacio puedo preguntar sin miedo, porque están acompañados de otro chico joven, que les está diciendo que cualquier pregunta que sea, ninguna es tonta. Y ninguna es tonta, ninguna. Porque cuando usted escucha esa pregunta, se da cuenta que hay detrás algo todavía mucho más importante. Entonces los chicos no tienen miedo de preguntar. Salen al tablero, escriben procedimiento, ayudan a otros compañeros dentro del grupo y se generan otro tipo de, dinámicas. De ahí se, tenemos entrenadores que son celestinos, es decir, que les toca presenciar que se dan los primeros amores ahí, desde el inicio de los entrenamientos, ¿cierto? 
Hemos hecho simulacros, más difíciles que los exámenes que hace el excelente programa del profe. Pero, hemos puesto a que ellos se enfrenten y pierdan el miedo antes del examen. Hemos hecho con ellos acompañamiento de los psicólogos de la facultad de... de de Bienestar de la facultad, tenemos tres psicólogos solo en la, solo la Facultad de Minas para atender problemas de salud mental. A mí me ha tocado incluso crisis, que después del parcial, me llama un entrenador y me dice, profe tengo un chico que salió tan mal que dice que se va a hacer daño, y me toca ir y atender y ayudar en ese momento pues, la crisis. Pero siempre tenemos... ah, bueno, son las salidas que hacen entre ellos [Se refiere a una fotografía que hace parte de su presentación] Eeee, tenemos... videos también resolviendo los ejercicios, cierto, eeee, material de solucionarios. Entonces, ha sido una experiencia en este año y medio donde los entrenadores han crecido. Ellos dicen que sus habilidades blandas, comunicativas han aumentado y que se sienten muy bien haciendo esto. Y donde, aunque son pocos los que atienden el llamado, ¿cierto? de aprovechar estos espacios, se ve ya un resultado para mí formidable. Cierto.
 Que... no son de 1500, vea si usted va y mira la cifra final. ¿Cuántos ganaron? Son 70, 80. Sí, pero que antes no lo iban a hacer. Antes no iban a ganar. Estudiantes que llevaban repitiendo la asignatura dos y tres veces, y la ganan, pero también la aprenden. Y que manifiestan y dicen, aquí tuve aprendizaje significativo, porque aquí es interacción entre lo que vi con este curso y lo que había visto antes, y es gracias a este programa de acompañamiento integral que le llamamos ahora, ya se llama Entrenamientos Minas Contigo, porque también lo estamos haciendo con matemáticas básicas y con ecuaciones diferenciales. </t>
  </si>
  <si>
    <t>ECMR</t>
  </si>
  <si>
    <t>[...]TPL: ¿No? Bueno, eee ya casi medio día, poco tiempo y ya casi nos nos tenemos que ir a almorzar, pero voy a.… intentar de la manera más corta presentar la experiencia. Eeee soy profesora de cálculo diferencial y he dictado también el curso de matemáticas básicas y creo que esta experiencia resume como todo el proceso que he llevado durante mi formación.
Eeeee, yo soy Normalista, empecé siendo maestra a los 17 años, maestra de matemáticas, en una Institución importante de Cali y cada vez, lo, lo que me permitió mis estudios, porque he tenido a diferencia del profesor Juan una historia de formación, pero haciéndome mejores preguntas dentro del campo de la educación matemática. Entré a la licenciatura porque tenía muchísimas preguntas de cómo enseñar matemáticas y la licenciatura en matemática y física veíamos todos los puntos igualitos que los matemáticos puros y que los físicos puros, ya tuvo una formación impecable en matemática y en física, pero, la licenciatura me sirvió para tener mejores preguntas en esa decantación de cómo me construyo como maestra.
Después hice una especialización en Educación matemática, después una maestría y cada vez decidí hacer un postgrado diferente porque cada vez afinaba mejor mis preguntas sobre cómo verme como maestra, cómo ver a los estudiantes, cómo aprender a formular preguntas y obviamente terminé haciendo el doctorado con el profesor Adolfo León Gómez, un lingüista filósofo y el profesor Carlos Eduardo Vasco que me imagino que todos ustedes lo conocen. 
Llego a la Universidad Nacional de Colombia y todo lo que ustedes han dicho, lo digo, lo vivimos todo el tiempo, los estudiantes pierden el curso de matemáticas básicas, más del 80% de estudiantes pierde, sale una cantidad impresionante de estudiantes de la sede, porque es una sede que, no nos diferenciamos mucho de Orinoquía, de Amazonía, nos diferenciamos de Medellín y de Bogotá en la magnitud, pero recibimos yo creo que 80% de estudiantes foráneos, por fuera, casi, no estudiantes de Cali sino que vienen de zonas rurales. Entonces las dificultades son de diferente orden, eee económicas, sociales, afectivas, ni decir, yo creo que esto no sólo en Palmira, sino que es a nivel nacional, internacional y hay mucha investigación Golding, Hardert, ya hay investigación sobre los efectos que tiene ese discurso, tan machista, tan patriarcal, tan... excluyente en el campo de la matemática. 
¡Ah!, porque también aprendí mucho en la licenciatura de cómo ser una profesora de matemáticas porque quería construir un lugar muy diferente del que me tocó vivir... y que me tocó sentir en eso que ustedes han dicho, en lo afectivo, quizás ustedes lo miran ahora solo como profesores, yo nunca he perdido de vista esa historia de la angustia, de haber recibido clases y pensar por una clase completa quiero ser invisible, que no me voy a sacar al tablero este profesor, quiero ser invisible y ver a mis compañeras, usualmente las mujeres salir, no aguantaban ni media hora en esa clase. Entonces, esto lo cuento porque este proyecto es una excusa para seguir pensando cómo ayudar a los estudiantes a que las matemáticas son un proceso, que el curso les debe servir para construir unos procesos, gane o pierda, el estudiante no ha perdido el tiempo porque ha ganado en comprensión, ha ganado en esa ruta de construcción de pensamiento matemático. 
Yo, apreciados colegas, tengo una posición epistemológica y cognitiva y semiótica sobre la construcción de los objetos matemáticos y eso hace que mi propuesta de aula no sea a partir de contenidos. Tenemos, yo le explicaba a ASMR, que me insis, que insistía al principio que en los PEAMAS hay programas diferentes. Y dijo no, no hay programas diferentes, los contenidos son los mismos en todas las sedes. Lo que hace diferente es la propuesta, porque un curso conmigo es un proceso diferente, es articulación de varios procesos. 
Yo, soy profesora de matemáticas porque pienso y considero, desde la perspectiva teórica, que el conocimiento matemático es suprema po, supremamente potente para la construcción de funciones de orden superior. O sea, nosotros enseñamos matemáticas y se enseña matemática a nivel internacional por la capacidad de análisis, de razonamiento, de comprensión, interpretación y visualización del mundo. Los contenidos son una excusa y yo espero que los profesores que siguen después de mí aterricen todas esas capacidades que yo voy a construir en mis estudiantes, en los problemas particulares de sus diferentes campos. 
Entonces, este proyecto particular a, e, surgió como de la pandemia, empecé a dictar las clases y la mayoría de los estudiantes, en la pandemia, de otros cursos, profes, sabemos que usted graba sus clases, regálanos sus clases. Julio profe no ha solucionado el problema, de la educación matemática, ni Alex y además hay una sede, son resolutores de problemas, son resolutores de problemas. Son resoluto, más que de problemas, son resolutores de ejercicios. Si Julio profe hubiera resuelto el problema de educación matemática, no estaríamos aquí en esta red tan maravillosa, todos bajo el mismo argumento de las problemáticas tan complejas que tenemos en el campo de la educación matemática. Y entonces empezaron a pedirme el material, de las clases y empecé como a indagar y qué diferente tiene esta material, no profe es que la forma que usted enseña, usted articula. Claro, yo pienso que las matemáticas son supremamente importantes, que la cognición va ligada con la semiótica y que la única forma de acceder a esa construcción del pensamiento matemático es a partir de, enseñar las transformaciones de los sistemas de representación semiótica. 
Tengo una postura, la lengua natural, el lenguaje es fundamental para la comprensión de las matemáticas, pero se debe enseñar de manera explícita, articulado con lo algebraico, articulado con lo numérico, y entonces hemos venido formando tutores, semestre a semestre, bajo esta perspectiva, como soy la coordinadora de Cálculo diferencial, ahí no tengo a mis otros compañeros hombres que piensan que, es que a los chicos les gusta conmigo porque soy mujer, porque soy más maternal, porque soy… si, sino por la propuesta misma. 
Entonces aquí en este proyecto particular hemos recogido desde las voces de los estudiantes, desde las voces de los tutores, cuáles son esas principales fuentes de dificultades que tienen los estudiantes, eee cuáles ejercicios son los que más consultan y en el marco de esos ejercicios cuáles son las preguntas que hacen desde lo numérico, lo algebraico y lo variacional e intentar formular una serie de videos. Lo que va a hacer este, este proyecto es tener un material audiovisual que primero ya pasó por 1000 filtros de pares, si, validando ee la elaboración, porque tiene el sello UNAL, tiene que quedar muy bien, pero el diseño del material, tenemos un equipo, estudiantes de Mecena, de la sede de Palmira, eee pares académicos de la Universidad Antonio Nariño, que son doctores en el campo de la educación, porque tenemos que tener ese feedback sobre el diseño de las actividades, no es un diseño extraordinario, son actividades que profundizan, aclaran el discurso y las preguntas, son muy bien pensadas sobre eso numérico, algebraico y variacional, dirigido a los estudiantes de cálculo diferencial, matemática o los estudiantes que quieran aspirar a la Universidad Nacional o cualquier estudiante de la básica que quiera acceder a este tipo de materia. 
Estamos pensando un material, no sólo construido en, como el, la población inicial son los estudiantes de cálculo diferencial, pero es un material que puede ser utilizado por los de matemáticas básicas, puede ser utilizado por los del cálculo integral, ahora, la profesora ECMR nos hablaba sobre las dificultades, la profesora ECR también nos hablaba, todos han hablado que, la mayoría de los estudiantes pierden cálculo diferencial, cálculo integral, no porque no entiendan los conceptos propios del cálculo, sino porque esos procesos de razonamiento matemático, numérico y algebraicos realmente no están en la arquitectura cognitiva, es decir, no hace parte de su razonamiento.
Cuando hace parte de ese razonamiento, que es desde mi perspectiva, obviamente, y aclaro, yo tengo una perspectiva teórica, epistemológica y desde allí tengo una concepción de cómo se construye, cómo se pregunta, desde ahí pienso que, si se ha construido ese desarrollo del pensamiento, debe haber transferencia a otros campos de conocimiento. Yo no estoy formando a los estudiantes para prepararlos para el examen de cálculo diferencial, yo estoy preparando a los estudiantes para tener mayor capacidad para comprender el mundo, para adaptarse a cualquier profesor que siga en cálculo integral, así sea ese profesor que inicialmente hablaba el profesor, que sea catedrático, expositivo o tradicional, que también los tenemos y también cumple una labor en todo nuestro sistema. Entonces, lo que vamos a generar en este proyecto es una serie de 16 vídeos, no como los de Julio profe, pensados desde y para la construcción de pensamiento matemático desde las dificultades que tienen nuestros estudiantes. 
Eee, bueno, eso es como, y tengo una posición, precisamente que la, la coordinación de diferentes registros semióticos, del cual habló también el compañero LM, que hacía parte de su marco de referencia, eemmm... esta coordinación es la que permite desarrollar capacidades cognitivos de orden superior, como la visualización, el análisis, que se requieren en la vida cotidiana y en diferentes ciencias del saber para resolver cualquier problema, porque los problemas en matemáticas son muy importantes, pero la comprensión de los problemas también es un asunto que no es natural, no es espontáneo, no porque es un problema de, digamos, en un contexto externo de las matemáticas, significa que este problema sea de fácil comprensión, al contrario, debemos enseñarles a enfrentar esos campos de enunciados de problemas. [...]</t>
  </si>
  <si>
    <t>GEBT: [...]Y es que, si estamos de acuerdo, profe JDOC eee, si efectivamente nos vamos por la red y creemos que su propósito por ahora es la cooperación intersedes para el desarrollo de la educación matemática, entonces para mañana, para mañana en ese encuentro a las 3:00 de la tarde, arrancando con la profe TPL y por supuesto, algunas otras eee elementos que permitan ambientar el diálogo, tratar de definir eee mecanismos, escenarios, recursos, roles, actividades y la proyección en términos de cómo se gestionaría esa red, 
 [...]Dentro de los mecanismos, eee la Sede Palmira, el profe EDGL, desde la dirección académica de la Sede Palmira, ya propone como una actividad de recoger las memorias, de, recoger las memorias, de lo que ha sido o lo que está haciendo este encuentro. He dicho que, obviamente podemos también acompañar el proceso con el equipo de DNIA que está sistematizando, pero la idea obviamente, profe es... ["Exacto" le responde a uno de los participantes, pero no escucha la pregunta que este hace] pero la idea si es, no solamente que queden las memorias, sino que las experiencias se puedan compartir [...][Fin de la jornada]</t>
  </si>
  <si>
    <t>4. 
GEBT;AGRG</t>
  </si>
  <si>
    <t>4. 
GEBT;AGRG;JPR;LM;JAFF;FAMJ;ECR;JFGR;JHC;JDOC;ECMR;TPL</t>
  </si>
  <si>
    <t>Se refiere a  las situaciones y contextos propios de cada una de las Sedes de la Universidad Nacional de Colombia, las cuales hacen que la perspectiva con las que sean entendidas respondan a sus particularidades.</t>
  </si>
  <si>
    <t>Se refiere a las formas como se relacionan o no, las sedes de la Universidad Nacional. Se analiza la armonización curricular, así como la autonomía de cada una de las sedes frente a su contexto territorial. También se plantea la visión de un  Instituto de Investigación, Innovación y Política Educativa, como eje articulador de los diálogos entre las sedes y su participación en Investigación, Innovación y creación de Políticas Educativas, desde sus particularidades.</t>
  </si>
  <si>
    <t>Se refiere a las estrategias que se están implementando o no, para la formación, principalmente a nivel pedagógico de los docentes de reciente ingreso. Puede contener posturas críticas al respecto. También puede referirse a la formación a nivel de postgrado de los docentes mas jóvenes que ingresan a la universidad.</t>
  </si>
  <si>
    <t>CONTEXTO SOCIOCULTURAL</t>
  </si>
  <si>
    <t>Está relacionado con la sociedad y con la forma en que se desarrollan las expresiones culturales autóctonas de un grupo o un territorio en específico. Contempla temas de ancestralidad y metodología glocal (cruce de lo global con lo local).</t>
  </si>
  <si>
    <t>Se refiere a el cuerpo de las organizaciones, generalmente se habla de las estructuras organizacionales de la Universidad Nacional de Colombia, sus dependencias, institutos, centros de pensamientos y sus distintas sedes. Así mismo, al analizarse esta estructura organizacional de la Universidad Nacional de Colombia, se hacen planteamientos de cómo debería ser ese posicionamiento del  Instituto Nacional de Investigación, Innovación y Política Educativa dentro de la misma.</t>
  </si>
  <si>
    <t xml:space="preserve">Se refiere a las visiones que tienen los jóvenes principalmente frente a la educación. Así como la visión que tienen los adultos, frente a los jóvenes, también, generalmente, frente a la educación. </t>
  </si>
  <si>
    <t>Se refiere a la necesidad de entablar diálogos entre personas, generalmente desde la academia o conocimientos frente a temas específicos, aun  reconociendo su ignorancia para dar paso a que el conocimiento se enriquezca y amplíe sus horizontes.</t>
  </si>
  <si>
    <t>Se refiere a las temáticas que se desarrollan con base en las problemáticas sociales y económicas, que afectan las distintas esferas del proyecto (la universidad, el país y el mundo)  como la desigualdad social,  el conflicto armado, gentrificación, el trabajo informal, la pobreza extrema, las tensiones políticas, las guerras, consumo de estupefacientes etc.</t>
  </si>
  <si>
    <t>RELACIONAMIENTO CON EL MEDIO EXTERNO</t>
  </si>
  <si>
    <t>Se refiere a las intervenciones que nombran actores de los diferentes sectores que intervienen en una sociedad. Puede contener agentes del territorio, empresas, comunidad universitaria, instituciones, etc.</t>
  </si>
  <si>
    <t xml:space="preserve">Se refiere a las categorías docentes que se manejan dentro de la Universidad Nacional de Colombia. Puede plantear cuestionamientos frente a la meritocracia, métodos de escalafonamiento y política dentro de la Universidad, así mismo del desempeño de los docentes de las distintas categorías.  </t>
  </si>
  <si>
    <t>Se refiere a las estrategias que se estan implementando o no, para la formación, principalmente a nivel pedagógico, de los docentes permanentes. Puede contener posturas críticas al respecto.</t>
  </si>
  <si>
    <t>Se refiere a los inconvenientes sistemáticos que se han evidenciado en cuanto a la enseñanza y el aprendizaje de las matemáticas en los jóvenes que ingresan a la universidad. Así mismo plantea metodologías adaptadas a los contextos de los estudiantes para contribuir a la atención de este fenómeno.</t>
  </si>
  <si>
    <t xml:space="preserve">Se refiere a un grupo de acción de la Universidad Nacional de Colombia. El cual tiene la misión de tejer los estamentos, propiciar la sinergia entre distintos campos de conocimiento y fuentes de saberes, aportar a la formación integral de la comunidad universitaria a través de espacios que trascienden las aulas, y proceder desde el modelo intersedes como proyecto cultural, científico y colectivo de nación. Para ello, cuenta con un grupo de asignaturas interdisciplinares, algunas de las cuales se han ofertado en otras sedes, como estrategia para el relacionamiento con el medio a través del trabajo interdisciplinar. </t>
  </si>
  <si>
    <t>Se refiere al norte que siempre debe estar presente en la creación y desarrollo de un Instituto Nacional de Investigación, Innovación y Política Educativa. Se refiere a ese horizonte de sentido de este proyecto, por encima de las visiones personalistas o particulares de quienes participen en él.</t>
  </si>
  <si>
    <t>Se refiere a la visión de esta disciplina, no como una ciencia exacta, sino como una forma de comprender la complejidad humana, desde el permanente movimiento del pensamiento. Plantea conceptos como la inteligencia emocional, que puede impartirse incluso desde otro tipo de consejeros que no tienen formación en esta profesión.</t>
  </si>
  <si>
    <t>En términos de la Neuropsicóloga CMOS, es la cultura y va ligado al concepto de evolución de conciencia. Es esa conmoción interior que se genera frente a lo que acontece. En el Instituto es ese componente que no son los saberes del conocimiento académico, ni el cuerpo de la organización, sino esa esencia del Instituto desde su concepción.</t>
  </si>
  <si>
    <t>Se refiere a la mención de tecnologías relacionadas con plataformas o sistemas que pueden aprender y actuar de una manera que normalmente requeriría inteligencia humana o que involucra datos cuya escala excede lo que los humanos pueden analizar. Estas menciones pueden relacionar las IA o no con la educación. Así mismo con las dudas que se generan frente al reemplazo de ciertas labores humanas, por Inteligencias Artificiales.</t>
  </si>
  <si>
    <t>Se refiere a las temáticas que se desarrollan alrededor de la crisis climática global. Contempla el cuestionamiento a las practicas extractivistas, de deforestación, consumismo y en general todas las acciones negativas por parte de la humanidad, que contribuyen a la incrementación de la crisis ambiental.</t>
  </si>
  <si>
    <t>Se refiere a las técnicas de enseñanza o de aprendizaje que involucran el juego y el divertimento.</t>
  </si>
  <si>
    <t>Se refiere a todas las intervenciones que contengan visiones con características diversas que pueden ser por raza, etnia, edad, sexo, identidad sexual, religión, capacidad física y mental, idioma, ingresos y formación.</t>
  </si>
  <si>
    <t>Se refiere a las experiencias frente a proyectos de Innovación. Así como la visión de la Innovación dentro de la Universidad Nacional de Colombia.</t>
  </si>
  <si>
    <t xml:space="preserve">Se refiere a las políticas y/o acciones desarrolladas en torno a la dignificación e integración de grupos históricamente marginados por su diversidad. Contempla discursos a cerca del resarcimiento de comunidades indígenas, comunidades afro, comunidades LGBTIQ+, personas con discapacidades, personas neurodivergentes, personas en condiciones de pobreza, etc. </t>
  </si>
  <si>
    <t>Se refiere a las políticas y metodologías de educación para estos niveles de formación en el país.</t>
  </si>
  <si>
    <t>Se refiere a la relación entre los estudiantes y docentes de la Universidad Nacional de Colombia y las visiones desde cada uno de estos frentes hacia el otro.</t>
  </si>
  <si>
    <t>Se refiere a la visión y las dinámicas que se desenvuelven para los estudiantes de la Universidad Nacional que hacen parte del programa PEAMA (Programa Especial de Admisión y Movilidad Académica).</t>
  </si>
  <si>
    <t>Se refiere a la relación entre la impartición del conocimiento teórico y la aplicación práctica. Se desarrolla la importancia de ambos tipos de conocimiento, resaltando que lo que se ha teorizado puede dar las bases para realizar la parte práctica, la cual da una luz de realismo a lo que se ha teorizado. Se desarrolla frente a esa complementación.</t>
  </si>
  <si>
    <t>CATEGORÍAS UA05 4 ENCUENRTRO INTERSEDES</t>
  </si>
  <si>
    <t>CATEGORÍAS UA06 4 ENCUENRTRO INTERSEDES</t>
  </si>
  <si>
    <t>Se refiere principalmente a los cuestionamientos frente al examen de admisión de la Universidad Nacional, a las falencias frente a la equidad en las oportunidades para todos los estratos sociales y personas con discapacidad, de acuerdo a la formación básica recibida o a las barreras en términos de inclusión para las personas con algún tipo de discapacidad, haciendo que algunos aspirantes se encuentran en desventaja frente a otros. Así mismo se refiere a las problemáticas que se presentan en los estudiantes que acceden a carreras que no les gustan por que  son a las que pueden ingresar por temas del puntaje en el examen.</t>
  </si>
  <si>
    <t>Se refiere a la iniciativa que surge por parte de los estudiantes  y en algunos casos con apoyo de la universidad para realizar grupos para estudiar por aparte temas como las matemáticas, refuerzos de ciertas asignaturas y también como entorno de integración al rededor del estudio que realizan algunos estudiantes Peamas para integrarse.</t>
  </si>
  <si>
    <t>Se refiere a la implementación de Aulas STEM (Science, Technology, Engineering, Art and Mathematics) dentro de los campus de las diferentes sedes de la Universidad Nacional como un método de enseñanza  que integra las disciplinas de Ciencia, Tecnología, Ingeniería, Arte y Matemáticas con el objetivo de fomentar el aprendizaje práctico, la creatividad y la aplicación de conocimientos en casos  y funcionalidades reales, mediante la neuro didáctica basada en proyectos.</t>
  </si>
  <si>
    <t>En términos de la Neuropsicóloga CMOS, se refiere a una cultura que va más allá de las prácticas sociales y se convierte en los sentires que nos atraviesan permanentemente. También será acuñado al discurso de la Socióloga MCP que a su vez referencia al sociólogo Anthony Giddens frente a los elementos que componen los grupos de acción: la consciencia práctica y la conciencia reflexiva, la conciencia práctica es saber hacer y la conciencia reflexiva es saber por qué se hace lo que se hace.</t>
  </si>
  <si>
    <t>Se refiere a cada uno de los aprendizajes y habilidades que se puedan desarrollar en referencia al contexto sociocultural de una comunidad o región que respondan también a su idiosincrasia y ubicación  geográfica.</t>
  </si>
  <si>
    <t>Niconga: nivelando con gamificación</t>
  </si>
  <si>
    <t xml:space="preserve">Se refiere al fenómeno de deserción estudiantil, principalmente dentro de la Universidad Nacional. Así como las estrategias que se puedan proponer, para hacer frente a esta situación. </t>
  </si>
  <si>
    <t xml:space="preserve">[...]JFGR: Entonces, buenos días, mi nombre es JFGR de la Universidad Nacional Sede Bogotá, y pues, hoy les vengo a hablar sobre las olimpiadas matemáticas. 
Entonces eeeee, bien, entonces, bien entonces pues vamos a hablar brevemente de que tratan las olimpiadas matemáticas, entonces, en resumen, son, digamos concursos y espacios donde, pues la idea es plantear e problemas, red, en matemáticas para que los estudiantes hagan ahí, como dice la profesora se den contra las paredes intentando resolver el problema. [Los participantes en la sala se ríen] eeee, bien, sigamos. Entonces, digamos que pues motiva digamos a los estudiantes a participar en estas olimpiadas. Entonces precisamente, pues desde mi punto de vista es el amor también por las matemáticas, o sea como, disfrutar de estar ahí como, pensando, como dándole vueltas a, a ver pues por qué camino puede ser interesante abordar un problema y, pues eso hace que sea diferente a pues muchos otros espacios como tener diferentes perspectivas de cómo poder resolver algo. 
Entonces experiencias, eee bastantes, digamos que, pues o sea, a mí me gustan estos espacios porque, o sea como que cada problema es un mundo diferente, uno,  o sea, uno se pone feliz de ver cómo eee, hay pues diferentes maneras de relacionar los conceptos que uno ha aprendido, porque, y más adelante volveré a hablar de esto, eee en estos espacios pues también hay entrenamientos, o sea diferente pues a cómo funcionan las clases que uno ve como muchos conceptos, acá pues uno no maneja tantos conceptos, pero los que maneja los ve a profundidad, entonces es una manera como de de ee aprender a explotar como diferentes técnicas que uno aprende, digamos en los cursos o acá mismo. ¡Bien!
[...], pues fue de una experiencia de una olimpiada internacional que se realizó acá en Bogotá, entonces, pues, o sea, hubo la oportunidad de que diferentes personas vinieran [Inaudible, Audio STE-009. Min: 03:33. Video C-0004. Min: 02:24] ciudad donde yo vivo. Siguiente [Le dice a la persona que le está ayudando a pasar las diapositivas], aaa pues aquí estamos con el equipo, el profesor de los entrenamientos, eee pues con unos premios que ganamos, eso fue El año pasado, creo. Siguiente. Eeee, pues con personas de otros países que uno tuvo la oportunidad de conocer, lo cual hace que, que esa experiencia sea muy buena porque, o sea, además pues de hacer matemáticas y, e resolver problemas, se trata también de socializar y entrar en una comunidad. 
[...]¡Bien! entonces, pues más motivación, pues como habilidades para la vida académica, o sea aprender como estrategias para resolver problemas y pues también como socializar, aprender pues, también como piensan, pues, las otras personas, en diferentes lados. Ee, mucho aprendizaje, agilidad, destreza, pues que son habilidades como importantes que se entrenan mucho acá.  ¡Bien! [Pide que se pase a otra diapositiva] Bien, pues también reconocimientos, ampliar la hoja de vida, pues eso, es cosas que, pues, digamos pesan bastante pues al uno agregar como que participó en estos concursos. 
[...] ¡bueno! vamos a ver un ejemplo de cómo no siempre tiene [inaudible Audio STE-009. Min 05:15. Video C-0004. Min 04:11], pues digamos que aquí hay uno, pues realmente dos problemas para resolver, y una de las primeras cosas que piensa, ya les digo cuáles son [Escribe el problema matemático en el tablero], entonces uno dice como: ¡ah! esto es un problema de: integrales. Difícil. [Se termina el vídeo] Que usa estrategias complicadas, como estas. Y.… bueno. Digamos que la invitación es a pensar diferente, pensar cómo no, esto no es un problema difícil, es un problema fácil, de calentamiento, [Algunos asistentes se inquietan, se escuchan risas y voces en el salón. El ponente continúa hablando] O sea, no hay un problema de integrales es, es un problema de algebra lineal, que eso era lo que nos comentaba la profesora y, eee, entonces pues no vamos a usar esta estrategia, vamos a sumar y restar. [...]
Entonces, o sea, cuando uno suma.... pues.... se vuelve un problema sencillo. Cuando uno resta, pues es un, eee, [continúa resolviendo el ejercicio matemático en el tablero] pues uno ve ahí una relación interesante. Y entonces acá vemos un problema de algebra lineal. Y, bueno, está resuelto un problema... 
[...]objetivos, pues como comentaba en la ficha que le envié a Carlos y a GEBT, eee pues digamos es crear interés en las matemáticas, o sea, promover diferentes habilidades para resolver problemas, pensar de una manera diferente, eee inspirar a que los estudiantes pues vean distintas maneras de explorar un problema. E otro, ya, [Habla con quien lo asiste con las diapositivas] digamos impacto en, en la enseñanza. Pues digamos que, diferente a como, pues es en las clases, ee que, pues, que acá ee, pues acá la idea es como, o sea, hacer un aprendizaje basado en problemas, o sea, como, invitar a los estudiantes a que vean un problema y piensen en diferentes formas de hacerlo, pues, así como este, brevemente. Eeee, y, pues claro, es una perspectiva diferente de estudiar matemáticas, o sea, más adelante les comento mejor y, pues, ver esto que oportunidades abre. 
Entonces en mi experiencia personal, pues, algo, pues interesante pues, que hablando con otras personas que participan, es que, dicen que lo que los atrajo a estudiar matemáticas fue como sus experiencias preuniversitarias en olimpiadas, como decir cómo, eee.... o sea, como un amigo que... lo que, o sea lo que me contó, fue que, pues él desde pequeño iba como a unos entrenamientos y que no entendía nada, como de pronto tal vez le pasó alguno acá, [Los participantes se ríen] como... pues, bueno, no entendí, pero, pues más adelante podría entender y, y pues esta persona se ve feliz haciendo esto, entonces... [Los participantes continúan riendo] entonces eee, pues uno puede llegar a ser entretenido, o sea, puede uno motivarse a seguir asistiendo y pues que después ya de cuatro años pues él llegó a entender cosas y la pasaba mejor. [...]
[...]entender que esos cuatro años fueron como desde que él que tenía digamos unos 10 a 14, fue en una edad temprana. Eeee, pues yo llegué a conocer las olimpiadas en la universidad y pues eso también me, o sea, me motivó cómo aprender más. Como ¡ah! no sabía que esos problemas se podían tratar de esta manera. Eeee, pues ese tipo de frases son las que uno dice un poco, no, pues esto es muy interesante, entonces sigamos y uno se motiva a seguir estudiando. [...]
[...]¡Bueno! voy a comentar varios detallitos. Cuando me invitaron a participar en esta red, pues mandaron las plantillas estas para llenar y lo primero que decía es ¿cuál es su experiencia de innovación? y yo duré como media hora diciendo, ¿yo en qué he innovado?, no he hecho nada. Pero yo me pusé a decirme, ¿qué ha pasado en la sede? ¿sí? Me centré en el contexto regional. 
Esta sede cuando yo llegué, yo llegué como monitor, de... Videbeam, yo era... la secretaria del Profesor, si, a mucho honor, y eso me ayudó muchísimo porque yo estuve muy a la par de los estudiantes, si, entonces, los cursos se dictaban desde Bogotá a nivel telepresencial, yo era el monitor y, yo observaba digamos todo ese trámite, digamos como de docencia, yo soy matemático de formación, ee entonces comencé a ver cómo, como, como, como, o sea, tengo una pantalla con el Internet de aquí que a veces se quedaba quieto ahí, el profesor : "íbamos a Hacer aquí lo más importante... [escenifica al profesor que se quedaba congelado debido a la mala conexión de internet. Los participantes se ríen]” y después llenaba el tablero....  y había profesores de profesores que no permitían, por ejemplo, profe, qué pena, es que la señal se fue, será que puede repetir, qué pena y, algunos muy amables, otros, no tanto. 
Entonces comenzó con esa experiencia de ser muy par a los estudiantes y comenzar a comprenderlos. A través de los años me he contaminado de la parte de docencia, como dijo profesor allá, uno comienza a hacer el mal. [Se escuchan un par de risas al fondo] Pero bueno, comenzó a pasar los semestres, ee, me ofrecieron ya ser ocasional en la sede. Yo, acepté, muy orgulloso y, en ese transcurso, en la limitante, de ser docente ocasional, pues uno no sabe qué puede o qué no puede hacer, no, le dicen a uno en el contrato, usted dicta unas clases y bendición, no. Entonces yo comencé a preguntarle en esos momentos a los profesores que estaban a cargo deeee, de pregrado o de docencia y formación. Ven, ¿será qué puedo hacer esto? Ven, ¿será que pueda hacer lo otro? Entonces la mayoría de las respuestas me decían, pues hágalo y si nos regañan, [Levanta sus manos hasta los hombros, insinuando duda] ahí vemos ¿no? Entonces, vuelvo y digo, no es que yo haya innovado, sino que yo comenzaba a recordar mis experiencias en pregrado, en Bogotá y demás y, pues aquí no hay un orden [se refiere a las experiencias expuestas en el poster que se está proyectando] puse algunas de las que he propuesto en la sede y comencé con, en algún momento una de las primeras fue como, venga, la matemática definitivamente es algo muy, muy complejo, digamos como que la gente lo quiera ejercer, antes vienen con los, como con los demonios de que la matemática es mala, difícil y un montón de cosas.
Entonces lo primero que yo comencé a ver es, ¡ve! la matemática está en todo, ¿no? y todo el mundo dice eso, no, la matemática está en todo y uno le pregunta al especialista bueno y dígame dónde es todo y no, pues ahí véala, pero ahí dónde ¿sí? [Los participantes se ríen], o sea como que todo el mundo dice que está todo, pero nadie sabe aterrizar esa vuelta. Entonces yo comencé a diseñar unas conferencias tipos, en ese momento estaban las charlas TED muy en, muy, muy a moda, muy, muy en el auge, hace unos, seis, siete, ocho años, yo qué sé, o cinco, ya no sé. Entonces yo dije, pues voy a hacer una modalidad de charlas TED. Eeee, y comenzaron aaaa la, la intención de las charlas TED era llevar la matemática a la vida cotidiana, si, y la vida cotidiana llevarla a la matemática, siempre la idea de las charlas fue esa. En ellos pues se hicieron varios espacios. 
Construir un espacio de esos para mí no era muy sencillo, algunos los construí solos, otros si me apoyé en otros docentes ocasionales del momento; monitores, pasantes que han, que han pues, estado en esta sede y en ellas, por ejemplo, la primera, la que más recuerdo con cariño, yo la llamé De lo matemático en el arte. Entonces yo me basé en la parte de geometría euclidiana, la construcción axiomática de la geometría euclidiana, punto línea y plano y, hice una, un símil con Kandinsky, que hay un libro que se llama Punto y línea sobre el plano. Entonces la idea fue, la estructura axiomática de la matemática, axiomática de la geometría de Euclides, llevarla pues como a esa comparativa del arte, del arte me devolvía a la matemática, tratando de tener mucho respeto con ella y pues, en en esa charla, pues yo recuerdo muy bien que la, que la gente estaba así toda feliz, estaba contenta porque decía ¡Ah! ¡qué vaina tan bonita! 
Y después comenzaron a haber otras charlas, comencé a involucrar, vuelvo y digo a pasantes, monitores, otros profesores ee ocasionales de la sede y comenzaron a tener un relativo éxito, pero la dificultad es el tiempo, el tiempo soy ocasional, traducción no me pagan pa' eso. Entonces, yo lo hacía por cariño, por amor. Y.… eso, lo estuve haciendo alrededor de dos semestres. ¿Eso qué conllevó?, yo por aquí puse que eso conllevaba a algo, [Habla para sí mismo y busca en el poster] ¡ah! eso conllevó en parte, esas charlas tipo TED, como a pensar como el siguiente escenario, como bueno, eso ya está llevando a los estudiantes como a ese interes y no solo estudiantes, sino comunidad en general de la ma, de Leticia, porque yo trataba de hacer difusión hasta en los bares por allá, eeee, por el centro para que llegara cualquier persona. Eeee, y, eso comenzó a llevar al siguiente escenario y fue como venga, un semillero sería bonito. Entonces yo le preguntaba al director de pregrado, en ese momento GIO Ochoa, quién va a hacer el semillero, ¿cómo se hace esa vaina? Entonces me decía, pues no sé, pero ¡hagámosle!, ¿sí? siempre era la respuesta. Eso me había parecido muy bonito de la sede, como hagámosle y si algo después pedimos disculpas, [Los participantes se ríen] y comenzamos a integrar [Nuevamente los participantes se ríen] comenzamos a integrar a otros docentes ocasionales, varios docentes de planta y se construyó un semillero que en su momento se llamó Pi-Coa, eee pues aquí no aparece, pero está en todo ese trámite, ¿sí? y, estaba inicialmente, ¿sí? y está inicialmente eee enfocado en estudiantes de primeros semestres, ¿sí? para que se acercaran a la matemática, ¿si? y bueno, como comenzaron a integrarse de otras áreas, química, inglés, entonces como no, pues ya el semillero es Pi-Coa y podemos hacer investigaciones pues.... humildes en el sentido del tiempo porque los estudiantes de aquí tienen movilidad, entonces uno o dos semestres, máximo tres, en función de matemática o de química, ¿sí? y tratar de hacer una transversalidad. 
¿Eso a que llevó? a que cuando, aquí ustedes ya saben, están en la Feria internacional de la Ciencia y Tecnología, esto, todo, todo esto que ha pasado llevó a que cuando comenzaron semestre, año a año aparece lo de la feria, en la feria pues, los estudiantes decían venga y ¿cómo hacemos una investigación en matemática? ¿No? Siguiendo aterrizando como la matemática en la vida cotidiana, y en todo este transcurso comencé a darme cuenta que era muy fácil, y yo que hice, a los estudiantes que estaban interesados, porque es muy importante, el interés del estudiante o el grupo o hacer que los estudiantes se interesen en ello, yo los invitaba y les decía pues sentémonos un ratico a hablar, usted quiere hacer investigación para la teoría de la ciencia que tenga que ver con matemática, pues sentemos un ratico, un tintico, un agüita, un juguito, y lo primero que yo le preguntaba es ¿a usted que le gusta?, dígame sus pasiones y comenzamos a charlar y comenzaba a salir ideas y al final ellos terminaban haciendo investigaciones en topología, en geometría, o sea, en muchas ramas de la matemática que ni siquiera ellos entendían que yo de pronto no estoy totalmente sí, o sea, como como mi fuerte no necesariamente es la topología, pero yo decía, yo me acuerdo que es topología por mi estudio. Entonces yo lo ponía a él indagar y en nuestras uniones indagábamos, por ejemplo, uno, uno que recuerdo ahorita fue como, como que yo veo a una chica y juegue y juegue Cubo Rubick, [...]Entonces llegué y le dije: ¿le gusta mucho eso? y me dijo: ¡sí! pues, ¿por qué no hacemos una investigación? y dijo, ¿cómo? y yo pues eso es algebra, pues, o sea, no necesariamente es álgebra lineal, pero pues tiene la estructura de una, de un espacio vectorial, ¿no? y podemos hacer pues lo de, las operaciones, que sería lo de, si, transposiciones, simetrías, todas las cosas y se hizo como, como el estudio y, y la chica pues al final feliz haciendo esa vaina. Se alcanzó a publicar algo en la revista de, del, de la universidad y bueno, ahí parece y bueno, siguió, siguió, siguió. 
Entonces, hay muchas cositas que, pues yo puse en esas, cuando me mandaron esa invitación, pues yo colocaba, yo he hecho como que estas cositas sí o estas cosotas no sé. Que vuelvo y digo, no necesariamente considero que sean innovadoras, sino me parecen innovadoras para la, para la región, si, para esta región. Eee, ya digamos como para ir terminando, eee hace como un semestre, si, antes de de de este semestre de la Feria de la Ciencia y Tecnología, pues yo dije venga, un problema grande de los estudiantes es que ellos, un estudiante de pregrado y me incluyo, cuando fui estudiante de pregrado, cuando yo hice la tesis de pregrado investigativa, yo no sabía que tocaba escribir en esa tesis, ahí me dijeron entregue el documento y yo... ¿qué tiene, ¿qué tiene una tesis? ¿sí? Entonces como que yo ahí, como que, en mi pregrado y entregué unas hojas, le eché la bendición y el director dijo sí, más o menos eso se puede entregar así, y yo bueno. 
Entonces yo dije no, venga, por qué no comenzamos a los chicos de primeros semestres a fortificarles ese tipo de documentos Que hoy en día es lo que se está haciendo en la feria de la ciencia, porque detrás de esto, no sé si les han contado de la feria de la ciencia, tiene digamos el cuerpo fuerte de un trabajo investigativo, no solamente lo que están presentando, sino detrás tienen un documento fuerte, hago, hago la cuñita, sí. Ustedes solamente ven eso, lo que se está mostrando, pero detrás de ello tiene todo un artículo científico formado, si, apoyado por el particular de la profesora que está ahí [La señala entre los asistentes] la profesora de Vida Universitaria, también apoyado con la profesora de Electro que algunos ya la conocieron ayer, si, y, y en particular, una transversalidad de toda la sede, que fue una apuesta de este semestre por la sede. Entonces eso es lo que se ve, solamente digamos algo en ese momentico, pero, viene con un documento que es un artículo científico con introducción, marco teórico, o sea, con toda la fortaleza, buenas situaciones y demás, donde muchos grupos pues, hay unos trabajos muy, muy, muy buenos, otros, pues, un poquito más... si les falta un poquito más de caña, pero bueno.
 El semestre pasado yo dije quiero hacer eso con los estudiantes de cálculo y recuerdo algunas experiencias que comentaron aquí, con la sede de la Paz y.… fue como pues... bueno, y con lo que han dicho mucho, es que, han dicho tantas cosas interesantes y fue como bueno, centrémonos en una pregunta orientadora, si, para diseñar un artículo científico. Como yo me arriesgué a hacer eso, yo dije no, si yo me pongo a hacer un artículo científico con un curso de casi 40 que tengo, pues va a ser imposible, yo no tengo tiempo para hacer el seguimiento de 40 estudiantes para un artículo científico en matemáticas. Entonces, ahí hubo un montón de problemas, un montón de discusiones pues, personales y con los, con el equipo de trabajo que fue el apoyo de ..., ahorita no está, bueno y, eee al final decidí tomar solamente un grupo pequeño de estudiantes, que eran como los más interesados en hacer ello, si, y digamos que quizás la escogencia de esos estudiantes quizá no fue la mejor, se puede mejorar, pero al final esos estudiantes tuvieron unos artículos científicos en la matemática bien interesantes, donde respondían problemas, pues definitivamente las aplicaciones de la matemática, pero llevados como a un texto más, más de la región. Entonces, no sé, el problema de un libro decía, en un puente de yo no sé qué, y yo les decía a los estudiantes ¿dónde ha visto un puente acá? Hay, hay un semáforo en Leticia o 2, sí, o sea, [Los participantes se ríen] dígame qué puente...  entonces el estudiante como que se esforzó en llevar el ejercicio, sí, y lo curioso es que el ejercicio estuvo planteado desde antes de mitad de semestre, entonces el estudiante ni entendía la pregunta, porque me entendía, todavía no tenía la matemática para acceder a ella, pero el estudiante dijo no, pues esta vaina me parece bonita y charlamos y le decía pues hágale, y él antes de las clases iba, iba, iba adquiriendo los conocimientos por la necesidad de la misma investigación. Entonces cuando por ejemplo se llegó la parte de, no sé, máximos y mínimos en la parte de la, de la parte temática del curso, esos chicos ya manejaban eso por la necesidad mismo del proyecto. </t>
  </si>
  <si>
    <t>Entonces, claro, yo claro, 1200 dimensiones, bajar a tres, fue una maravilla, ¿cierto? Y entender la matriz inversa transformada de, eso fue maravilloso y por fin yo dije "lo logré". Y eso que ya había dictado alguna vez el curso de algebra lineal [Los participantes se ríen y algunos lo hacen expresando asombro] sí... En otra universidad, y bueno, tuve un profe también, que son las reflexiones que le quedan. Yo tengo dos hijos, uno menor, se Llevan 12 años, con la misma mamá [se escuchan algunas risas en la sala] y, eee, le dije a mi hijo, porque comenzó a extrañarme que ya no me buscaba ya para explicarme, yo soy profesor de la universidad. Le digo ya el papa, [Mueve su cabeza expresando negación], cierto, Ya no lo busca para que le explique a uno. Me dice, no, es que Julio el profe explica mejor. [Los participantes estallan en risas] Si, entonces se queja uno de este tipo de experiencias. Claro, nuestros hijos seguramente han tenido la oportunidad de, de tener digo yo, porque no desarrollaban [inaudible. STE-009. Min33:57. Video C0005. Min: 27:55] algunas actitudes diferentes y esa serie de habilidades, no, de aprendizaje autónomo es muy importante. Lo que pasa es que los estudiantes que nos llegan a nosotros no, en su mayoría llegan con ese, ee, con esa capacidad. 
Entonces nosotros tenemos que comenzar a prepararlos y en ingeniería lo estamos haciendo así, también. O ¿cómo se hace ese aprendizaje autónomo? Entonces les damos tips, y para mí es muy agradable cuando estudiantes de segundo o tercer matrícula le dicen a uno, profesor, será que podemos tener, me buscan a mí, nosotros manejamos un programa de formación integral, una nueva charla o taller de aprendizaje autónomo o de manejo del tiempo, para mí es formidable porque ya se están dando otra serie de, preocupaciones. Pero de igual manera los tutores que van a ser parte de estas tutorías académicas, ellos no llegan solos, nosotros hacemos un proceso de selección, por supuesto, y se presentan más de uno, no, pero digamos que tengan las mejores habilidades comunicativas, si, les pedimos que hagan un video, sí, o dos. Lógico, aplicado lo que van a hacer. Yo creo que esos videos están disponibles, seguramente podemos compartirlos con todos ustedes, sí, a, a ver si logramos alcanzar ese nivel de tuyo profe, de pronto, cierto, pero el hecho, por supuesto, ya todos sabemos que cuando, es una persona joven trabajando con otro joven es mucho más fácil transmitir ese conocimiento y eso se ha logrado.</t>
  </si>
  <si>
    <t>5.
07</t>
  </si>
  <si>
    <t>1. 2023/11/16</t>
  </si>
  <si>
    <t xml:space="preserve">10. Conversatorio, discusión y exposición en el marco del Tercer Encuentro del IIEDU sobre aprendizaje colaborativo y transformación pedagógica. </t>
  </si>
  <si>
    <t>Conversatorio, discusión y exposición en el marco del Tercer Encuentro del IIEDU sobre aprendizaje colaborativo y transformación pedagógica</t>
  </si>
  <si>
    <t>JCM: Es una maloca emmm dentro de lo que hemos ido conociendo y reconociendo poco a poco con la sede emmm Amazonía de la universidad, hemos notado que este es un espacio de aprendizaje colaborativo y bastante libre y ocurren eee situaciones muy interesantes emmm. Si hay oportunidad de que el viernes en la tarde estén acá, normalmente hay unos conversatorios libres supremamente relevantes, donde vienen pues personas de las comunidades, académicos. Aquí hay una rotación de estudiantes la verdad bastante amplia de muchos países y eso genera un enriquecimiento fuerte, digamos aquí en el lugar emmm quisiera arrancar eee este, esta sesión que es como muy híbrida, conversatorio, exposición, diálogo, etcétera, emmm presentando a alguien eee que he podido conocer ya por unos meses, es AP, emmm él ya nos comentará un poco más los detalles de su comunidad, pero lo interesante es que él colabora con la universidad en unos proyectos específicos, pero su comunidad también ha tenido una influencia interesante. En parte porque el padre de AP ayudó a diseñar y a construir esta maloca. Ayer uno de los estudiantes de posgrado en la hora del almuerzo nos mostró el último UN Periódico y en ese último, la primera página aparece la foto de esta maloca, entonces, lo, lo digo un poco en parte porque emmm sobre todo desde el nivel central, desde las ciudades que denominan aquí andinas, que bueno se da una discusión sobre, no por si es andina o no, sino por esa, como esa distinción tan fuerte emmm no se conocen en este tipo de espacios, ni el sentido qué tienen, ni cómo se van construyendo, cómo se van tejiendo.
Eeee entonces, para arrancar quisiera primero agradecerle a AP emmm y darle la palabra porque nos, nos va a comentar un poquito de, de ese proceso de la relación de la universidad con las comunidades a través de un caso concreto, pero también de cómo ese asunto es inverso en torno a, a, cómo pues ee fue el proceso para la construcción de esta maloca. Tengo entendido que hace poco se le hizo un ajuste del techo pues porque el tiempo y tal, pero está construido de esa forma, aquí se construye de esa manera emmm, con unas lógicas un poco diferentes. Entonces, AP, muchas gracias.</t>
  </si>
  <si>
    <t>AP: Bueno, muy buenos días para todos y todas. Pues la verdad eeee la Universidad Nacional  Sede Amazonía, pues con los programas que tiene, con ahorita con lo de los 15 Años del Programa Especial de Admisión Académica de Movilidad eeee PEAMA, eeee pues vienen muchos estudiantes de varios lugares de la Amazonía, muchos son de los corregimientos que hacen parte pues de nuestro departamento, entonces llegan a estos lugares o llegamos a estos lugares y pues también, donde usted se va, usted lleva su cultura, usted lleva su pensamiento y esas cosas, pues también donde usted va, así como extrañas tu familia, extraña tu comida, extraña tu maloca, extraña tu espacio, entonces llegan a la universidad y esos pensamientos, esos, eso que nosotros llamamos esas bases de pensamiento asentadas en las malocas, en sus territorios, pues también se decidió que en la universidad se necesitaría un espacio, un espacio donde vamos a sentarnos, vamos a dialogar, porque nosotros pues de comunidades, de pueblos indígenas, de gente del centro, de gente de, de las orillas de los, de los, de los ríos, quebradas, lagos, lagunas, pues siempre estamos reunidos ¿no? dialogando, compartiendo para diversas actividades; entonces con ese pensamiento se, se hizo pues, se construyó esta maloca para que, ee nosotros como, como miembros indígenas vengamos y nos reunamos ,sí,  Pero a partir de ese momento ya fue evolucionando, ya es, ya es, pues la maloca para nosotros siempre ha sido un centro de educación, sí, porque desde niño uno aprende, […]</t>
  </si>
  <si>
    <t>AP</t>
  </si>
  <si>
    <t>Todo es una etapa de aprendizaje para que usted al final de nosotros, de nuestra vida, ya seamos unos abuelos sabios, nosotros llamamos de palabra dulce, de buen pensamiento ,sí, , por eso dice palabra de vida, palabra de palabra dulce, sí.  Cuando nosotros decimos debemos sentar la palabra, es decir, sentar nuestros pensamientos, nuestros buenos pensamientos, entonces así sentamos nuestra palabra en este lugar, si, vamos a construir una maloca, vamos a construir nuestro, nuestro pensamiento, sí,  porque, porque el hecho de construir tu casa no es, no es, lo que, lo que son las cuatro paredes ¿no? Porque una casa sin nadie pues quién la habita ¿el comején? ¿Cierto? [se escuchan risas] ¿la termita? ¿Cierto? Entonces a una casa le da vida las personas, el momento que se vive ahí, entonces así se construye esto, sí, con esos pensamientos. 
Ahora en la actualidad pues vienen muchos estudiantes, muchos van, otros regresan, otros vinieron, se quedaron, hicieron familia [lo dice entre risas y los participantes también ríen] y entonces, sí, esa es la realidad, si, otros hicieron familia, vinieron, estudiaron, conocieron, hicieron familia y ya aquí se sientan todos los viernes, sí, hacen parte de este proceso. Entonces esa es la historia que tenemos en este lugar y pues gracias a Dios, pues a La Universidad Nacional, a los profesores, a los, a los, nosotros llamamos Dios, en en en mi tribu el Buinaima, no, el bo buinaima que es el dueño del pensamiento y pues se ha creado esto y así vamos eee empinado en que esto no se lleve la termita [los participantes ríen]. Bueno, muchas gracias.</t>
  </si>
  <si>
    <t xml:space="preserve">[…]AP: Bueno, yo también soy egresado de aquí de la Universidad Nacional, la Universidad Nacional en el 2009 eee casi con eso de los PEAMA, pues sacó una promoción que se llamó tecnólogo, tecnología forestal, entonces salimos de aquí egresados 30 tecnólogos forestales de aquí de la sede de Amazonía, y a partir de eso pues he sido siempre vinculado a los procesos de la Universidad Nacional. Incluso antes de ser tecnólogo forestal, yo ya trabajaba con la Universidad Nacional como co-investigador, sí, en proyectos de investigación, haciendo parcelas permanentes, sí, monitoreo de la vegetación sí, entonces ya después se dio esta oportunidad, ingresé, terminé y sigo vinculado a la universidad. Ahorita lo que yo hago es, lo que estamos haciendo es… tenemos desde hace dos años estamos haciendo el inventario forestal de la  sede, entonces todo este sendero que usted ven está inventariado, tienen placas. Este año lo que estoy haciendo es volviendo a tomar las remedidas, la remedición de los diámetros de crecimiento, los datos de mortandad, si, o los de ingreso, entonces eso es lo que estamos haciendo. Y… aparte de eso, pues e la universidad como tal tiene como proyecciones a futuro de, del crecimiento de la  sede ¿no?, qué va a pasar más adelante. Entonces esas proyecciones se hacen de acuerdo a qué espacio tenemos, dónde se puede construir, qué dejar y lo que estamos pensando dentro del proyecto que se llama Arboretum y Palmetum, pues conservar, porque nosotros como Universidad Nacional estamos también creo que ya hace como dos años [se escucha nuevamente el sobrevolar de un avión interfiriendo el audio], que fuimos catalogados como reserva, como algo forestal de la universidad, si,  y con el campus sostenible que se lleva con todas las universidades de la Nacional, entonces en eso estoy trabajando ahorita, en ese, en ese, proyecto de… Arboretum y Palmetum.
[…]LM: 16 hectáreas, ya. De esas son útiles digamos en términos de eeee siembras, de, o son algunas que son de digamos que reserva forestal prácticamente.
AP: Bueno pues, ya hace 30 años esto era potrero, ya, esto era un pastizal era un potrero. Solo acá tenemos, en esta parte de acá atrás tenemos un humedal, ese humedal si no fue tocado, no porque pues ahí se quedó, pero ya toda esta vegetación que usted ve ya tiene 30 años de regeneración natural, sí, [“ah, ya” responde el profesor LM], entonces ee a la dispersión por aves, por el señor Calixto que fue uno de los primeros trabajadores aquí en la universidad, entonces él trajo también algunas especies maderables, fue sembrando, si, algunos castaños que él sembró eso es lo que tenemos acá. Entonces esto era pastizales y ya, ya después de 30 años lo que vemos este bosque secundario en restauración y lo que tratamos es de conservar ¿no? y a partir de eso pues… si tú ves en, en toda la imagen satelital de Leticia este es un corredor biológico y es como un parche de bosque que ya, que ya solo le queda a la ciudad.
[…]
JCM: […]acá y tuvo la posibilidad de ir con la profesora HACM, ¿con alguien más o era con ella principalmente? [Sí, con ella, responde AP] con ella, a un evento, bueno creo que fueron varios porque aprovecharon el tiempo así bastante, a un evento precisamente de restauración ecológica, para mostrar cómo buena parte de la restauración ecológica implica dejar a la selva y a la naturaleza expresarse, sí, Conversamos de varios asuntos, pero no todo así tan eeee no sé científico y tal [AP se ríe], sino más digamos de forma no sé… libre. Pero yo en algunos procesos que he revisado de restauración ecológica cerca a Bogotá, han ocurrido cosas muy feas que yo las he podido ver. 
Una, encontrar árboles que los siembran y se mueren, y cuando uno revisa los metieron en un hueco así de chiquito y con todo y capacho [AP se ríe] ¿por-qué-hacen-eso? ¿Por qué quién controla realmente cuántos árboles se siembran? ¿cuántos prosperan? ta, ta, lógicas de corrupción, dinero de por medio bueno un montonón de cosas que lastimosamente hacen parte de nuestro país, pero lo aprendí fue directamente en terreno, viéndolo, conectando cosas. Claro, no estoy diciendo que todos los procesos sean así, a lo que voy es que detrás de algo que se vende como muy bonito, muy interesante en torno a la restauración puede haber problemas. Y entre lo que hemos notado por otros procesos en los cuales digamos he podido estar involucrado, hemos notado que la restauración natural pareciera que es la más potente, porque es realmente la más orgánica y donde la naturaleza se expresa, y si uno revisa con detenimiento pues… la naturaleza tiene varios millones de años, internos de saber qué es lo que tiene que hacer… porque nosotros creemos que tenemos ese imaginario que controlamos, pero en el fondo hay, hay bastante mentira detrás. </t>
  </si>
  <si>
    <t>AP;LM;JCM</t>
  </si>
  <si>
    <t xml:space="preserve">Si uno piensa en la erosión litoral, en el asunto de las terrazas eee marinas, eee en el caso San Andrés el basculamiento, ese tipo de asuntos donde hay unos procesos de otras escalas. Y, en el fondo pareciera que los humanos tenemos a través de la ciencia, el conocimiento y tal esa pretensión de que controlamos, pero en el fondo no es tan así, si. Entonces, creo que hay, hay que establecernos una sintonía más fuerte con esos procesos, con ese dejar ser, y ese tipo de cuestiones en las comunidades aborígenes son bastante más claras, me da la impresión. </t>
  </si>
  <si>
    <t>Entonces nos conocimos en Bogotá, armaron un vídeo sobre asuntos de restauración [se escucha a AP asentir], un vídeo muy bonito donde se muestra el asunto, una parte del proceso, conversamos sobre estos y otros temas eee, y luego tuve la oportunidad eee de ir a visitar su comunidad eee. La verdad creo que hay que entrar más porque fue una visita muy rápida, pero me llamó la atención dentro de la conversación el asunto de que estaban construyendo una maloca. Entonces, yo, bueno, cómo es el asunto de la construcción de la maloca. Y cuando, cuando fui a ver el proceso, había un estudiante acá de maestría, arquitecto, que estaba trabajando con el abuelo de AP, se me olvida el nombre de tu abuelo… [“Arcesio”, responde AP] Arcesio.  Estaban trabajando conjuntamente, aparte de eso con los niños y todos en terreno haciendo un modelo a escala de cómo va a quedar la maloca, pero con todas las medidas precisas, la orientación y todo. Y ya vi el modelo terminado y me pareció un proceso muy interesante porque es, digamos, una evidencia de que los procesos de aprendizaje y de conocimiento no necesariamente tienen que estar tan segmentados por edades, tan segmentados en lugares, incluso en tiempos.
 Los niños, para ellos era un juego, pero están aprendiendo, están absorbiendo todo el asunto de la estructura y el abuelo está ayudando a, a que su conocimiento no se pierda […]</t>
  </si>
  <si>
    <t>[…]Sí. Y es el aprender haciendo que es una cuestión supremamente importante que se ha demostrado en los grandes teóricos y tal de la educación. Aprender haciendo es el nivel máximo, el mínimo es quedarse sentado y que los demás me digan cómo es el mundo, aunque en ocasiones hay que hacerlo. El el nivel mínimo de retención de la información es ser espectador, el más alto es el de aprender haciendo y el de enseñar a otros [se escucha a los participantes hablar entre ellos] [alguien dice: ya les traigo un vasito, ante lo cual los demás dicen gracias, café con azúcar o sin azúcar, dice la misma voz] Muchísimas gracias [muy amable, dice alguno de los participantes] [agüita ya le traigo, tranquila, cualquier cosa me molestan] [nuevamente agradecen]. 
Miren, entonces, aquí se van conectando cosas muy interesantes eee en el asunto de la maloca, porque fíjense que ya estamos es en una comunidad. Ese abuelo fue el que repito, ayudó a construir y a diseñar esta maloca, entonces ahí veo una relación de la universidad hacia adentro con sus estudiantes, hacia afuera con las comunidades, un flujo. Pero además algo interesante dee, del arquitecto que estaba allá, es que ahí conversando y tal, me dijo algo como, como muy potente, dijo: aquí haciendo este modelo de la maloca he aprendido lo que… era muy difícil de aprender de otra manera, porque fue cortando los palitos, mirando la escala, si, cómo va el amarre… bueno, y muchos detalles que evidentemente ya cuando se amplifica el asunto cambian, pero en el fondo, si uno usara las matemáticas sería aplicar las lógicas fractales. Arquitecturas que se replican a distintas escalas… la cuestión de la escala en el aprendizaje es un asunto fundamental ummm. 
Yo recuerdo que, en alguna, en algún momento un trabajo de campo con niños de, de escuela, algunos no entendían el concepto de represa porque no tenían represa cerca. Entonces vamos a hacer una represa y cogimos una lomita, hicimos el huequito y el agua y tal, y el problema de la represa es que, si se sobrepasa el nivel, baja el flujo y genera un proceso sedimentario. Es decir, en muchos elementos de la naturaleza aplica la lógica fractal, y eso los profes de matemáticas acá, yo no soy de matemáticas [se escuchan las risas de los participantes], de una vez lo advierto, pero soy digamos sensible a esas cuestiones, además porque en la, en la geografía se replican las estructuras fractales. Y el asunto de Mandelbrot cuando plantea la cuestión de, de lo fractal, comienza haciendo unas reflexiones completamente geográficas: ¿cuál es el área de eee una isla? Y ve que a cada escala le cambia el dato, le cambia el valor y luego encuentra fractales en las, en las montañas, fractales en los ríos, fractales en las nubes y bueno, todo ese asunto ha seguido amplificándose.
 Parece que cuando uno va al mar el sonido es fractal, eee el de los ríos también. Y según los trabajos de Colin Ellard desde la psicogeografía, él plantea algo así desde las neurociencias, que hemos evolucionado en contacto con estructuras fractales que aparecen en los árboles, en las plantas, por todo lado. Y cuando uno lo confinan en una ciudad con unas formas, con ángulos rectos, donde buena parte de esto se elimina, comienzan los problemas porque todo indica que nos sanamos bastante en contacto con los fractales, porque hemos evolucionado con ellos… y luego las formas urbanas no lo eliminan y nos meten en un mundo distinto… bueno, es una discusión bastante amplia, pero a lo que voy es que la reflexión con el arquitecto, con el abuelo y con los niños y tal… tiene que ver con esta conversación y con lo que estamos intentando plantear desde el Instituto de Investigación en Educación en Bogotá, en la facultad de Ciencias Humanas, y es repensar la educación, repensar el aprendizaje, teniendo en cuenta otros elementos… que no necesariamente son nuevos, porque ese es el otro asunto y en eso hemos hablado con el profe GEBT desde hace rato: la innovación se piensa como algo nuevo, entonces lo nuevo por ser nuevo ya es bueno, pero un lugar como este es milenario; las primeras comunidades no tenían escuela como la tenemos nosotros o universidad como la tenemos grabada en la cabeza, pero estos son espacios de aprendizaje, son espacios lúdicos, son espacios políticos, porque acá se toman decisiones de sobre el territorio, fluye la información, pero aparte de eso se hace danza, se comparte la chicha, la caguana, el mambe, el ambil, esto es un lugar también para compartir y para generar tejido social. [“¿Eso es mañana viernes?”, se escucha a alguien preguntar al fondo y los participantes ríen] no sé si en la tarde, no sé si en la tarde hay lo de la muestra gastronómica, yo me imagino que de pronto habrá muchos de estos productos, incluyendo la caguana, que me parece… yo no la conocía hace poco y… 
[…]JCM: Más para refrescar. Yo creo que mañana con, con bastante probabilidad pues va a haber caguana, bueno y un montonón de productos impresionantes. Pensando en este asunto, yo presencié aquí una parte del proceso del ambil… y es increíble, o sea, el asunto de cómo esta planta se le hace este proceso, se le saca la babita y esta babita es la que aglutina… esto es pura bioquímica, pero a la vez física, porque hay un asunto de cómo funciona y este tiene esta función y está la otra y tal, pero es a través de unas lógicas distintas que en el fondo son milenarias... Dicho de otra forma, volveremos así sobre este tipo de temas, esa relación con las comunidades ancestrales implica un conocimiento muy potente, muy profundo y es bastante inadecuado lo que en ocasiones ocurre desde la academia ortodoxa, planteando que eso no es conocimiento […]
¿Por qué? O porque no hay títulos, o porque no hay escuela, o porque no hay universidad. Pero la verdad, cada vez que uno entra se sorprende más. Y de lo, de lo último que me enteré un poco desde algunas comunidades de esas que andan muuuy aisladas, que no quieren entrar en contacto con Occidente, sobre todo en el contexto brasilero, que hay algunas donde eee les gusta hacer la cacería de noche, y hay que tener muchooo, o sea, digamos, no sé cómo decirlo: sensibilidad frente al asunto, porque si uno se mete de día en la selva, se vuelve muy oscura y más fría, o sea, hay un cambio de temperatura fuerte por el asunto de la humedad, pero de noche es que eso es oscuro [se escuchan exclamaciones de temor de los asistentes] porque no se ve, por más que haya luna y tal no, oscuro, oscuro, oscuro; entonces van a cazar de noche[…]
JCM: Y entonces el, el asunto era que estas comunidades van a cazar de noche y tienen un conocimiento milenario de las plantas tan fuerte que hacen unas goticas que se las ponen en los ojos para dilatar y ver mucho en la noche [Se escuchan expresiones de sorpresa entre los participantes]. Otra vez: hay un montonón de elementos de cómo sembrar, en qué momento y tal. Entonces la, la invitación y yo creo que muchas de ustedes, de las personas acá presentes, pues serán sensibles al asunto, pero la idea es como ir arrancando esta conversación, discusión, exposición, etcétera, en torno a cómo los procesos de aprendizaje requieren ser revisados y repensados, porque tenemos muchos problemas en las universidades.</t>
  </si>
  <si>
    <t>INVESTIGACIÓN</t>
  </si>
  <si>
    <t xml:space="preserve">EDGL: Profe, perdón eee ahí como adición de algunas cosas: yo trabajo en el área de patología vegetal, el área de protección vegetal y también microbiología; las levaduras que se tienen acá, esa zona es una zona en donde el maíz es muy poco, más lo utilizan los indígenas de la costa pacífica, la parte centro, pero acá el elemento primordial es la yuca, sí. Y como lo dice acá el compañero, pues aquí muchas veces no es la fermentación como tal, pero sí hay unas [Enuncia un concepto que no se entiende. Audio STE-010. Min 24:45 y video C0002. Min 23:55] que fermentan y esa fermentación está realizada por microorganismos y esos microorganismos ellos ya sabían el Ciclo de Krebs y el Ciclo de Calvin hace jurgo y saben cuándo pararlo para que no les… tenga otro producto, sino que ya saben cómo hacerlo y ya sabían de la fermentación aerobia y la fermentación anaerobia. Entonces si querían emborracharse, fermentación aerobia, ve anaerobia, perdón. Y para ellos la tapaban, entonces sin oxígeno se va por esa ruta, pero si lo dejaban acá, pues hacían vinagre, se les convertía en vinagre y eso no es agradable para acá. Entonces, lo que dice el profesor JCM eee es muy cierto, yo creo que no solamente las matemáticas sino en cada una de las áreas que nosotros estamos trabajando está esa sabiduría y está todo ese ensamblaje de, de la parte bioquímica, química, esos lenguajes, aún eee todo lo que se está descubriendo aquí en estas zonas, de para qué sirven las plantas y en este momento hay un grupo de investigadores de Holanda y de Alemania en la selva de Colombia, Perú y Brasil, buscando elementos para el cáncer. Entonces comienzan a sacar todos esos perfiles bioquímicos de las plantas que hay aquí, que ancestralmente se vienen utilizando para curar enfermedades buscando todo esto, si hay unos perfiles, recordar ahí por lo bajo, una planta tiene más o menos cuatro, cuatro mil novecientos metabolitos secundarios y primarios que salen de estas plantas, entonces, ¿cuál de esos es el que nos sirve? Entonces ahí están los trabajos. Profe que pena que me…  
[…]
</t>
  </si>
  <si>
    <t xml:space="preserve">LM: Sí, para don AP es sobre el tema de la regulación cultural y legal en términos de eee esas diferentes etnias que están aquí, cómo aquí convergen tres eeee naciones, por ejemplo, si una etnia es indiferente de que esté aquí Leticia y sea colombiano y que pase fronteras a Brasil, a Perú, ¿cómo manejan esa parte?
AP: Bueno, eso se maneja como lo manejan los peces ¿no? los peces no tienen nacionalidad [se escuchan risas] ellos viven en el Amazonas, sí, cruzó, se bajó por el río, está allá en un lago, no le gustó, se vino a buscar comida para acá, pero él no tiene nacionalidad. Así pues, también somos nosotros, sí, lo que nos delimita es bueno: ¿qué es lo que hace a una nación, a Colombia ser Colombia? El territorio ¿cierto? ¿Por qué luchaba el pueblo de Israel primero? eran deambulantes, ¿pero necesitaban qué? establecer un… territorio. A nosotros no nos hacen colombianos porque tenemos un pedacito de tierra, ¿cierto? Bueno, ustedes van a ser colombianos, pero no, la cultura, la tradición; nosotros desde siempre hemos vivido aquí, sí, algunos nómadas, otros sedentarios, sí.
Pero entonces, ya yendo como como a la parte histórica, no, toda la ribera amazónica, todo lo que es las amazonas, pues estaban las amazonas, sí. las Tribus Omaguas que predominaban ya después fueron diezmadas por la entrada de la conquista y todo eso; por las quebradas, sí, por las quebradas los diferentes afluentes vivían otras tribus como los Cocamas, los Tikuna, los Yaguas, que después que fueron diezmadas, los Omaguas ellos fueron saliendo, sí, y hacer posesión en la ribera del río Amazonas.
 Pero hay otras tribus que, que entre nosotros llamamos la gente de centro, ¿ya? los que están por El Medio Putumayo, sí, por el río eee, por la quebrada eee, por la Chorrera, sí, por el Igara Paraná, por la parte de Pedrera, entre Putumayo y Caquetá, sí, hay varias tribus, eso es lo que aquí cuando nos sentamos nosotros decimos la gente de centro, entonces allá hay Bora, Muinane, Makuna, Tanimuca, Koreguaje, sí, Kubeos, entonces… y todas esas tribus nosotros se tienen malocas, ¿ya? Entonces acá abajo en la parte de la Amazonía, por este sector de acá, digamos, lo lla, lo llamamos que son dueños los Tikunas, los Cocamas y los Yaguas, sí; entonces cuando viene la gente de centro a este lugar, por diferentes motivos, sí, llegan, por eso yo les decía, se viene, no solo es su personalidad, sino trae su pensamiento y su cultura, ¿cierto? Pero vienen, por decirlo, a tierras extrañas, a tierras ajenas, donde tienen que construir también su maloca; entonces las malocas que vemos acá en este lugar, este lugar le llam, son tierra de los Maguta, o sea los Tikunas, no, recordemos que esos nombres pues, Tikuna, eso ya le ponen los los grandes investigadores que no sé qué, ¿no? ¿Pero son Maguta, como los Uitotos, eso llegó alguien y dijo van a ser Uitotos, pero, pero no [se escuchan risas], sí, pero pues entonces eso, estos espacios son digamos: pensamientos sentados en otros pensamientos ¿ya? en otros lugares, sí, como para dar un contexto, sí, ¿No sé si me han entendido, me hago entender? Pero entonces eso, ¿no? La cultura trasciende, no, no hay límites, no hay fronteras.
LM: Bueno, ya la última pregunta, ¿además de la función social de construir desde el tejido de la maloca, también hay una función de tipo religioso, ancestral, de tema trascendental, de temas de chamanismo y eso?
AP: Bueno, eso ya depende pues de, de cada cultura ¿no?, cada cultura pues también maneja su especie de, de chamán o médico tradicional ¿no?, algunos pues, pues se dedican eee, como como, como nosotros decimos, no: es un gran brujo, un gran chamán, mejor dicho, hay que tenerle, sí, pero igual es humano y muere, ¿no? Entonces si se muere, se muere su saber, porque hay muchos que son grandes chamanes, pero también son muy mezquinos ¿ya? también son muy mezquinos, casi no, no, no comparten ese conocimiento… pero también la debilidad que hay de compartir ese conocimiento es que, el aprendiz tiene que ser, pasar diversas pruebas, dietas, sí, como para llegar a ser un cacique de maloca, eso no, no, no es cualquiera, es el primogénito ¿no? pero si el primogénito no, no sirvió, pues le tocó al segundo.
[…] 
JCM: Volviendo un poquito a lo del territorio que es un tema supremamente importante, no hay que olvidar que, en la construcción de los estados modernos, o sea, esta idea del límite estatal eee es más bien reciente. Si uno revisa, por ejemplo, lo que significan los límites en la Europa actual durante no sé, los últimos dos siglos, eso ha cambiado pa’ allá y pa’ acá y eso también ha cambiado, incluso nuestra conversación acá con los primeros que llegamos fue un poco eso, sí, esos cambios tan fuertes. Y, hay una cuestión que no, no hay que perder de vista en este tipo de zonas y es la siguiente: en general para las comunidades aborígenes… de lo que hoy es digamos eee América, Abi Ayala, dependiendo donde uno se ubique… dentro de esas perspectivas los ríos integraban, porque los ríos son como las venas y por ahí transita todo, eran las vías y siguen siendo las vías, como el sistema arterial. Pero se llegó de Europa con una lógica completamente distinta y es que el río limita, entonces aquí es Colombia y allá es Perú o allá es Brasil y eso rompe con esa estructura territorial de las comunidades aborígenes. Pero lo curioso es que cuando uno llega a estas zonas, uno se da cuenta que esa lógica de Estado nación no ha terminado, no está completamente cuajada. 
Se han realizado bastantes investigaciones que plantean que aquí en realidad no hay Estado nación; hay la idea Estado, pero nación habría que pensar en muchas naciones. Y… un ejemplo concreto: eso fue en la primera, no, la segunda visita que hice acá fuimos a una comunidad de Santa ASMR, donde tienen un proceso ambiental muy potente de 14 años de cuidar tortugas y cuidan las tortugas porque las tortugas son indicadores del resto. Si, si las tortugas descienden en población y no aparecen es porque hay problemas por todo lado. Es un asunto digamos de, de conexión y de complejidad, ellos se fueron por el lado las tortuguitas; entonces ayudan a cuidar las tortugas a criarlas y luego a tomar los huevitos y hacer lo que ellos llaman “sembrar tortuga” y es ir a las playas, ojalá unas playas escondidas para que no lleguen las personas que trafican con los huevos, que los venden, etcétera, a sembrarlos a cierta profundidad, porque cada especie de tortuga tiene una profundidad específica por la relación del sol, la temperatura, etcétera… Y eee eso lo hicimos una noche, al otro día fuimos también a conocer otras comunidades y pues nos metimos bastante en la lancha y estamos en pleno Perú y pues cuál pasaporte y cuál diferencia entre las comunidades si ellos son familiares, trabajan con las tortugas, entonces desde este lado digamos occidental, el asunto de las tortugas ya es plurinacional, pero entre ellos son sus propias comunidades y sus familias porque están al otro lado del río, sí. 
Bueno, entonces todo este tipo de asuntos es importante tenerlos en cuenta, pero además… sería clave generar una discusión en torno a los procesos educativos y esos límites, porque del lado brasilero pasan unas cosas distintas del lado peruano, pero en el fondo es un mismo territorio y ahí cómo jugamos y cuál es el papel de nuestra Universidad Nacional y el papel de la investigación, de los proyectos, etcétera. Entonces es un asunto… yo diría que bastante relevante y complejo que nos puede, digamos, llevar más tiempo. </t>
  </si>
  <si>
    <t>LM;AP;JCM</t>
  </si>
  <si>
    <t xml:space="preserve">[…]Emmm, hay un asunto interesante cuando uno se mete con las cuestiones territoriales y el aprendizaje… porque los espacios comienzan a adquirir múltiples valores y posiblemente valores infinitos. Dicho de otra forma, todo lo que ustedes han dicho es cierto, porque este espacio lo estamos creando entre todos y cada quien, aunque lo sienta distinto, está aportando y estamos coexistiendo. Para para las comunidades aborígenes, normalmente escuchar es bastante importante, aprender a escuchar… porque además se maneja la transmisión de la información de una manera muy oral, pero oír es una cuestión importante y parece que eso también se está perdiendo mucho ummm oír… bueno, además del resto que se ha planteado. 
Dicho de otra forma, dentro de un proyecto que tengo macro, como, digamos, de aventura dentro de la universidad está el asunto de los espacios alternativos de aprendizaje y el territorio como dispositivo potente de educación. ¿Qué se traduce eso? Podemos generar procesos de enseñanza, de aprendizaje, de educación en cualquier lugar y en cualquier contexto. Este es un espacio milenario de aprendizaje. La selva misma también. ¿Qué ocurría cuando no existían las escuelas, los colegios o las universidades?... 
Pues resumo un poco el asunto: hace ya un tiempito me encontré con un libro iluminador: Historia de la educación y arranca el asunto con la prehistoria, la vida misma, el viaje mismo, el recorrido, el sendero, la selva, el abrigo rocoso, son espacios de aprendizaje. Entonces ahí la duda es: ¿y por qué dentro de otras y por qué nos venden la idea de que el único contexto para educarse y para investigar y para aprender es un aula? ¿De dónde salió eso? ¿Por qué nos venden la idea en torno a que el único contexto para llegar a un nivel más alto es la universidad? Y ayer hablamos con MCP el asunto de, de desconfiar en el buen sentido, que eso es una actitud científica importante, dudar, [La profesora MCP dice en voz baja: “sospechar”] escuchar también, etcétera. Enunciar por supuesto, [sospechar, dice de nuevo la profesora MCP] eso, sospechar. Entonces, cuando uno comienza a revisar y a meterse de cabeza en el asunto, dice bueno, ¿y entonces antes cómo era el asunto? Pero, además, como se plantea mucho en la geomorfología, el presente es clave del pasado, pero uno podría aplicar: el presente es clave del futuro. 
Y una de mis dudas es: ¿y la educación hacia el futuro qué? ¿Tiene que seguir anclada a las aulas? ¿Y a algo que llamamos universidad? O ahora ese asunto que llamamos internet, que parece que es otro tejido raro ahí, sí, de esos que diseño Nikola Tesla, quien planteó que algún día se iba a conectar a todo el planeta, pero además a todo el universo mmmm ¿y cómo se mueven las, estas sondas que se envían a lugares lejanos? ¿Y cómo se comunican? O sea, hay un asunto ahí fuerte, trascendental detrás, ¿pero vuelvo al asunto y la educación en el futuro qué? </t>
  </si>
  <si>
    <t>TECNOLOGÍAS DIGITALES APLICADAS A LA EDUCACIÓN</t>
  </si>
  <si>
    <t xml:space="preserve">A mí me parece muy importante poner ejemplos y casos, porque ahí uno como que va contrastando, pero no para quedarse necesariamente en la anécdota. Ya te doy la palabra [Le dice a ASMR]. Y, para redondear esta idea y y y pasamos a lo que nos quieres comentar, que con seguridad será bien relevante, emmm y es un colega, no voy a decir nombres, de la universidad, profesor y si alguien me dice así en confianza, como en esos espacios que uno cree que no son importantes, pero son supremamente importantes, hacían un almuerzo y tal, me dice: ―profe, estoy preocupado, ―dije ¿y por qué?  ―Dijo es que tengo un hijo y entonces pues quería ir a estudiar a Estados Unidos y pues la verdad, pues me gasté ahí una plata apoyándolo porque… se fue a hacer una maestría y llegó a los dos años diciendo que él podía haber aprendido eso, él solito usando internet…
Claro, tampoco estoy diciendo que todo es blanco o negro, el asunto es muy complejo. Yo sé que no todo está en internet, es más, ya hemos sufrido, vivido lo que es la segregación digital territorial acá, y sí se puede y la universidad sigue moviéndose y hay un montonón de extranjeros y hay profes que producen bastante y vienen y los buscan, es decir, se pueden establecer relaciones diferenciales con internet… pero, ese caso me pareció muy interesante porque uno de los asuntos que hemos estado trabajando con los espacios alternativos de aprendizaje, es el asunto del autoaprendizaje colaborativo en red y para eso internet es fundamental… 
Es preciso ¿Es posible aprender por sí mismo usando internet? Teniendo en cuenta que internet implica relación con otros, con otras, que a veces no conocemos, a veces sí, pues todo indica que sí. Y entonces la pregunta se amplifica este es un espacio de aprendizaje, internet es un espacio de aprendizaje o espacios, o sea hay un asunto con el plural, ¿y entonces dónde queda la universidad? ¿En el limbo? Ummm, yo creo que la universidad debe resignificarse, no lo digo solo yo, hay un montonón de gente que está pensando ese tipo de asuntos; tampoco la idea es que hay que ponerle bomba atómica a las universidades, sino que debemos repensarnos, resignificarnos, proyectarnos, tal vez ser más flexibles tal… y una de esas vías relevantes es el asunto de lo híbrido y cuando digo lo híbrido no es online, offline y todas estas cosas así, sino híbrido más híbrido, más abierto, más flexible, que fluya más, que no sea un asunto cerrado. Y aquí hay una cuestión de corte ontológico… el conocimiento es infinito y ¡por qué diablos nos quieren vender la idea que el conocimiento está acá y sólo está con un cartón! como forma de representación y moneda de cambio… </t>
  </si>
  <si>
    <t>INCERTIDUMBRE</t>
  </si>
  <si>
    <t>O nuestra perspectiva es… de intentar entrar en ese abismo de lo infinito y aportar un poquito… o clausurar: ah usted no está inscrito en mi clase, no entra; ah usted no pagó la matrícula, entonces no sirve para nada, reprueba. Claro que eso que estoy diciendo es muy provocador y tal, pero la idea es precisamente repensar, si, repensar, discutir, ir para atrás, ir para adelante, es decir ¿cómo arrancan estos procesos? pero además, ¿cómo podrían ser a futuro? eeee yo creo que una de las primeras conversaciones que tuvimos sobre el Instituto Cuenco, se pensaba en el creo que el horizonte era 2034, algo así, no sé si me falla la cabeza, pero creo que dije: nooo pero mínimo 2050 porque pues eso es aquí no más, lo mismo dije en alguna reunión de de directores de posgrado en Bogotá pero, pero es que eso es muy, ¡eso es ya!, pensémonos a una escalita un poco más larga, no sabemos qué es eso porque no sabemos mañana el caos de incertidumbre y todas esas cuestiones ahí están, no sabemos, pero… interesante pensarse un poquito más allá.</t>
  </si>
  <si>
    <t>ASMR: Bueno, tengo muchas cosas por decir, pero voy a cómo tratar de, de colocarla en tres ejes: primero como estudiante, yo estudio Gestión cultural y Comunicativa en la Sede Manizales y va mucho en relación con lo que acabas de decir de repensarnos… cuando yo llegué a la universidad tenía la ilusión de que mi contacto con el territorio sea Manizales o sea cualquier lugar y va a ser mucho más directo. ¿Qué pasa? queee estamos aprendiendo cosas que vienen de un libro, pero que cuando vamos a los trabajos de campo si se puede decir que son dos semanas donde usted va y le pregunta a X persona no, usted qué piensa de… ya son dos semanas y ya, yo no conocí a la persona, yo no supe cómo es la dinámica del territorio y nada y eso es lo que va a presentar y ya, ¿qué pasa? Que tenemos una necesidad y eso lo comprendí a la hora de poder compartir con una fundación que está en cierto barrio, que hace cierta función, que es que nos estamos, que en mi carrera se está limitando tanto esa labor de ser gestor a usted tiene que hacer eventos, usted tiene que hacer tal cosa y usted es gestor por esto. 
Cuando salimos al campo encontramos la necesidad de, es que hay que ir al territorio, yo no, o sea, si ustedes me preguntan: ¿usted conoce Manizales? No, sí yo le digo dónde está tal cosa; pero es que yo no puedo decir que yo conozco el territorio de Caldas  porque yo no tengo interacción con la gente, ese es el otro problema: cuando llegan chicos que ya tienen ese proceso empírico de gestión, de trabajar con el territorio y demás, que han aprendido de formas totalmente diferentes, que ya tienen la experiencia de formular proyectos, de, de trabajar con la comunidad, de que ya tienen una visión más amplia, hay un choque entre docentes y estudiantes, que no es un choque solamente de palabras, sino que es que ya escalan a cosas disciplinarias: “y es que me siento agredido por usted porque usted me está desmintiendo en mi clase y no”, y es un proceso que tenemos constante y es que hay que también ser flexibles no tanto como universidad sino también como docentes, comprender de que hay chicos que ya tienen su proceso, que están ahí por la necesidad de tener un cartón, porque ellos ya saben cómo es la movida; obviamente se aprende mucho, pero entonces cómo vamos a pensar de que: Es que usted me está desmintiendo a mí porque en el libro dice tal cosa, porque en mi investigación fue así. Y hay muchos tipos de aprendizaje, entonces he ahí de repensarnos exactamente la universidad ¿qué papel está jugando? 
Está abriendo la oportunidad y está haciendo un conector entre los chicos y el territorio, los chicos y las personas o está delimitando mucho de usted solamente tiene que aprender acá y cuando salimos a la vida laboral es un choque, tengo compañeros que se graduaron hace un año y no han podido encontrar trabajo porque dicen todo lo que a mí me están enseñando, no. Y tenemos salidas académicas que hacen un paseo, en este momento hay una salida académica, Barranquilla, Cartagena, Santa Marta, usted llega y le pregunta a los chicos: ¿usted que aprendió? Ah no, fui a comer a tal parte, fui a tal parte, fui a bailar a tal parte y mire las fotos que me tomé. 
Estas son las salidas académicas que estamos teniendo y estamos primero: perdiendo el dinero de nosotros; segundo: desaprovechando una oportunidad grandísima, porque creo que tenemos el pensamiento de que, en el territorio donde estamos no hay posibilidad de generar conexión, sino que nos toca ir a las partes importantes del país. Entonces hay que repensarnos también, cómo desde la docencia porque siento que si empezamos a hacer ese cambio desde los docentes en el aula, podemos llegar a escalas mucho más grandes, ser un poquito más flexibles a la hora de usted ya tiene experiencia, venga y me comparte un poquito de cómo vivió usted ese proceso y cómo es en realidad el contexto. Eso por una parte y segundo: dejar de tenerle miedo a la sinergia de las cosas, hay que empezar a crear comunidad desde los mismos estudiantes y eso no recuerdo con quien lo hablaba y es una de las cosas que en el encuentro PEAMA se toca es: por eso que nosotros no volvemos al territorio, nosotros nos crían con, nos preparan con un pensamiento individual. 
Hicimos un evento en Manizales que se llamó Gestival Un Mundo en Sinergia y era chévere ver cómo los chicos de matemáticas entendían que tienen una relación directa con la música, pero porque llevamos a un músico, se sentó el músico en la mitad de ellos, mire esto, esto y esto, llevamos a una chica que tatúa, tiene relación con geometría, tengo relación con todo esto. Entonces, también la necesidad de que empezamos a hacer sinergia entre los campos del conocimiento para poder ampliar ese abanico de expectativas, porque yo no me puedo quedar solamente con que yo soy gestora cultural y ya, y no tengo más con quién compartir o solamente soy matemático, solamente soy ingeniero y ya, y me voy a dedicar a eso y como no veo una oportunidad en mi territorio no voy a volver. ¿Pero qué pasa si yo me uno con alguien más y encuentro una necesidad en el territorio? Obviamente voy a tener todas las ganas de volver y hacer ese proceso de movilidad. Lastimosamente en el PEAMA nos estamos preparando en una sede de presencia nacional y nos vamos… y yo Arauca… y escucho mucho: yo a Arauca no quiero volver, yo a Tumaco no quiero volver, a Amazonía no quiero volver porque no hay oportunidad de… porque simplemente estamos encasillados en que soy ingeniero y me tengo que dedicar a la ingeniería. 
EDGL: Pues en parte tengo…. tienes razón, pero a veces no comparto algunas cosas. Empecemos por algunas cue: ¿qué es el salón? y, lo decía JCM: ¿qué es el salón para nosotros? Para mí el salón y sobre todo en el área en que mi experticia es la comunidad, es el campo, es el territorio, es salir, porque yo no puedo enseñar enfermedades de planta sin que las vean, sin que miren allá y eso hace territorio digamos, cada lugar tiene una parte. 
Para mí como docente es una cuestión muy particular, es que una salida, así sea una ciudad, así sea, así sea como lo dice acá que van de paseo, para muchas personas nunca han tenido la oportunidad de conocer una ciudad grande, no han cono… no han tenido la oportunidad de conocer una playa [claro, repite alguien] y eso hace que el mundo para él le crezca. Estoy de acuerdo contigo de las oportunidades. Que día me hicieron una en un… en Medellín, tuvimos un, un un… me invitaron a una cátedra para hablar de aula y para hablar de territorio, y me preguntaban: ¿para usted qué es el aula? Para mí el aula es el mundo, sí, 
no el espacio de la universidad, el mundo y yo me voy para las comunidades si es hablar por las comunidades como estamos aquí sentados, yo me voy a una finca que tiene una problemática, cada uno con sus problemáticas y había una pregunta allí muy relevante que era: ¿usted como profesor qué es? ¿Qué enseña la universidad a los estudiantes? 
Para estos estudiantes que están en estos diferentes programas especiales, ¿qué piensa de volver al territorio? Dije: es que nosotros no estamos enseñando para volver al territorio; nosotros estamos enseñando es para que se defiendan en el mundo [en el mundo, sí, dice alguien] que, si tienen la oportunidad de volver al territorio, magnífico, pero tú lo acabas de decir: ¿dónde está la oportunidad?... Y la universidad no va a crear esa oportunidad, preparar y enseñar para que se defiendan en el mundo en diferentes áreas, entonces eso es lo que, esa es la mirada. Pero, una salida así sea de paseo… muchos han tenido la oportunidad de conocer ciudades, de conocer lugares, conocer la playa, conocer, pero te aseguro que muchos ni siquiera, es la primera vez que van al mar y el hecho de ver el mar le aparecieron mil barcos en su cabeza para poder viajar… Gracias profe.</t>
  </si>
  <si>
    <t xml:space="preserve">[…]AFMC: Sí, no, una cosa: yo conocí el mar gracias a la universidad ¿sí? cuando estaba en ciencia política, un evento el Foro Social Mundial Temático en Cartagena y conocí el mar gracias a la universidad y realmente eso me interesó más que ver a Boaventura de Sousa que en ese momento era la sí… [se escuchan risas] y realmente eso cambió más, sí, mi perspectiva, o sea creo que no son cosas que tienen que ser excluyentes, digamos...
Ahora, es entiendo todo, todo todo el, el ejercicio, estoy de acuerdo con lo que se ha planteado, pero yo también creo que es importante que recordemos qué es el aula de clases, si, y qué es la universidad, en tanto, digamos campus y todas estas cosas, porque, creo que, que a veces como que se lleva a una, a una idea un poco simplificada de lo que es el aula; como es que estamos en cuatro paredes medidas siento, no,  yo creo, yo creo que el aula también es un ámbito muy importante, sí,  por qué porque es que el aula no son las cuatro paredes, sino son las reglas de juego que se tienen, es el ámbito del cuidado donde las personas pueden también expresar lo que consideren que pueden expresar, es el ámbito del respeto por la diferencia, las ideas, por el reconocimiento de las personas que a veces no pueden llegar incluso a esa aula.
Lo mismo con la universidad, es decir, a veces uno dice no es que en la universidad no se aprende, sino que hay que salir. Bueno hay estudiantes cuya única posibilidad real de espacio para la lectura tranquila es la universidad, la biblioteca, por ejemplo, la pandemia nos enseñó eso, hay estudiantes en donde la universidad no es únicamente un sitio para ir a, a a recibir sus clases, sino que es la única posibilidad que tiene de espacio de estudio. En su casa no cuentan con un escritorio, en su casa no cuentan con una biblioteca, en su casa no cuentan con silencio, en su casa…, sí.  
Yo creo que es muy importante también reconocer eso y, y plantearlo co, co como espacios que son construidos colectivamente; sí que es que a veces me parece se entiende el aula como que son cuatro paredes y estamos encerrados y sólo es un ámbito de la disciplina y lo, lo mejor está afuera cuando no. O sea, yo creo que el aula y todo el ámbito universitario es un ámbito que está en construcción y que depende también de las personas que estemos allí en las comunidades cómo lo vamos construyendo. 
Cierro diciendo esto: los estudiantes, a veces en mis cursos nos va bien porque sienten que el aula, la manera como configuramos colectivamente ese ámbito, es el espacio para equivocarse tranquilamente, al contrario, sale y sea donde sea hay un temor, sí, no sé, porque son los estudiantes, entonces las saben todas, porque entonces si usted está estudiando es el que sabe y entonces… todo ese tipo de cosas. Pero el aula es el ámbito de cuidado donde pueden ser muy libres también. Entonces creo que, que finalmente son espacios que se construyen socialmente, tanto esta maloca como el territorio, pero el aula también. Y por eso es importante pensar la universidad como ámbito, como campus, como escenario de construcción colectiva y no únicamente como cierta arquitectura, además occidental de disciplina no….  yo creo que ahí hay que mirar lo que allí ocurre, y claro si nos vamos yendo hacia allá en don…, por ejemplo, el tema lo virtual, no pues bueno, si, si si la persona le dijo esto a tu compañero, que esto lo hubiera podido haber hecho con un curso virtual, me digo bueno, entonces ¿de qué universidad estamos hablando?, sí, ¿Y qué pasa con la interacción? ¿Y qué pasa con la construcción colectiva? ¿Y qué pasa con el ver al otro? ¿Y qué pasa con expresar mi identidad? ¿Prendieron las cámaras? ¿O sea cómo funciona ese proceso educativo? Porque claro, puede ser funcional el tema de la internet en un proceso que a veces puede ser bastante transmisionista… puede que no sea funcional en otros ámbitos, si, entonces la pregunta sería un poco cuando pensamos los espacios es ¿para qué educación? ¿y en qué sentido de esa educación?
JCM: Sí, en realidad es un asunto hiper complejo, yo creo que iremos yendo y viniendo, emmm, pero digamos que aquí, como lo, lo advertí hace un rato ee, el asunto no es plantear solo que la universidad no sirve para nada y que tampoco que es lo mejor del mundo [se escucha gente hablar], sino tratar de analizar muchos ángulos, incluyendo lo bonito, pero también lo feíto, porque normalmente… tratamos, y eso ocurre mucho en las familias, por ejemplo, de tapar lo feíto, aunque lo bonito se muestre, lo feito no, entonces como tener una perspectiva más compleja, pero evidentemente y ahí digamos emmm daría la palabra eeee porque hay algunas personas que se están animando a expresarse y por eso digamos la la idea de este encuentro y es lo siguiente: ¡las escuelas pueden salvar vidas y lo hemos encontrado!, ¡las universidades pueden salvar vidas! ¡Estoy completamente de acuerdo! No obstante, ese es solo una parte dentro de una lógica mucho más compleja y multivariada, pero evidentemente aparecen. Dale, dale. </t>
  </si>
  <si>
    <t>AFMC;JCM</t>
  </si>
  <si>
    <t>AFMC: Tú me dejas, no, es solo para, lo que estás diciendo es clave y es también entender en qué país estamos y la educación… si, e… profesores, esto es de instituciones tecnológicas en Medellín, no estoy hablando de una universidad e, las, paradójicamente, y esto es extraño, las, las instituciones de educación superior que más han avanzado en virtualización y estas cosas son las carreras tecnológicas y uno dice bueno, y eso ¿cómo lo hacen? ¿Y cómo es el tema con los laboratorios? sí,  o ¿Qué carrera…? ¿cuál es la idea de carrera tecnológica que hay? Bueno, pero ellos e, unos rectores me decían que, que está bien, pero que no les funciona, entonces yo decía: ¿por qué? Porque combatir con bandas criminales requiere que los estudiantes vengan, estén aquí en la universidad, o sea puede ser que los contenidos los tenga y que la prueba de estado sea la mejor, pero tener al estudiante aquí en el campus, que tenga otra relación, que tenga la posibilidad de ir al cine foro, es la única forma que tenemos realmente de arrebatarle muchos jóvenes, muchas jóvenes a bandas criminales que están en los barrios donde ellos viven. Entonces ahí es donde uno dice bueno, ¿qué es la pertinencia? No es sólo educar para el trabajo, sino es educar tal vez pensando en unos contextos, pensando en unos objetivos que pueden ser múltiples y que incluso pueden estar al mismo nivel e incluso son más importantes que los nive..., que los objetivos estrictamente académicos. Entonces, solo para, para e afirmar lo que estás planteando, ya. Gracias, qué pena. […]</t>
  </si>
  <si>
    <t>AFMC</t>
  </si>
  <si>
    <t xml:space="preserve">FAMJ: […]Entonces, una vez que está todo establecido, escapas a la discusión, entonces, desde ese punto de vista lo que les quiero contar es… yo soy la persona menos indicada para entrar en este debate digamos, no tengo los elementos eee, carezco de las sensibilidades, sí les puedo decir una cosa eee, mi posición, es la siguiente: que yo veo que hay una hipótesis de partida en lo que es aprendizaje, algo maravilloso y es que la persona, el individuo quiere aprender, es decir, hay una salida de campo y claro… pues lo primero están las diversiones, los bailes, las cosas, eso se lleva todo y algún individuo aprovechará la oportunidad para lo que fue, que es aprender. 
En mi caso yo trato de abrir cuántas oportunidades puedo, los robots que les mostré ayer esencialmente me permiten abrir cualquier cantidad de oportunidades y, y, el que quiere las aprovecha y el que no, no. En ese sentido busco dejar ser, o sea, trato, voy con el pensamiento capitalista si se quiere de, abrir oportunidades, cuantas más mejor, todas las que puedo, concentro mi energía en abrir cuantas oportunidades se pueda, pero realmente, digamos que, con 35 años de experiencia, yo veo que hay gente que no, no quiere aprender y está bien, o sea, me parece muy bien, así como hay gente que quiere aprender y fantástico, porque es el complemento, es lo que justifica mi actividad, mi presencia y todo. Es decir, definitivamente ahí hay un, hay un elemento, por ejemplo, si alguien es reacio a aprender lo que nos acaban de contar acá, que es una belleza todo, pues no lo va a hacer porque tiene un rechazo, por las razones que sea, porque cree que lo que tú dijiste que no vale o lo que quiera… o no tiene la suficiente apertura de mente o le desinteresa y le interesan otras cosas.
Entonces ahí hay un problema de conexión natural o sea hay una red, hay una conexión natural y por eso mismo, digamos que me encanta el concepto bajo el que se tejió esto, que es de ecosistema, es decir, de los reunidos acá se van a establecer lazos naturales, complementación, o sea, complementos naturales que están ahí y que no hay que forzarlos, o sea, no hay que, e estar pensando, persiguiendo, diciendo, insistiendo, no, sino que simplemente me interesa y vamos y colaboramos y es tan natural como una amistad, una amistad sincera [entre risas], que bueno… pues yo me llevo bien y ya. Y en ese sentido también van muchos procesos, creo yo, de aprendizaje. Eso es lo que les quiero compartir.
GEBT: […]Entonces a mí me parece bien bien bien profundo profe, la reflexión que usted nos trae y por eso digo hablar del concepto de aula también depende de dónde esté parado, depende del área de conocimiento. Cierto. Entonces, nos conocimos hablando de trabajo de campo y casualmente de lo formativo de un trabajo de campo, pero de pronto el trabajo de campo, ya lo dijo el profe EDGL, lo que es el trabajo de campo en un área de conocimiento como la que él trabaja, pero de pronto para otras áreas no, para los que a veces se piensan en abstractos, no sé, no sé, no sé. 
Esa experiencia que he tenido, que me ha brindado la universidad también, así como también conozco y he conocido en esta experiencia estudiantes de antropología, por ejemplo, que e una experiencia formativa, un trabajo de campo ha sido la posibilidad de conocer el mar, pero sobre todo y lo tengo escrito en un informe: de conocer una comunidad en su territorio. Así me lo dijeron: “profe, gracias, por fin conocí una comunidad en su territorio”. 
Entonces, el concepto de aula también vuelvo y digo, es muy relativo a ee, cómo comprendemos el aula. Y hay algo que yo, sí lo lo he pensado, de hecho, lo lo expresé, probablemente como una metáfora y es la importancia de, no sé si con una bomba atómica, pero si comenzar a, ee desbaratar, por no utilizar una palabra de pronto más fuerte, las facultades, que no son sino unidades administrativas de áreas de conocimiento, pero que impiden procesos de construcción de conocimiento interdisciplinario, por decirlo en una palabra ahora. 
Entonces ahí hay otro elemento desde dónde se comprenden las aulas, en las facultades. Y dejo solamente un concepto que en la Universidad Nacional en el tiempo que llevo, se rehuye a la discusión: currículum; ¿cuál es el proyecto educativo de la Universidad Nacional de Colombia si se comprende como universidad-Estado?, no no era así, Estado. Se comprendiera la Universidad Nacional de Colombia desde sus nueve   sedes, si comprendiera y lo voy a decir de una manera un poquito simplificada, contrario a, al fractal, porque a veces vuelvo y digo cómo vamos a hablar de aula si tenemos la versión simplificada de todo, porque creemos que lo práctico es lo fácil. La ruta fácil para, hablar de eso. </t>
  </si>
  <si>
    <t>FAMJ;GEBT</t>
  </si>
  <si>
    <t>MARITORIO</t>
  </si>
  <si>
    <t xml:space="preserve">Entonces ¿cuál es el aula en la Sede Caribe? y ayer el profe JDOC nos decía: lo común para todos, el equipo de trabajo que estaba hablando es el mar, el maritorio. En Orinoquía, hace rato se habla del aula viva y la granja es el aula, entonces yo decía y discúlpenme la, que me extendí: “ush ojalá definitivamente no se logre eso que están pensando, que es que el año de estudios generales de La paz sea el año de estudios generales en la sede de presencia nacional, ojalá no lo logren [se escuchan risas], porque cómo va uno a acabar con el maritorio, con el aula viva en Orinoquía, y probablemente muchos otros procesos, no los voy a mencionar todos. Lo que ocurre en Tumaco, en  Amazonía, ya vemos, en fin… entonces, ese currículo desde esa noción de lo fractal me parece bellísimo porque que el currículo es complejo y hemos logrado simplificarlo a, a una malla, a un plan de estudios y entonces todos los demás espacios de aprendizaje no están prescritos en el plan de estudios y no tienen reconocimiento desde la lógica de los sistemas de acreditación y nosotros como Universidad Nacional de Colombia con la riqueza, en donde estamos metidos, tampoco, tampoco lo reconocemos. Entonces a mí me parece muy importante la reflexión y dejo ahí solamente ese concepto de currículum que lo hemos reducido, simplificado a planes de estudio inconexos. 
Mire una asignatura con otra, a veces hasta se repiten contenidos, mire planes de estudio hasta de doscientos créditos, [doscientos catorce dice el profesor EDGL provocando las risas de los demás participantes]. Si, si por lo menos, si por lo menos entendiéramos un concepto como en términos de la educación, del currículum, creo que le daremos lugar a espacios de formación, no necesariamente prescritos, en eso, en eso del plan de estudio, justamente en esa dimensión de la educación probablemente hacia ese futuro que ustedes nos han propuesto pensar. Y probablemente digo, sí, es es muy importante que ojalá la Universidad Nacional de Colombia lo haga, se reflexione antes de seguir simplificando y homogenizando las sedes. </t>
  </si>
  <si>
    <t xml:space="preserve">CRM: Si, sí, yo quería compartir a, un poco de mis experiencias, no son muchas, pero quiero compartirlas con ustedes con respecto a la exactitud de una, de las matemáticas. Fíjense que, en el gremio de mis amigos, porque realmente son mis amigos en los que yo me manejo, con los que hago las matemáticas, vamos a los congresos, estamos hablando y, y de repente me citan a mí o citan a otro colega y nos quedamos mirándonos, ¿yo dije eso?
Entonces, ahí la cosa, no son tan exactas, se está recreando las matemáticas, alguien le está dando otra interpretación. ¿Entonces qué es lo que pasa? Yo lo veo así, yo cuando estudié la licenciatura a mí me enseñaron lo que se llama la matemática formal y la matemática informal, lo que estoy viendo es la matemática informal, lo que el loco ese pensó ahí en su cabeza, lo que pasa es que él lo escribió de otra manera, pero es lo mismo, exactamente lo mismo, a lo mejor encontró otra teoría, sí, pero eso es lo que está pasando, lo que pasa es que necesitamos un lenguaje común ¿tal vez? en el que podamos conectar e ir por un mismo trazado, por eso es que, uno más uno, es igual a dos ,sí,  ese es un símbolo que está expresando una idea. 
Así lo veo yo, así lo veo yo. 
Entonces quería comentarles e, e, esa situación y también tal vez por eso, hay veces se dan esos choques en en en lo que llamamos el habla, entre la experiencia del profesor y la, la experiencia del estudiante ¿sí? Tienen, tienen unos conceptos informales totalmente diferentes que tal vez el profesor lo escribió de manera formal y para él es así; pero el estudiante lo visionó, lo experimentó, lo trajo, lo recreó de otra manera y a lo mejor ahí, ahí se pone el conflicto, el el choque. Ahora, también les cuento, ¡cómo me gusta a mí hacer matemáticas!, sí, yo ahorita subo mi foto al Twitter, al Facebook, noo que estuve en Leticia, que, en el río, pero realmente lo que está detrás ¿sí? para mí son esas interacciones sociales, yo aquí estoy aprendiendo, no sé cómo estará evaluando, pero yo aquí estoy aprendiendo, algo me estoy llevando. Y eso algo es lo que yo le comunico a la gente de la universidad ¿sí?
 Entonces yo creo que también a veces el chico no es consciente, porque eso también yo le digo a mis estudiantes en el aula de clase, lo que hay que despertar es la conciencia, lo consciente cuando usted está haciendo las cosas, que no se deje llevar. Entonces tal vez el chico no es consciente que más allá de ir a ver el mar, se llevó un valor agregado, se llevó algún, una ñapa que él todavía no es consciente, pero que en algún momento va [suena sus dedos, pulgar y del corazón] a hacer ese chispazo, va a despertar. </t>
  </si>
  <si>
    <t>CRM</t>
  </si>
  <si>
    <t xml:space="preserve">JCM: […]Bueno, entonces, para enlazar con el propio JAE, quería plantear un asunto y es eee ¿qué es lo que estamos haciendo acá? Entonces, pues yo no sé, a mí me contó un pajarito que en una reunión por acá, pues salió el asunto de que, pues hay un proyecto sobre aprendizaje basado en proyectos, un asunto de transformación pedagógica y tal, y pues que alguno de los docentes dijo: bueno, pues entonces hablemos con la Universidad Pedagógica Nacional, que son los que saben de eso, pero que también alguien dijo: “oiga, pero que hay un instituto de investigación en educación de nuestra universidad” y los demás, pues, “como qué y eso que dónde está y quiénes son” y bueno, parece que hubo ahí un acuerdo y entonces, entonces nos invitaron como instituto a tratar de venir acá a plantear unos talleres, unas actividades, eso es lo que está como digamos escrito; para mí venir es un asunto de aprendizaje mutuo, de trueque… es decir si uno viene aprende muchas cosas, también pues trae algunas cuestiones y dialogamos. </t>
  </si>
  <si>
    <t xml:space="preserve">[…]GIO: Ustedes saben que estamos un poquito preocupados desde hace dos o tres décadas porque el servicio de internet no funciona y entonces nos sentimos como que todavía estuviéramos como en el siglo XX digamos ¿no?, entonces aquí vienen unos colegas que están trabajando con un convenio con el Gobierno Nacional y El Banco Mundial y ellos están, digamos, trabajando en función de ver cómo se logra cerrar digamos la brecha digital particularmente en la región amazónica. De manera que ¡el hijuemadre internet sí funcione!, cosas de esas ¿no? bueno [En Bogotá no hay, dice una voz] bueno, eee pero pues aspiramos que, pues que a nosotros nos toque esta vez, si, así les vaya mal a los bogotanos, de malas, es de nosotros [risas]. </t>
  </si>
  <si>
    <t>GIO</t>
  </si>
  <si>
    <t xml:space="preserve">Entonces de mañana en la mañana tenemos una reunión, va a venir también el vicepresidente para América Latina del Banco Mundial van a presentar el informe y están todos ustedes cordialmente invitados, pero yo sé que están teniendo acá un trabajo aquí muy importante. Solo quería agregar una cosa que hablamos aquí hace un par de meses. Presentamos un proyecto finalmente con apoyo de la gobernación, de la Universidad Pedagógica Nacional, de [inentendible, ¿Acetan? STE-10 Min: 01:25:12. Video. C0002 Min: 01:24:17] y de otra organización, la Cámara de Comercio, de esos que son de proyectos Ondas para educación primaria de jóvenes, niños y adolescentes, ese, y pues esperamos a ver que si, si, si tenemos éxito, estamos súper interesados en el trabajo que ustedes hagan, de tal manera que cómo nos articulamos para trabajar en el proyecto Ondas. 
Entiendo que el subdirector, el vicepresidente del Banco Mundial ha trabajado sobre educación también, pero en primaria, porque lo estuve viendo en su blog y sería también muy interesante contarle un poquito estas, estas cosas que ustedes están haciendo para ver cómo enganchamos digamos algunas alianzas, cosas de ese estilo, sí. </t>
  </si>
  <si>
    <t xml:space="preserve"> […]JCM: Bueno, algunos postestructuralistas plantean una frase que me gusta mucho y es: “confío en lo improbable” y es, esto que está ocurriendo… sí. Cuando uno piensa en confío en lo improbable, se abre de la Teoría del caos a lo indeterminado y a todas esas cuestiones que no calculamos, no podemos calcular porque el mundo es más bien de tendencia caótica. Es decir, caos y orden pueden ser dos caras de la misma moneda. Y eee si uno actúa de esa forma, yo es lo que he notado al menos, el asunto fluye sin problema y todo se va reajustando constantemente. 
Emmm, bueno, entonces, iba en lo de la música. Pues la música y luego como llegamos acá y se nos fue más o menos toda la mañana en ese ejercicio, y la idea inicial era ahorita recapitular sobre qué está detrás y ¿por qué lo digo? Porque hice el ejercicio y no les ofrecí ningún elemento teórico metodológico detrás de la cuestión. Pero evidentemente ese ejercicio tiene un asiento, tiene una trascendencia, por llamarlo de alguna forma en términos de tratar de atender muchas de las cuestiones que son problemáticas en los ámbitos universitarios, empezando entre profes, entre estudiantes, administrativos y todos con todos, porque el asunto no es sólo entre profes o entre estudiantes, hay problemas graves con el mundo de las personas que nos apoyan en el ámbito administrativo y que es un asunto fundamental para que podamos funcionar. Y la universidad también son ellos y también son las personas de la jardinería, y las personas que nos ayudan con los cafés y con los baños.
Entonces, digamos que la idea del ejercicio era un poco esa, emmm, igual en algún momento se, espero que se haga la reflexión, la idea es hacer un informe también para, para entregar sobre el asunto, emmm pero este fue como el primer contacto que tuve, digamos, de manera formal acá con los profes. Pero, y con esto ya cierro el pico por un rato para que el profe JAE nos comente lo que considere adecuado, pero luego alguien me dijo: oiga tiene que ir a la Casa Hija. Ya había venido antes porque estuve en vacaciones también explorando, yo trato de hacer un, una exploración inicial antes de, de otras cuestiones y estaban armando lo de salsa ¿sí? y había un montonón de jóvenes acá y organizando y tal. Y yo pregunté bueno, ¿qué es eso de salsa? Yo imaginaba un festival de música y tal, ¡nooo Antropología!, antropología y un evento así súper importante, conversé con algunos y tal, se reunían, aprendí mucho de asuntos de organización y tal. Entonces, ese fue como ese, ese proceso inicial emmm y bueno profe JAE, muchas gracias. Yo sé que, que anda muy ocupado, ayer conversamos un poco a la hora del almuerzo, nos contó de un viaje, así como llegó acá, le dije: ¿¡profe cómo llegó acá!? Eso fue impresionante, entonces muchas gracias por estar aquí.</t>
  </si>
  <si>
    <t>JAE:  Muchas gracias, profe Jeffrey, colegas y amigos. Me complace mucho que este evento del Instituto de Educación que está pensando en la universidad en una de sus misiones fundamentales, se haga aquí, porque ¿qué es? Es es una chocita, pero tiene una historia. Voy a contar una pequeña historia, y luego voy a llegar al punto que usted me pide también. Acá la universidad, yo digo la sede es como un platillo volador que aterrizó acá, literalmente, llegó así yiunnn se deposita acá con sus aulas, sus carreras, sus currícula, la biblioteca, auditorios, inclusive andenes y jardines. 
Acá en medio de un territorio, hicimos territorio en un sentido grande, porque territorio es vida y entrelazamiento de vida. Pero, aquí se traen los programas de Bogotá, de Medellín, bueno, se han traído programas académicos y se dictan de esa manera. Hay que pensar también la universidad cómo se territorializa, que, y eso no ocurre de un momento a otro, yo me vinculé en el 97, cuando todavía no había carreras. De alguna manera he sentido que mi trabajo acá, pues fuera de hacer lo que hace un profesor y cumplir con asignaturas y hacer investigaciones y publicar artículos para que le den puntos [Se escuchan risas]; pero es realmente que la, la universidad cobre sentido, porque mi experiencia anterior tenía que ver con los pueblos del territorio, siempre estaba esa inquietud. 
Entonces la universidad comenzó con políticas, bueno, tiene sus políticas de acceso que facilitaba el acceso de los indígenas de otras poblaciones minoritarias, pero básicamente ese acceso es para que ingrese al mismo mecanismo, pues de carreras, de asignaturas y luego el PEAMA pues, hace aquí dos semestres y luego va para Bogotá, para Medellín, Palmira y Manizales. Pero, aquí ocurre algo muy interesante y es cómo el pensamiento del territorio, aquí estamos rodeados de un rastrojo de unas 18 hectáreas, un rastrojo ya antiguo, pero el rastrojo está conectado al Monte [Inentendible, STE-10. Min: 01:33:15. Video C0002: 01:32:20] es decir, estamos en un territorio natural, tiene gente, ¡así dicen los indígenas! y ¡es verdad!, tiene animales, tiene insectos, tiene plantas, esto es vida. 
Nosotros estamos en medio de este territorio, pero además estamos en un territorio que ancestralmente es del pueblo Maguta, del pueblo Tikuna, porque estaban sus caminos, sus rastrojos, está el pensamiento, está la palabra. Es un… y estamos también en una zona que es de, digamos, de, de humedales, aquí el agua es muy importante. Pero en Leticia y en la universidad caen, así como una cosa que se trae de afuera y busca más bien alejar eso, con ese calor hay que poner aire acondicionado, hay mucha humedad, hay que secar para que los archivos no se dañen. Entonces, digamos de alguna manera como que parezca que estuviéramos en Bogotá, que sería la condición ideal más o menos, por lo menos es seco, más frío. 
Eeee inclusive en Bogotá trata de aislarse de la ciudad, aunque la ciudad le llega, que es el territorio, la ciudad le entra por todos lados. Y aquí también, pero aquí es muy interesante cómo… el personal de servicios generales… había, había un trabajador que se llamaba Calixto Curicum, un indígena Cocama, era la gente que, pues que limpia el jardín, fue metiendo plantas de territorio, plantas de poder sagrado; sembró coca, sembró ayahuasca, sembró plantas medicinales en medio del jardín. Entonces el jardín es concebido pues como una, una decoración… por eso digo, en el tiempo lo ve uno: ese señor fue metiendo pensamiento del territorio, porque las plantas son pensamiento. Ahora esta casita tiene plantas alrededor, esas plantas son parte fundamental del espíritu de la casa. 
Y luego en el 2004 hubo una promoción, un programa que se llamó el PEA. Es interesante en la historia de la educación, aquí se llama Programa Especial de Admisión por Áreas, anterior al PEAMA, eran... Y en ese programa entraron como seis carreras, siete carreras de ciencias, ingeniería y de ciencias sociales y humanidades. Y ingresaron un buen número de estudiantes indígenas, y esos estudiantes indígenas acá se sentían incómodos, no se sentían acogidos, porque esto no está pensado… que además había otros estudiantes de la ciudad que ya en esa época tenían ya en esa época tenían computador bueno, y, y todo este mecanismo de la universidad, las obligaciones, esa vaina no les cuadraba. Y, y hicieron un proyectico en algún evento de algún curso, hicieron un proyectico que fue construir una maloquita, un juguete casi. Era maloquita de dos por dos umm, cabía aquí. Me acuerdo muy bien que el presupuesto con que se apoyó fue de $250000 pesos para comprar unos peines de Paraná y unas varitas y en la maloquita cabían dos personas y adentro había una con caguana, la bebida; ambil de tabaco y coca. Entraba uno, tomaba caguana, chupaba ambil, mambeaba coca y salía, entraba otro. Era como un juguete, pero con el tiempo nos hemos dado cuenta que ahí estaba una forma, unas sustancias, una disposición, un olor, que eran el pensamiento del territorio. Y esas sustancias no son sólo sustancias; son sustancias que significan, que traen mucho. De alguna manera, era como tener un sitio de acogida territorial dentro del campus, es un embrión. 
Y eso claro, eso se desbarató, eee pues al tiempito lo desbarataron, eso estaba al frente al auditorio, pareció como un juguete, como una pequeña práctica de los estudiantes eee haciendo una casita. Pero… y acá en la sede, en ese tiempo ocurrió que se terminaron los contratos con la educación contratada, que era la iglesia que manejaba toda la educación rural. Aquí la colonia terminó en el 2002 [se escuchan risas] y hasta el 2002 toda la educación rural estaba en manos de la iglesia en virtud del concordato. Y estamos en la colonia, y no fue tan rápido, porque realmente el personal de educación contratada pasó a las gobernaciones, pero digamos formalmente: la educación pasó por fuera de la iglesia, lo que hizo Santander en 1821 que fue separar la instrucción pública de la iglesia, ocurrió aquí en 2002. Luego Santander tuvo esa visión, de decir: “la instrucción pública es aparte de la iglesia” [se escuchan risas], y aquí viene a ocurrir en 2002. 
Hubo aquí discusiones donde vinieron monseñor y vinieron los representantes indígenas y un paisano me contaba, es decir… es que aquí se hablaron esas cosas y aquí los indígenas que hablaron, no hablaron aquí no más. La palabra tiene poder, entonces venían preparados, venían armados y esa palabra quedó aquí. Es decir, aquí esa palabra, justamente sobre la educación, porque las palabras eee pues, como nos enseñan en la disciplina de la lingüística, es un código arbitrario, un sistema de signos que se refiere a otra cosa, pero realmente te lo indica la palabra: es un poder, una fuerza y la palabra queda sembrada aquí. Aquí también ya está sembrada una palabra, aquí quedó, nu nunca lo recogemos.  Y justamente estos artefactos arquitecturales esa maloquita en miniatura y las plantas que están sembradas. 
Entonces la universidad sin darse cuenta estaba territorializandose. Y en 2008 comenzó PEAMA, ahorita se celebran 15 a, 15 años ¿cierto? Si [algunos de los participantes asienten con la cabeza]. Y, e ingresaron muchos indígenas en las primeras promociones del PEAMA. Luego eso cambió por muchos motivos, reingresaron muchos indígenas del territorio y coincidencialmente se había hecho el sendero ecológico, con una serie de estaciones, todas como biológicas, que los insectos, que los mamíferos, eee no sé qué temas, pero hicieron dos estaciones culturales, la chagra que queda aquí atrás y la maloca, era otra estructura, pero era aquí mismo. Normalmente no se ha concebido que uso tenía, era como una, era una estación.
Los indígenas que estaban le dijeron al director: “pues ya que hicieron una maloca, será que no la prestan para reunirnos los viernes aa con los muchachos indígenas y tener como un espacio de diálogo”. Bueno, pero lo consideran como un programa de bienestar, para los indígenas, porque de nuevo, los indígenas no se sentían acogidos. La estructura formal, la estructura de las prácticas ee no, no eran acogedoras, comparadas. Entonces tener un espacio donde se reunían y hablaban para vaciar su corazón. Y lo curioso fue que eso empezó a traer estudiantes no indígenas y estudiantes del posgrado, como que bueno, como que ahí pasa algo. Entonces alrededor también de las tres sustancias caguana, ambil de tabaco, mamba de coca y eso lo nombraron que Los círculos de la palabra, eso duró como dos años. Y eso digamos aquí se empezó ya… invitaban a los abuelos que venían a la ciudad por, venían del territorio por diligencias de salud o por trámites, los invitaban, los aconsejaban cómo se maneja. Era como un espacio distinto a un aula, porque digamos, era como un espacio de que este es profesor, o que este es estudiante, o que este es blanco, o que este es indígena de tal etnia, realmente ahí es un espacio de acogida, de curación.</t>
  </si>
  <si>
    <t>JAE</t>
  </si>
  <si>
    <t>INFRAESTRUCTURA</t>
  </si>
  <si>
    <t>Entonces, se empieza a asomar otro, otra forma de ser de la universidad, eso duró dos años, se acabó porque los estudiantes indígenas disminuyeron y la maloca se pudrió y se cayó, como en el 2013 se cayó. Viene un director en el 2017, dijo: no, hay que ponerle la mano al sendero, está muy descuidado y esa maloca en ruinas pues da pena. Hizo un contrato para reconstruir, un contrato, entonces unos oferentes, se le dio el contrato a este y ruuunnarmó la maloca, pero de nuevo, digamos, no había ningún pensamiento particular detrás de eso, es como que ella misma llama y, y entonces, nosotros teníamos un convenio de cooperación con… tenemos todavía un convenio de cooperación con el cabildo de los indígenas urbanos de Leticia y me preguntaron: “profe, ahí en la universidad hicieron una maloca ¡indígena! Bueno, y eso ¿qué? ¿Eso qué tiene que ver con nuestro convenio? Mejor dicho ¿con qué pensamiento se hizo y quién es el dueño?” Mierda… [risas] yo no sé porque la verdad yo no la mandé a hacer, la mandó a hacer el director. O ¿yo no puedo responder eso? Pues sí hicieron una maloca, realmente yo no he escuchado como que tenga este pensamiento. Lo quisieron porque eso estaba como muy feo, muy caído y querían que se viera bonito otra vez [Se escuchan algunas risas en el recinto].
Y pues, vamos a preguntar al director, hicimos un evento para preguntarle. Quedó Lengua de vida, palabra de vida, territorio de vida, pusimos un nombre así… bailaos y todo; el director dijo no, ese es un proyecto de bienestar, pero que también sirve de apoyo a la docencia y que también sirve a la investigación, lo que dicen los directivos siempre [se escuchan las risas de los participantes] ¡eso sirve para todo! los oficios misionales, y ¿quién es el dueño? Ahí el director caviló porque dijo: ¡¿dueño?! mierda… no, ahora se va a venir aquí una familia indígena, con ropa colgada por ahí, no, eso ya como que es delicado [Los participantes continúan riendo] 
Pero, digamos a partir de ahí, digamos nosotros que sí podemos usar el espacio para pues activar el convenio. ¡Claro!, el [Inentendible, STE-10. Min: 01:43:20. Video. C0002 Min: 01:42:25] ya está autorizado, ya escuchamos, y ya está autorizado. Entonces aquí empezamos a hacer cosas. Todo lo que le han pintado es resultado pues de estos 2018, 2019, 20 y 21 esto estuvo cerrado por la pandemia y se deterioró mucho, este techo tiene cuatro meses, el techo se, se reparó; pero al empezarnos a reunir de nuevo, otra vez hagamos los Círculos de la palabra, nos reunimos y ahí me di cuenta, ahí sí, lo que hablaron los muchachos antes, todo lo que hicieron está aquí, aquí está, la casa se cayó porque las hadas se caen, pero de alguna manera esto es otro e disco duro, esa es otra forma de memoria. Aquí está y ese pes, nosotros transcalentamos encima. Y aquí digamos, nace un pensamiento y un paisano acá que un paisano Tikuna que ahora es doctor en estudios emocionales, dijo una vez: “e profe esto, esta, esta casa, en nuestra lengua es lo que llamamos ‘nachiga’”, si ustedes ven aquí, nachiga literalmente quiere decir una historia, o sea, si usted lo analiza así lingüísticamente. Yo le dije: a ver y ¿qué es nachiga? me dijo, nachiga es una cosa que es y que tiene que ser. Esa definición es muy potente, es decir, nachiga es un proyecto que nos sobrepasa, digamos, así como una planta tiene nachiga, porque la planta es tabaco, es tabaco y va a ser tabaco, no va a ser mango ni, ni, esto es y tiene que ser, esto es una cosa que tiene nachiga, tiene proceso de DNA, ADN, e entonces, empezamos a reunir y desde eso nos hemos reunido y decimos esto. Estos espacios de reunión son… no tienen ni agenda, ni invitación, es digamos como… cómo es qué decía, sobre, sobre eso de improbable, sobre cómo fue qué dijo que decían los postestructuralistas e. 
[…]JAE: Dijimos, y ocurren cosas, yo le he dicho a los estudiantes: la mejor ¡aula! de esta  sede es esta, pero lo que pasa es que aquí no hay currículum, no podemos decir que en tal momento venga, puede que ocurra, estemos sentados ahí hablando de cualquier cosa, de pronto surgen conferencias magistrales a la hora menos pensada, es decir, es, y digamos, el dueño, este no es un proyecto humano, es un proyecto que nace, o sea, acá se materializa la territorialización de la universidad en un espacio que si uno mira bien, uno dice, bueno, tiene la figura de la maloca, pero esto realmente no es una maloca, es una maloca… y eso está dentro del campus, pero realmente tampoco es un aula. Entonces ¿Qué es? [Se ríe] Este es el embrión de otra universidad posible.</t>
  </si>
  <si>
    <t xml:space="preserve">[…]En el 2018 hicimos una cátedra, la cátedra de lenguas. Yo tenía mucho pensamiento de hacer una cátedra sobre las lenguas, pero finalmente di con un modelo que dije esta no es una cátedra para hablar sobre las lenguas nativas, es una cátedra para que las lenguas nativas hablen. Es distinto. No es las lenguas nativas como un objeto, son como sujetos, ¿y de qué hablan las lenguas nativas? Hablan de música, de canto, de comida. Resulta que el alimento se volvió en la cátedra, no el refrigerio que se trae y se contrata con una empresa, sino un elemento, porque es la caguana, este es el casabe, esas sustancias hablan también. Y no es que hablen con palabras, hablan porque así dice la gente. El concepto de lenguaje, por ejemplo, en Murui no puede decir que el lenguaje es uaí, que en efecto así se denomina una lengua, pero una mujer puede traer aquí su bebida, colocarla y dice: be cue uaí, ahí está mi palabra, esa es su palabra, es decir, es su trabajo, ella está hablando por medio de eso. 
Entonces ampliamos, entonces digamos y el lema de la cátedra era: “aunque aprendas poco, se te abre el coco” era como un chiste [se escuchan risas de los participantes], pero el punto era que, el punto era que yo voy a aprender muchas cosas; me parece contradictorio con la misión universitaria, que uno va a la universidad a aprender muchas cosas ¿cierto? Puede que usted diga, le parezca que no aprendió nada, o como decir en el ejercicio que el profesor y esto, esto lo graba para cualquier cosa, entonces, y que o no, alguna teoría, alguna cosa así muy compleja ¿no? sino que la experiencia misma, las sustancias, el compartir genera en los cuerpos, y uno entonces trabaja a través del cuerpo, y esto es algo que funciona acá, yo digo de acá y justamente y en algún momento decíamos bueno, aquí nos reunimos y bueno, charlamos y algunas cosas y esto ¿cómo pa’ dónde va? y ¿esto qué? Si, como que, qué y si no le insisto qué… mi agenda, invitación, le voy a dar invitación pa´ que vea, tenemos tres gatos y hay viernes que aparecen 25, 30 personas que no se sabe cómo llegaron, o llegaron, a veces, surgen cosas importantísimas desde un momento menos pensado, absolutamente increíble, pero sin que nadie las proponga.
Muchas historias, les digo, entonces, aquí tenemos un modelo ee que no es un proyecto humano y que justamente surge de combinar pues lo que la universidad ofrece con el conocimiento del territorio, pero no en un artificio de interculturalidad, sino en una práctica y que se va tomando formas [se escucha personas hablando], que inclusive tiene que ver con las formas de la oposición. Aquí tuvimos una reunión con unos… justamente para hablar de un programa e de una tecnología en gestión territorial que vamos a hacer en el territorio, no acá, sino llevar la universidad, no movilidad de estudiantes, sino movilidad de profesores.
Aquí tuvimos una reunión varios días, y uno de los paisanos dijo: bueno, la verdad es que es muy distinto negociar con una universidad, (porque ellos han tenido negocios con la Pedagógica) en una oficina a tenerlo acá, aquí fluye mejor la palabra, o sea aquí fluye distinto a que estemos, si estamos sentados en un auditorio. Pero yo no sé si habré atendido sus expectativas [se escuchan risas de los participantes], pero, pero muy bienvenido. Pues me parece muy importante porque de alguna manera lo que nosotros hemos pensado todo este tiempo, es justamente sobre educación, pero más allá de reformular curriculum, sino realmente ¡¿cómo la universidad se territorializa?! y ¡¿cómo potencias de conocimiento del territorio nos pueden ayudar?!, no a formar a los indígenas, sino a formarnos a todos. </t>
  </si>
  <si>
    <t>LENGUAS NATIVAS Y DIALECTOS</t>
  </si>
  <si>
    <t>LM: Doctor, que pena, yo creo no lo conozco: ¿usted es antropólogo? 
JAE: Sí, antropólogo.
LM: Ah, ya, ya ¿y entonces usted… en qué sede estaba usted antes de venir acá?
JAE: ¿Antes de llegar a la Universidad Nacional?
LM: Pero no, pero a esta sede, sí. 
JAE: Sí, yo entré en el 97, yo trabajé unos 10 años con ONG’s en el Río Caquetá, Río Putumayo, Río Igara Paraná, emmm acompañando proyectos de territorio, de educación propia también y de recuperación lingüística. 
LM: ¿O sea que haaa ha tenido la oportunidad de aprender algunos dialectos y todo?
JAE: Siiii y hemos hecho parte de una clase que yo doy, lo que está en ese tablero. 
LM: ¿Eso qué es Mururui?
JAE: ¿Cómo?
LM: ¿Eso qué dialecto es ese o qué idioma es?
JAE: Es Murui. 
LM: ¿Murui? 
JAE: Sí
LM: ¿Y eso tiene algunas bases lingüísticas de qué tipo doctor? Qué pena ahí la pregunta. 
JAE: ¡Es una lengua! con todo lo que tiene una lengua, e muy potente, muy potente. O sea, ahí realmente con la lengua aprende uno, no solo otro código pa’ decir lo mismo, sino también otro, otro universo.
LM: ¡Ya! 
JAE: Otro arte del habla. Esa gente es muy sofisticada en su arte verbal, muy sofisticada… es decir, los estilos de hablar.
LM: ¿Esa escritura ellos la tenían o se ha ido como sintetizando?
JAE: No, es una escritura que se creó eee digamos, recientemente, de hechooo, la ayudaron a crear el Instituto Lingüístico de Verano e e no se si es de mala fama [los participantes se ríen] Ahí le hicimos algunos ajustes, pero eso sirve, yo he pensado otros tipos de escritura [se escucha el maullar de un gato y paquetes que se abren], pero,  eso es algo que hay que llevar, usar escrituras silábica, basada en, los contenidos conceptuales de los Tikuna que son monosilábicos, es muy potente, queríamos ensayarlo. Pero eso… todas esas cuestiones de convenciones gráficas y escrituras son complicadas, es una política lingüística real, o sea, los maestros, los materiales que han sido producidos por las... 
FAMJ: Yo, yo me imagino que toma años llegar a entender un vocablo en toda su profundidad, o sea, uno entiende el significado primario superficial, pero me imagino que toma años  entender todo lo que te quiere decir, todos los sentimientos, toda la experiencia humana que hay detrás de ese mismo vocablo, [se escucha a alguien decir: muchas gracias] me imagino que es algo así, a mí me pasó con el inglés cuando estuve allá, obviamente hay ciertos significados, pero, pero viviendo entre ellos uno empieza a ver que hay otras cosas detrás del mismo vocablo u otras impresiones. 
JAE: Claro, una cosa es el inglés, francés, alemán que son lenguas indoeuropeas, de alguna manera compartimos pues una noción de tiempo, espacio… estas lenguas digamos, obligan a pensar de otra manera, toman mucho tiempo, uno puede mejor dicho traducir, pero, entender como tú dices, toma, mucho tiempo. Digamos, he trabajado con los estudiantes grabaciones que fueron hechas hace más de 30 años; lo que yo en ese tiempo entendía [inentendible STE-10. Min: 01:55:05. Video. C0002 Min: 01:54:10] y ahora me estoy dando cuenta que hasta ahora estoy entendiendo que quería decir, porque eso tomó, si, eso no es de un momento a otro, pero ahora hay una maduración, que también parte del aprendizaje es corporal. Es muy interesante que los indígenas no le dicen: ¡si usted ya sabe!  Y ¡si no se nada! sí, porque está en su cuerpo, más adelante y muchas cosas las recibe uno en el cuerpo. Más adelante eso irá hablándole a usted y para eso hay que dietar, hay que cuidar el cuerpo, para que, entonces es un proceso como de germinación.
LM: Doctor, pero ¿ya tiene usted algún diccionario…?
JAE: Sí.
LM: Y, y, y en el tema de, por ejemplo, deee aspectos lingüísticos, por ejemplo, de, obviamente por curiosidad, el tema de las declinaciones, los verbos, sustantivos, ellos también tienen sus declinaciones ¿o?
JAE: Todo eso, eso sí tiene una gramática.
LM: Ya.
JAE: Una gramática que está identificada pues en lo formal, digamos. 
LM: Y ¿desde el punto de vista lingüístico?
JAE: Como la estructura de la palabra verbal, cómo la estructura de la palabra lineal, cómo son las marcas de caso, cuáles son los tipos de aspecto, de modalidad. De hecho, son lenguas que, muy poquito marcan el tiempo comparado con las lenguas indoeuropeas que tienen un sistema de tiempos complejos. Muy poquito marcan el tiempo, pero marcan muchísimo más la, los aspectos, es decir, cómo las cosas ocurren en el tiempo, están marcados gramaticalmente. La sintaxis es difícil, por lo que no es tan estructurada, entonces, mucho toca interpretarse en términos pragmáticos; o sea, es difícil porque tiene pocas reglas, hay gramáticas difíciles porque tienen muchas reglas, está es difícil porque tiene muy poquitas [se escuchan risas de los participantes]. Entonces toca entender la situación pragmática para uno darse cuenta de qué se están hablando… Y como les decía, es un, es un arte verbal, hay muchas maneras indirectas de referirse, se dice algo, se está queriendo decir otra cosa o un, o un mismo término puede ser entendido en varios niveles. Por ejemplo, si uno dice: Vico, vico puede entenderse como esta maloca, pero vico también puede entenderse como el firmamento o vico puede entenderse también como el vientre. Y la misma palabra funciona también para los tres, entonces Vico, pero usted verá qué entiende, depende del contexto. Entonces tiene una, como una especie de, de juego y, y es parte de su arte. 
LM: La curiosidad mía, doctor, porque me explicaba a mí unnn profesor de lingüística que creo que había aquí una tribu en el Amazonas, muy adentro, que el tema temporal era muy diferente, ese concepto era distinto al concepto que nosotros tenemos de, de, de tiempo. Entonces yo no sé ellos como en su eeee, emmm, digámoslo así: en su cultura, cómo aquí manejan bien el tema ese de…
JAE: Bueno, sí, las, digamos, las marcas gramaticales de tiempo son mucho más poquitos. Digamos, no hay diferencia entre pasado y presente.
LM: Ya.
JAE: Y hay unas marcas de futuro, eso es todo. No hay digamos eee pasado perfecto e imperfecto, nada de eso. Y eso, por ejemplo, hay algo interesante con el tiempo que, la noción de que el futuro queda atrás, una manera de decir: después, se nombra la palabra espalda, o sea, espalda quiere decir después, después. Porque realmente uno lo que ve es el pasado, el futuro no lo ve o sea uno va de espaldas. Nosotros pensamos que estamos de frente.
[…]
JAE: Lo único que nos cuesta es el pasado. Vivimos planeando, entonces también incluye, digamos, en el sentido planeación y de representar el tiempo como espacio. O sea, uno hace fácilmente un cronograma, es como un día, entonces más uno, más dos, más tres, fácilmente lo espacializamos. O sea, estas lenguas no, no, no se prestan a espacializar el tiempo.
LM: Exacto. Por ejemplo: el invierno no es en tres meses, sino que viene el invierno, se acerca. Es como una noción distinta, no, pero chévere.</t>
  </si>
  <si>
    <t>LM;JAE;FAMJ</t>
  </si>
  <si>
    <t>EQUIPAJE CULTURAL</t>
  </si>
  <si>
    <t>[…]FAMJ: Pues bueno, yo soy boliviano y… me encantó mucho de lo que se habló acá, precisamente porque eso de llegar a un lugar y desconocer lo local, eso se llama colo, colonialismo, es decir, y vender el obj, como… digamos, símbolo de prestigio, imitar ¿no? o sea, mientras más te parezcas a nosotros vas subiendo, es el colonialismo independientemente del territorio, la época, etcétera. O sea, el no escuchar, no escuchar lo que nos está hablando de la manera en que nos está hablando, porque acá me cuentan que hay otras maneras de, de decirnos las cosas, solo que no queremos escuchar. 
E [maullido de gato] entonces en ese sentido me parece una belleza porque digamos o sea eh, a los bolivianos nos dicen, esa zona, nos dice que nuestra religión no es católica, sino que es catolicismo andino, nuestro sincretismo con las deidades. Entonces, yo siento y no tengo cómo probarlo, pero acá sí siento, en esta sede que ha habido mucho sincretismo, o sea que hay un mestizaje importante. O sea, yo vengo de Medellín y no, no veo, no siento eso aquí sí. 
En cuanto a esa palabra, pues sí, es decir, es el yugo de la razón, no, el yugo de la razón es razonable porque es la razón misma [risas], uno más uno es dos, es algo cristalino y que de alguna forma no entra con la dimensión humana. La dimensión humana es totalmente discutible, siempre está discutible [maullido de gato], este no, este está al margen y probablemente muchos matemáticos y en particular hemos querido sustraernos de esa dimensión humana tan compleja [risas de los participantes], tan rica, tan inentendible, tan masa. Y por eso es que nos refugiamos en un mundo de racionalidad [se escuchan risas y charlas al fondo].</t>
  </si>
  <si>
    <t>JCM: Bien, entonces, emm pues la idea es seguir conversando, pero retomando el asunto del ejercicio [se escuchan voces al fondo y el locutor tose], la idea es escudriñar un poco en eso que hicimos ese primer momento [finaliza el vídeo C0002] 
y, y luego analizamos el resto, nos sirve como elemento dinamizador de esta jornada y esta reunión. Entonces lanzo una pregunta y es: qué intención podría tener ese profesor que llegó a un aula con otros profesores, que les dijeron hay un asunto ahí de pedagogía basada en proyectos, y no sé, para proponerles un ejercicio a partir de una eyección electromagnética superpotente que aniquilaría todo: ¿Qué hay detrás de eso? ¿Qué pensamos que podría haber detrás? ¿O pa’ qué podría servir? No se.
EDGL: Pues voy a relacionarlo con algo que, que soy Lynn Margulis, ¿sí? Lynn Margulis es, fue una bióloga que trabajó la endosimbiosis, la que puso hacia los años 55 la teoría de que la célula eucariota era la, una gran cantidad de organelas que se reunieron para ser más eficientes ¿no? La tildaron de loca, la trataron de que eso no existía y todo lo demás. Cuando vemos que ya le dan la razón de que la célula eucariota es la razón de ser, vemos que ser eficientes es cuando [finaliza vídeo C0003] nos reunimos. Y ahí entra un concepto para llegar a lo que usted está diciendo. Ahí en un capítulo de ella, se llama el Caos de la vida; cuando un microorganismo, por X o Y razón ¡pum! oxígeno en la tierra, porque en la tierra no había oxígeno y comienza esto a llenarse de oxígeno, y el 98, 8 % más de la vida terrestre murió… porque no sabían respirar, oxígeno. Algunos aprendieron a respirar oxígeno y coger otros elementos a los cuales, digamos, microorganismos aeróbicos, anaerobios y facultativos.  
Donde tú hablas, yo lo llevaría es un sistema de aprendizaje, un sistema que hay que adaptarnos, porque la vida es como lo dice el profe… me encantó, profesor, muchas gracias por esa conferencia magistral que nos acabas de dar, porque aquí surge, en esta casa surge eso. eh, es que es una adaptación, tenemos que adaptarnos a cosas, tenemos que adaptarnos a lo que muchas veces no estamos adap… no estamos ni siquiera pensando que lo podemos hacer. Y, es dar ese salto… Es dar ese salto a que es posible hacerlo, puede ser que no lo logremos, pero aquel que lo logra puede sobrevivir en este planeta. Y lo pongo en términos de microorganismos, que es donde yo más o menos navego, muchas gracias profe.</t>
  </si>
  <si>
    <t>LM: Doctor sigo con la curiosidad del tema de la escritura y el lenguaje. Usted, por ejemplo, lo ubicaría que, desde un punto de vista dicotómico, según Peirce o de tricoto… digo dicotómico según Saussure o de, o de triada según Peirce o ¿cómo más o menos se apoya usted? no tuvo ninguna consideración de ese tipo para, en la construcción de esa eh, eh el tema semiótico, que el signo, que el intérprete, […]
[…]JAE: Sii, pues, el, el signo, pues… entender no está en las palabras, pero uno las puede repetir con una grafía eso son problemas para... ahora ¿qué significan las palabras? Cuando uno traduce tiene la ilusión de entender, por ejemplo, yo les decía Nachiga, [se escuchan personas hablando] entonces una historia, ¡ah, ya entendí! Nachiga es algo que es y que tiene que ser, es algo que tiene que ver con una historia, es decir, ya hay otra cosa. Entonces, digamos, la cuestión del signo que es, digamos que hay significante, significado. Dentro del significado está la parte si se construye un sistema de signos para representarlo, pues yo no veo que eso reduce el lenguaje a una de sus funciones. La función referencial, es una de las funciones, pero muchas de las funciones de lenguaje son performativas, es decir, las palabras actúan, tienen fuerza, tienen poder; maldicen, conjuran.
 Entonces digamos ahí los signos no es que se estén refiriendo a otras cosas, lo, los significantes verbales, las palabras mismas tienen fuerza, incienso de las cosas. Entonces digamos, yo ahí me baso más en la filosofía del lenguaje de Wilhelm von Humboldt y de alguna manera quedó tapada por toda la lingüística estructural que vino a dominar la lingüística del siglo XX. Humboldt hablaba que el lenguaje es energéia, el lenguaje es energía, más que un ergón decía él, más que un artefacto, energéia, es decir, el lenguaje es una manifestación del geist, del espíritu, el lenguaje actúa y eso digamos es… la lingüística lo redujo a artefacto, sistema de signos. Entonces aquí tenemos que volvernos a otra noción de lo que es el lenguaje, no solo un sistema de repre…, un sistema de signos para representar, sino un poder y que está también en toda la… inclusive la materialidad de las palabras no es gratuita, la fuerza de la, de la emisión del lenguaje, eso por eso decía estas son culturas muy refinadas en el arte verbal, porque no son sólo palabras, hay estilos verbales, formas de hablar, uso de la voz y eso todo tiene fragmento, no sé si le estoy respondiendo profe.</t>
  </si>
  <si>
    <t>LM;JAE</t>
  </si>
  <si>
    <t>GOBERNANZA</t>
  </si>
  <si>
    <t xml:space="preserve">JCM: Yo, yo ahí voy a conectar eh las dos cosas, porque el ejercicio implicaba palabra [los participantes hablan entre sí] y es un acto con docentes ¿sí, claro? desde otro punto de vista, disolución. Somos docentes, uno está aprendiendo todo el tiempo, bueno, ¿listo? pero el ejercicio que propuse en realidad fue un ejercicio… lo he analizado con algunos colegas y es fuerte porque es todo mundo al suelo, se acabó todo, ya. Y eso es palabra, que es acción y que es cuerpo, mmm, pues hay un asunto potente detrás. Vuelvo a lo que ocurrió que me pareció supremamente interesante. Una proporción considerable de profes, todos en el suelo hay un salón de estos hablando y esto ¿pa’ que es? bueno, saben que yo estaba oyendo porque yo estaba ahí también estaba tumbado y esto ¿pa’ qué es? No sé, esperé a ver y entonces risa pa’ aquí, risa pa’allá ta, ta, ta. Yo creo que como después de unos cinco minutos en realidad los profes se callaron.
JAE: Se durmieron [los participantes estallan en risas].
JCM: Hoy vengo en el tiempo, un profe no voy a decir el nombre acá pa’ no exponerlo, después por allá tomando una cerveza, me dijo: “yo a usted no le hice caso, usted no se dio cuenta. Yo me quedé en la silla y me recosté, eso sí, pero yo me teletransporté como en Star Trek” [los participantes se ríen] entonces ¡uishh! pa’ otro universo; entonces la eyección electromagnética no lo fregó. Interesante, porque él encontró [una salida, dice alguien] una alternativa diferente, jugó de otra manera, me pareció muy interesante el asunto, pero no lo contó ahí, me lo contó fue después porque de pronto le daba como pena, como cosa, pero me lo contó después y le dije: profe, excelente ¿y por qué no lo dijo allá? Ay no, es que… también de pronto muy, sonaba muy rebelde ¿ya? Pero detrás de este tipo de ejercicios hay otro tipo de cuestiones, como por ejemplo y ¿por qué los profes tienen que aceptar un ejercicio como éste? Porque alguien no dijo: no, oiga, traigan algo serio. [¿Y por qué no? dicen algunas voces de los participantes]. 
Claro, está el asunto, sí, es decir, siempre podemos poner en duda la cuestión y por qué. Y me ha pasado en ejercicios con estudiantes de otra naturaleza y al final todos aceptan y yo hago así [sonido de la palma de la mano] ¿y por qué nadie dijo no? Porque nadie dijo no acepto. O porque no alguien dice: profe, repensémoslo de otra forma, lleguemos a un acuerdo. Es decir, pareciera que está instaurado la aceptación frente a lo que dice el docente, no estoy aquí planteando asuntos. 
MCP: Y hay una resistencia pasiva.
JCM: Sí, exacto, pero, o sea el asunto es muy complejo porque a veces no nos damos cuenta, pero como docentes tenemos un poder impresionante frente a los demás, a los estudiantes, al auditorio, hasta a la palabra, lo que estamos al poder de la palabra, sí, esa energía. Pero a veces lo banalizamos y creemos que eso no, no es relevante. Qué pena, pero no es así, es muy importante y por eso es clave ser consciente de ese poder, sí, </t>
  </si>
  <si>
    <t>JCM;JAE;MCP</t>
  </si>
  <si>
    <t>AIOM: Solo quería decir… pero tampoco, es decir, estoy tratando de hablar desde mi lugar de docente, pensando en el currículo oculto, eso que llama cierto sector el “currículo oculto”, esta, esta maloca tiene un currículo oculto [“¡wow!” Dice JAE provocando la risa de algunos participantes, risas que son avivadas por el profesor JCM quien dice: “Eso sí lo sabía el profe JAE”] en la que no tenemos que ser conscientes de eso, si me hago entender, está ahí, esta, está operando. Esta, esta siento. Y no tenemos que hacerlo; la cuestión es que el aula tradicional también la tiene, entonces cuando empezaron a nombrar… o sea, es decir, es querer volver, tocando un poco lo que decía ahorita el maestro, “que todo tiene que ser absolutamente razón y conciencia”, pero hay una cantidad de cosas que operan en muchos otros niveles, entonces ahí uno como docente, por ejemplo, una de las cuestiones que a mí más me ha dificultado cuando hablo de evaluación es que el lugar donde se evidencia la complejidad de las relaciones de poderes es la evaluación, si, ese es el lugar donde está clarísimo. 
Cuando el profe nos explicaba todo eso que hacía ahí yo decía: ahí pasa algo muy interesante, porque tanto trabajo, todo ese esfuerzo, todo este constructo para hacer una evaluación con ciertas características y si nosotros nos moviéramos y eso no es un problema, o sea, ese es un problema de todo profe en el, en el, en el sistema escolar, pero cuando uno se mueve, yo me muevo en el mundo de la educación popular, en el mundo de la educación popular lo menos conflictivo es la evaluación, es lo menos, es más, es el centro porque no es conflictivo, pero ¿por qué no es conflictivo? Porque allí la relación es distinta. 
Y también en esos espacios el currículo oculto lo da, oculto no es como perverso, oscuro, no, es simplemente es todo eso que, de lo que no somos conscientes que se mueve en el mundo de la sensación, del sentimiento… en esa palabra que es poder y que nombre, que trae acá en el camino. Entonces, por ejemplo, ee el aprendizaje e, lo que dice alguna vez el, el aprendizaje como en la evaluación, cuando se vive usted en la vida no, no hace un ensayo para ver cómo vive, ¿si me hago entender? voy a ensayar cómo va a ser mañana y depende cómo me evalúe lo hago, ¡no! Ahí fuimos, ahí estamos. Entonces es, es un poco eso, que a veces ela escuela tiene una… más bien en este mundo de la razón, que para mí tiene que seguir siendo ahí, claro. Pero ese no es el único que se mueve en este espacio. Si, o sea, a los estudiantes hay que hacerles evaluación, claro y, y buenísimo lo que decía usted profe e, o la otra profe decía: “los van a pasar por ahí también”, porque por ahí va a pasar, pero no es la única dimensión. 
Entonces eeee, eso de… y, y muchas veces, por ejemplo, no tiene que ser el profe, además pasa mu, no es el profe el que enseña la clase, o sea, a veces de pronto es el estudiante, la estudiante, es incluso el que, el que, el que no hace a mí… de pronto en la universidad ya están, ya es distinto, en secundaria, en primaria uno lo vive mucho, es que los chicos uff, los, los y las chicas algo así y uno dice: ¡ay! Dios mío, esto es… todo el tiempo están generando el, el proceso de, de aprendizaje, bueno, ya me fui pa’ otro lado qué pena. Pero yo quería era como nombrar eso, entonces soy consciente que tampoco tenemos que todo el tiempo saberlo, permitirnos fluir.</t>
  </si>
  <si>
    <t>JCM: Claro que sí, es excelente, el asunto tiene que ser más fluido, pero eso no nos exime de la responsabilidad que tenemos como docentes. ¿Por qué? Pongo un ejemplo, una situación muy cotidiana en Bogotá, llega el estudiante veinte minutos tarde a clase y el aula el, la puerta está cerrada. Hoy por varias circunstancias comenzamos más o menos a las y veinte, pero acá no está cerrado y todo fluye. Ha habido casos en Bogotá en los cuales alguien llega tarde o muy tarde, o no llega, y hay muchos profesores que jamás le preguntan a su estudiante por qué llegó tarde, por qué no llegó tal, sino cero y evalúa y tal; yo hace… rato, pero rato, rato, rato no hago parciales. Hay otros trabajos, distintos y ojalá creativos, que los saquen de, de, de esos códigos ahí normalizados y tal, pero: ¿qué ocurre cuando pasa eso? Solo pongo un ejemplo, que los, los ejemplos ayudan mucho como a aterrizar. Salida de campo, estamos en Nariño, tres semanas tratando de entender un poquitico el Urcunina, es decir el volcán, el Galeras, haciendo trabajo terreno, hablando con la gente, tal. Último día ya para regresar a Bogotá, por favor, sí, les digo, a todos nos puede pasar algo, pero intentemos máximo unos quince minutos porque es difícil coordinar y tal, y porque no estamos de paseo, veinte, no llegaba uno, ahí íbamos alistando maletas. 
Yo dije bueno, otros cinco minutos y arrancamos. Profe es que Juan Esteban viene en camino, viene en taxi. Yo: ah, bueno, pues nos va a alcanzar en la carretera [se escucha un participante hablar al fondo], le dije al, al conductor vamos lentico pa’ que nos alcance en el trancón; llegó con una cara [alguien dice la palabra “guayabo” y los participantes se ríen] o sea descompuesto más que guayabo, algo raro, o sea, diferente, no sé, uno ya reconoce el guayabo [todos se ríen] y… así muuuy, no sé, algo pasaba, pero evidentemente pues nos afectó la salida y tal. Entonces paramos, se subió, todo el mundo esperaba que le dijera [sonidos de reprenda], no le dije nada; pero yo necesitaba saber qué pasaba… más adelante cuando vi dónde había lugar para parar, ya salí ya fuera de Pasto, con una vista muy bonita, un paisaje muy bonito. “Señor conductor, por favor paremos”. Ellos saben que uno para a hacer observaciones, no hay problema. Y dije: Juan Esteban, ven que necesitamos hablar, le dije: Juan Esteban, ¿qué pasó? Y se derrumbó a llorar. Me dijo: profesor yo no me quiero ir de Pasto ni del Urcunina, estoy cansado de Bogotá, estoy cansado de esa ciudad, estoy asfixiado, tengo problemas en la familia, tengo problemas de ingresos, mi trabajo, no me está yendo bien en la universidad, yo me quiero quedar por acá. 
Yo lo que le dije es que: ya eres una persona mayor de edad, toma tus decisiones, si te quieres quedar, coge tu maleta y te quedas. Pero pues tú veras, y hablamos un rato y tal, al final ya se calmó. Él necesitaba soltar, soltar cosas que tenía por dentro. Y ahí conecto con, con una de las partes centrales del, del ejercicio: la letra con sangre no entra, eso no lo vendieron hace rato, pero qué pena, ¡no! ¡La letra con sangre no entra! Esos son latigazos ¿sí? y lastimosamente todavía tenemos mucho de eso. La letra con sangre entra, entonces hay que, mejor dicho, tener una odisea completa pa’ aprender así un pedacito, no, no, no, bueno. Y ahí van, van a venir cosas más adelante. Pero no es sólo eso, e, hace parte del ejercicio inicial aquí en, en la sede que hemos ido manejando de otras formas. 
Somos humanos y somos seres socio emocionales y eso no hay que olvidarlo. ¡No hay que olvidarlo! Entonces, ¿qué ocurre cuando se le cierra la puerta a un estudiante que llega veinte minutos, media hora tarde? No sabemos, se despertó tarde por trasnochar eh, hubo un paro de transmilenio entonces no pudo llegar a tiempo, se le pinchó la bicicleta, no sé. Pero yo como docente prefiero que entre así sea tarde, a decirle: usted aquí no, porque no llegó acá esta hora ta, ta y a poner cero y montonón de cosas que no no sirven, no aportan, ¿qué aporta? ¿qué hay detrás de eso? Ah, es que hay que ser puntual y tal, pues sí, cuando ya tengo un trabajo, no sé, y si falla a la reunión o falla a la llegada del aeropuerto a tiempo, pues lo deja el avión… [se escucha el cantó de un ave] y ahí va a tener su respuesta frente al asunto.
Entonces, bueno, puede sonar muy banal, pero no lo es, y estamos llenos en las universidades de este tipo de códigos que en el fondo comienzan a generar un ambiente muy enrarecido y un ambiente donde no hay algo que es fundamental y estoy resumiendo muchas cosas recientes de investigación y tal y es ser empáticos. ¿Qué es ser empáticos? Desde un punto de vista digamos simplificado: ponernos en los zapatos del otro… ponerme en su lugar y eso también al contrario ¿qué es ser docente?
En muchas de mis salidas de campo, cuando puedo, ellos están haciendo unas observaciones, entrevistas y yo voy adelante, como en la magia, muchas cosas con cartas se hace un paso adelante y ese paso adelante marca la diferencia. Voy, hablo al colegio, ta, ta, ta y hacemos un taller. ¿Cuál es el asunto? Cada estudiante, dependiendo la cantidad de, de salones y tal, va a dictar una clase. ¿Qué clase? La que quiera, la que prefiera, la que le salga mejor. Porque normalmente nuestra universidad no enseña a nadie a ser docente. Bueno, entonces, solo un día, una tarde, no sé. ¿Qué ocurre en ese tipo de, de asuntos? Cuando uno de los estudiantes de pregrado está al frente de cuarenta estudiantes, zona rural, urbana, donde se pueda, luego hacemos un conversatorio de qué pasó; alguien dice: “profe, es que mi tema la verdad no, no me puede conectar, como que no nos entendíamos”, comprendió que no, no se conectó. Otros: “profe a mí me fluyó muy bien, jugamos esto, tan, tan, tan, tan, tan, tan, tan”, y normalmente sale por ahí “profe ahora sí entiendo qué es ser profe”. Ponerse en los zapatos del otro. 
Es decir, nos falta mucho la empatía para entender que cada uno de nosotros es un universo en sí mismo y que cuando generamos unas actitudes que no son adecuadas, que pueden romper, que pueden ser lesivas. Pero además cuando un profe le dice a un estudiante es que usted es bruto, usted no sirve, o le coge la maqueta y se la rompe y se la acuchilla y se la tira [se escuchan risas]. Y eso está pasando en este momento en la universidad [LM dice, sí claro, yo lo he visto] ¿sí? esto ha pasado y sigue pasando, yo creería que no es adecuado que siga ocurriendo. La reflexión aquí es la siguiente y yo creo que todos hemos cometido errores en algún momento, es: ¿realmente gano algo con ese tipo de actitud?</t>
  </si>
  <si>
    <t>CURRÍCULO</t>
  </si>
  <si>
    <t>GEBT: Es un ejercicio de poder y de control. Volvemos al punto, ya le decía al profesor JAE por molestarlo solamente para no quedarme con lo del currículum [los participantes se ríen], le dije que, que, qué cuántos créditos tenía esta asignatura [los participantes se ríen] y qué cuál era el código del SIA [“cuál es el código para poder replicar” dice la profesora AIOM] y qué ¿cómo se podían inscribir los de Medellín? si tocaba generar nueve códigos en el SIA [“probablemente”, dice el profesor JAE] y si lo podemos virtualizar, además [los participantes ríen] [“y hacer una herramienta digital” dice la profesora AIOM] Porque, porque a eso iba, ¿esto no es currículum? ¿Esto no es un espacio de formación? ¿Esto no es Universidad Nacional de Colombia? Entonces no está oculto, [la profesora AIOM se rectifica y dice: “no, pero, lo oculto es solo lo que no se ve, no es que…”] lo que pasa es que no hemos tenido la capacidad de comprender, cierto, que el proyecto educativo, no lo podemos simplemente acotar en nuestros espacios como docentes, queremos tener de poder y de control. 
Entonces si ten… si, provocamos otros espacios en donde no somos quienes ejercemos el poder, sino que brindamos esa participación, ese lugar al otro como sujeto en el proceso de aprendizaje nos podemos sentir incómodos y entonces digamos, lo que se relaciona mucho con algo que a mi modo de ver  también es, es, ese modo fragmentado en el que vivimos, qué cómodo, qué fácil ser profesor o decir ser profesor sin reconocernos y sin ejercer nuestras ciudadanías, y separamos entonces, dejamos de ser ciudadanos porque somos un profesor y le pedimos a los estudiantes la formación integral y un desempeño integral. Eso qué significa cuando jugamos a la fragmentación todo el tiempo para poder tener parcelas, porque eso es el poder. Entonces, a mí me encantó profesor JAE, muchas gracias, porque quise e de algún modo decir que la universidad de alguna manera no discute el currículum, porque sabe que eso es comenzar a entender los espacios de formación fuera de sus formas convencionales y típicas de fragmentación, control y poder.</t>
  </si>
  <si>
    <t xml:space="preserve">JPR: eh, muchas gracias profesor JAE por compartir su experiencia. Es que estaba leyendo aquí un mensaje que me mandan por WhatsApp, me dice: JPR, buenos días, cómo está, de mí le cuento que estoy en el primer semestre de doctorado en comunicación, información y lenguaje, bueno, en una universidad. Ahora el 20 de noviembre presentaré el examen final por escrito de un tema que uno escoja de 10 páginas, citando los autores que vi en clase. E sé que andas ocupado, quería preguntarte si me puedes ayudar a corregir la redacción. Que pregunta tan directa, pero es que así somos los huitotos. Es un amigo huitoto que está haciendo su primer semestre en doctorado y todas las veces pues me ha pedido que le ayude pues con una estructura de lenguaje que es la que nosotros utilizamos en la universidad. E, he aprendido mucho de él con respecto a la lengua y lo cita a usted para decir cómo pues ha hecho sus aportes también como a la estructuración de la, de la lengua judagaro y sí, y entonces ahí pues yo le voy a ayudar en la redacción, pero al fin y al cabo es un tipo de adaptación que yo hago de este, es decir, juragaro acá, ¿no cierto? Y en su tesis de maestría pues fue una lucha, pero tratamos de que la sustentación de su tesis de maestría fuera en la Chorrera, ¿no cierto? En, en su boca, en su maloca, que es la casa del conocimiento que es su escuela, que también tiene otra estructura y cosas de este estilo. Entonces mi pregunta va lo siguiente: pues ahorita colaboro un poco en la dirección de, con la dirección de pro… de currículum y me han puesto una tarea que es como pensar el currículo desde un enfoque territorial y no es nada sencillo, no es nada sencillo porque una cosa es pues crear un concepto para resolver un tema curricular y los temas curriculares son de, de tipo práctico; pero la pregunta que me hago es un poquito desde su experiencia y todo el papel de las lenguas y el papel de, digámosle, de de la escritura misma al interior de la universidad, en términos de algo que promueve la universidad que es la inclusión y todo este tipo… y de, de también desde el punto de, desde el punto vista de las políticas institucionales con respecto a la inclusión en relación con el reconocimiento o sensibilidad un poco con respecto a estas lenguas, a a todo este tipo de, de construcciones lingüísticas que se han hecho en los territorios; porque parecería que solamente un problema de la gente de la Amazonía, si uno  va a la Orinoquía pues otras cosas, pero me parece que el, el asunto del enfoque territorial también es un problema no sólo de las   sedes que están en, en lo que le llaman la frontera [balbuceo], sino es un asunto también de los, de ¡centrales! de la, de las   sedes de Manizales, Medellín y Bogotá aunque parece que no ¿cierto?, como que ese, ese no es un tema de  sede porque como que estuviera alojado el territorio y también viéndolo, lo el territorio siempre como lo verde o lo rural, entonces es un poco ese, ese tema desde el punto de vista de las políticas institucionales universitarias, el tema de las lenguas, en sí mismo, y el papel que tienen las   sedes urbanas con respecto a, a empujar currículos, un enfoque mucho más territorial que en última instancia desemboca en, en los temas de pues, del aprendizaje que nosotros estamos esperando cuando recibimos estudiantes por ejemplo indígenas, simplemente. Cuando estos de aquí se van para allá, es decir, e fue lo que tú señalas, JCM, pero me parece que las transacciones deben ser un poco más recíprocas, ¿no cierto? ¿Cuántos profesores en la Universidad Nacional manejan pues estos tipos de lenguajes, aún el lenguaje de señas para para sordos? ¿Cuántos esfuerzos desde la política institucional con respecto a las discas, a las discapacidades existen de tal manera que se pueda crear un escenario un poquito más justo realmente para estas poblaciones? </t>
  </si>
  <si>
    <t>[…]JAE: Es, ah bueno, no, realmente como asumir la diversidad, lingüística, cultural, de género, de edad que también tenemos estudiantes jóvenes, estudiantes mayores, estudiantes de otros países. Tenemos ese reto de asumir la diversidad porque de alguna manera asumimos que todos deben entrar con unas ciertas competencias que el examen de admisión supuestamente mide y tener ciertas condiciones, tener tiempo y estamos lejos de que eso sea así. Entonces, hay ciertos estudiantes que les va muy bien, encajan en todo, otro regular y los que les va mal. Con los indígenas es una tragedia [Se clara la voz], digamos, el formato de una tesis, un texto escrito con una estructura argumentativa, incluso de referencias biográficas, es fatal. Entonces los paisanos indígenas que pueden ser muy inteligentes, muy talentosos, generan textos deficientes formalmente, sin claro argumento, ¿qué hacemos? e, estamos como midiendo, pero para otras partes sabemos son súper brillantes. 
Por ejemplo, acá Abel Santos es un estudiante maestro indígena que hizo la carrera de lingüística aquí, el primer programa que hubo presencial, luego hizo, luego hizo la maestría acá y luego hizo el doctorado en el 2021 lo terminó, si ve. Uno es muy orgulloso de que un estudiante indígena, hablante de su lengua, que ha pasado por todo el proceso, y su tesis de maestría para mí fue dolorosa, digamos, eee, yo asumí la dirección de la tesis y él abordó un tema como el Pensamiento y Filosofía del Pueblo Magüta, muy amplio, llamado como cuerpo y territorio. Bueno, y escribió, escribió, escribió, escribió, escribió y yo más o menos… pues yo respeto a eso, como tratando de que eso encajara, lo presentamos a dos jurados, Jean Pierre Goulard el etnógrafo estrella de los Tikuna y María Emilia Montes, la lingüista, ahí está la tesis. Ambos la retornaron diciendo: esto no está para sustentar. Y el peor era Goulard que prácticamente decía esto no es una tesis, esto… despreciativo por completo. Y María Emilia diciendo: bueno, mucho, eso es como filosofía, yo me meto en la parte lingüística, todas las segmentaciones que hace no tienen base morfológica, eso no tiene sentido… mierda, esto no está terminado. 
Pero, entonces yo, yo me reuní con el Abel y le dije vamos a ver, examinemos la vaina, yo creo que Goulard está muy ofendido porque usted no lo cita [Los participantes y el propio JAE se ríen]. Pero no quiere, decir que este bravo con usted, por ahí en el primer o segundo párrafo usted tiene que mencionar a Goulard y de una vez ponerle pereque, porque yo sé que el concepto de püya que Goulard ha traducido como los inmortales, Jean Pierre Goulard, tal página, tal año dice que hubo unos seres inmortales. Pero… e, pa’ a mí es distinto, ahí comenzamos y luego lo va metiendo, pues aparte hay que conseguir algún estudiante que le ayude a cuestiones de redacción, eso tiene muchos problemas de concordancia, las frases truncas, bueno ese vaina, pero yo ya no soy capaz. 
Y, y María Emilia… entonces armamos una nueva, la mandamos, Goulard no respondió nada, entonces yo fui a hablar con María Emilia. María Emilia: ¿cómo ve la cosa? [suspiro] bueno yo, eso me voy a concentrar en tal capítulo, pero no, eso está lleno de problemas, o sea eso no tiene, yo no veo, parece que son inventos de Abel. Creo que tú has sido de las profesoras de esta universidad que más tesis de indígenas ha dirigido y todas han sido una tragedia, ¿por qué? [se escuchan risas de los participantes]. María Emilia recomienda: elija un corpus delimitado, planteé una pregunta, resuélvala, ahí está es su tesis. Y los indígenas siempre llegan y se meten a hacer talleres colectivos, cosmovisión, ¡nooo! [se escuchan risas de los participantes] y todos terminan que su grado les sirve es para hacer trabajo político, o sea, terminan, ahí hay otro… Pero, mira María Emilia, yo creo es que ellos echan mano de ciertos conceptos y los están explicando porque no les hemos dado conceptos para expresarlo de ellos, porque tal vez somos nosotros los que no estamos entendiendo, es decir, acá en lo de Abel, entonces los domestiqué un poco a los dos y pasó la tesis, pero para mí fue doloroso. 
Para cuando iba a hacer la tesis de doctorado yo le dije, mire: Abel, la Constitución Política de Colombia, artículo 10 creo, dice las lenguas indígenas son oficiales en su territorio, esto quiere decir que estamos en territorio, aquí la lengua Tikuna es oficial, usted puede presentar una tesis en lengua Tikuna sin traducción a la Universidad Nacional de Colombia; si la Universidad Nacional de Colombia no es capaz de leer una lengua oficial, problema de la Universidad Nacional [se escuchan las risas de los participantes], pero contrate, usted pa’ traducir tal y Abel dudaba, le dije: hagamos un ensayo en este seminario, esto, haga su trabajo en lengua Tikuna y lo hizo. Pero entonces fue muy interesante, escriba el ensayo. 
Entonces él ya plantea un esbozo que era como decir: las comunidades Tikuna peri-urbana de Leticia, era en español, como su primera propuesta, entonces ahora, ahora arranque. Cuando llego el título traducido literalmente era algo así como: Todo lo que es cuerpo es territorio, todo territorio es cuerpo, algo así, esa es la traducción de él [JAE se ríe] y comenzaba en un diálogo, es que yo, no hay manera en Tikuna que yo pueda como comenzar a hablar en tercera persona, uno tiene que hablar con alguien; abuelo qué es tal cosa, y el abuelo me responde. 
Después dijo es que realmente no existe una escritura académica en Tikuna, entonces me toca inventarla, es decir, no hay algo que sea como que yo hable de las cosas, las comunidades del espacio amazónico [balbuceo] como él habla normalmente, no hay un lenguaje para decir eso, hay lenguaje para contar historias, para conjurar, hay cantos, pero no hay eso. Y él terminó con un ensayo como de siete páginas en Tikuna, sin traducción [se escuchan las risas de los participantes] lo entregó, yo lo evalué [JAE sostiene su risa por unos segundos]. Finalmente salió con una tesis donde él más bien quiso hacer el juego y hacer una tesis con todas las formalidades, un trabajo sobre, sobre la adquisición de la lengua Tikuna como lengua materna desde la primera infancia, con un corpus de niños de cuatro meses, ocho meses, un año y medio, tres años. 
Eee, igual hizo el deber porque le parecía que era más importante. Pero pienso que ahí, digamos, otra experiencia ha sido con los artistas, porque los artistas son peores que los indígenas, porque son más difíciles, porque me parecen muy vanidosos, entonces, los artistas [Nuevamente se ríe] digamos, no están acostumbrados a escribir y esas cosas, entonces entran en shock cuando los que son como de biología, antropología, su proyecto, justificación, marco teórico y, y yo les he, aquí hemos tenido varios, usted puede plantear el proyecto, a un muchacho que le gustara tejer y estaba pasmado con el cimiento, su proyecto puede decir: me voy a sentar y voy a tejer cien canastos y voy a ver que se me pase por la cabeza, ese puede ser su proyecto, le decía yo pues. Como le decía yo a Abel: usted puede escribir la tesis en tikuna sin traducción y eso representa como demasiado, ¿no? intentemos. Pongamos a prueba la universidad, y dijimos… recibimos una tesis que no podemos leer, mire la constitución, entonces qué va, ¿qué va a hacer usted? Es decir, o si no es puro cuento. Entonces pienso que tenemos mucho que aprender ahí. 
Entonces con los artistas intentamos como buscar nuevas modalidades, una cosa que llamábamos El gesto y la huella, esto pues, compartido con la maestría en Artes vivas de, de, e, e, e, usted, su producto es un gesto y una huella, un gesto artístico que puede ser un performance, un cuadro, lo que sea, y una huella escrita en que usted nos dice algo de eso, pero digamos reconocemos el, la potencia del gesto y la huella no tiene que, la huella no tiene que explicar el gesto, sino digamos, cómo, recorrer el trayecto, cómo llegó ahí, por qué, contar una historia, esto puede servir; o sea, necesitamos encontrar otros modos de concebir un proyecto. Y entonces por eso con las lenguas eee tuve una experiencia muy interesante en Brasil se presentó en la UFAM en Brasil, en el doctorado de antropología, una primera tesis escrita completamente en lengua tukano, con un resumen de 50 páginas en portugués y digamos, solamente había un solo miembro de los jurados que leía tukano, era otro indígena ya doctorado.
Pues yo dije, no obvio, yo yo puedo comentar las 50 páginas de portugués, pero entonces, le hice varias preguntas, le dije bueno, yo me di cuenta de una cosa: que en la parte de portugués hay un capítulo que era como referentes teóricos, pero aquí no estaba, o sea, yo me di cuenta esto corresponde a esto y esta parte no está, o sea, no hay manera de hablar en tukano así como discutiendo la literatura. La otra cosa que le dije ¿esto en qué lenguaje está escrito? O sea ¿esto corresponde a algún género verbal de la lengua tukano? O, o ¿existe una un lenguaje académico en tukano? Porque es que no podemos asumir que los lenguajes son intercambiables. Lo traduzco al alemán, al francés, perfecto, pero resulta que no hay una cultura. Entonces, nu, nuestros modelos de escritura no solo no correspon… no tienen equivalentes en otras lenguas, sino no tienen tampoco equivalentes en las prácticas y en las acciones. Entonces tenemos que dar espacio a otras expresiones de generación de conocimiento. 
Dijimos las artes son un, un reto. El arte puede generar conocimiento sin necesidad de pasar por una estructura argumentativa, una estructura creativa. Y los indígenas pueden crear conocimientos, los indígenas se someten, los que triunfan se someten a eso con ayuda del profesor, así siempre eh, algunos prácticamente le escriben la tesis, profesores muy madres que ponen a un estudiante a que eso sea medio decente y los jurados lo pasan porque bueno, pues sí, pues como vamos a, a reprobar al indígena. Entonces también hay una cierta condescendencia ahí que no es muy útil,[…]</t>
  </si>
  <si>
    <t xml:space="preserve">Entonces necesitamos generar posibilidades de demostrar, algunos dicen que un video no sé qué, bueno, de pronto, pero también yo pienso que e, tenemos que darle posibilidad a otras formas. Y aquí inclusive ha sido difícil en esta maestría, porque aquí lidiamos todo el tiempo con la diversidad. Tenemos de muchas disciplinas, de países distintos, de diferentes edades, indígenas e, hombres, mujeres, tiene esa diversidad es el principal asunto. Y parecería que u, uno debería subir un, un tipo de estudiante estándar que llega a tiempo, que hace las tareas, que escribe bien, y eso está lejos de ser el estándar. Entonces ¿cómo hago? Cada uno debe tener un talento, ¿cómo hago para para no, para no tacharlo? ¿Para no se sienta pormenorizado? Ah, los otros son los buenos y yo no soy capaz de escribir así y no soy capaz de leer de esta manera e y digamos, espacios como este permiten que nadie tenga que exhibir nada. Yo digo... tal vez tenemos claves eee dijimos que la demostración del conocimiento en el mundo indígena no es que yo pase un examen, sino que yo demuestre, yo soy curador no porque me sepa todas las curaciones, sino porque ya curó a alguien. Sé de baile no porque recito decretos, sé baile, porque hice baile y funcionó. No es el maestro el que lo aprueba, la gente dice el examen, la gente en la práctica, pero bueno. Entonces si yo pienso que la universidad necesita [se escucha ruido en el fondo] disponerse a aceptar la diversidad, lo mismo acá, está en Bogotá, está en todas partes. 
En algunas partes es más evidente porque está marcada étnicamente, pero que porque además es su gran riqueza. Es una riqueza o sea la gente nos enriquece y el examen de admisión es lo más perverso porque realmente está seleccionando basado en unas ciertas competencias, e lectoescritura, racionamiento abstracto, matemáticas. Entonces y, y dejamos por fuera mucha gente, o sea, mucha gente que tiene muchas capacidades. No sé si… </t>
  </si>
  <si>
    <t>[…]HACM: Bueno, ustedes acaban de recibir una de, digamos las publicaciones seriadas de aquí en nuestra sede, se llama Notimani. Nosotros tenemos dos tipos de publicaciones, una que es más de difusión que es la revista Mundo Amazónico y esta que es más de carácter emm divulgativo y pues estamos celebrando en esta semana pues nuestros 15 años del Programa Especial de Admisión y Movilidad Académica (PEAMA). Entonces este es el último ejemplar que ha salido de Notimani, pues esperamos que sea del agrado de que disfruten de las lecturas que aquí se, que aquí se dan. Hablando también de, de las lenguas, algo interesante que me ha parecido de, de la revista Mundo Amazónico es que actualmente se permite que umm los paisanos tengan la oportunidad de publicar en esta revista de difusión, en su propia lengua, entonces eso también digamos que para mí ha sido muy, muy maravilloso. Y entonces ya en los últimos, no sé a partir de qué año fue que se tomó esta decisión.
JAE: Desde puro principio yo fui el primer editor como parte de su política, es decir, publicarse, es una revista académica que supuestamente se indexa y todo eso, Publindex no, no ha podido reconocerla, en Brasil estamos en A2 y Publindex dice que no existe [los participantes ríen]. Entonces desde el primer número como parte de una política de publicar textos indígenas con su traducción, siempre ha habido que digamos eso para Colciencias no vale nada, claro, solo valen artículos científicos, claro hay artículos científicos, pero también hay lenguas indígenas, hay textos literarios, hay iconografía, se llama Mundo Amazónico, mundo quiere decir que recogemos muchas cosas, todo el mundo.</t>
  </si>
  <si>
    <t>HACM;JAE</t>
  </si>
  <si>
    <t>AIOM:  Bueno, una pequeñita cosita con lo que dice el profe eh, es un concepto que yo estoy tratando también de adaptar, pero la idea del currículo oculto es… que en toda relación hay unas relaciones de poder, que están ahí presentes, cuando hace el análisis, que poder no implica mal o algo así, no, hay relación de poder y el currículo oculto como concepto busca un poco más bien es como la estrategia para mirar qué ahí están, así no seamos conscientes de ello. Entonces en todo espacio [“develarlas” responde el profesor GEBT] hay y por ejemplo con la y develarlas es lo que nos permite ciertos niveles de conciencia digamos para ciertas cosas, porque no siempre hay que tener conciencia, es decir, no siempre hay que ser… conciencia racional me refiero, conciencia simple, pero digo como siempre esquemática. Eso, entonces eee por ejemplo, hay una cosa que tiene el sistema escolar, sea universidad, sea aquí, seamos Universidad Nacional y es que esto está enmarcado unas relaciones sociales y políticas que por muuucho que hagamos cambios ahí están. 
Por ejemplo, lo que dice en un momento del profe que rompe la maqueta al estudiante, esto no es sólo una actitud de un docente que es así, sino es que, es una sociedad en que estamos haciendo eso, ¿si me hago entender? no es raro que, por ejemplo, nosotros no podemos pretender que la universidad deje de ser un ente colonizador, cuando la sociedad sigue siendo. Que, dentro de la universidad, igual que en la sociedad se generan resistencias y transformaciones, por supuesto, y por ejemplo lo que acaba de decir el maestro: esa discusión no se ha dado, no es nueva universidad, es, es muy vieja. Yo recuerdo estudiando, formándome en antropología, la pelea para ser un, para presentar una, una, un trabajo de grado, cuando un pregrado tenía que hacer un trabajo tipo doctoral ¿no?  porque así era la Nacional eee, la, la dificultad para una estudiante es un trabajo que fue un performance y en antropología gracias, y no a la lucha de los antropólogos, sino a la, a la fuerza del movimiento indígena colombiano, eso nos permeó en antropología, como que nos, nos obligó a pensar, o sea nos movió el piso [hay una risa corta] y, y logró que, que también la academia se moviera.
 Pero ahí, viene la región del cuerpo, es lo que acaba de contar el maestro. ¿Por qué para un estudiante aquí en Leticia Indígena puede dar esa discusión? Porque tiene unos lugares de poder que, que tiene la universidad que le permiten ser. A mí me pasó en mi trabajo doctoral que, o sea, me pasó igual que si fuera una estudiante indígena, no siendo indígena por, por lo que quería hacer en el trabajo de grado. En el trabajo de grado quería pensar desde otro lugar, quería irse a otr¬o lado, y eso no, eso no es, y a mí me encantó porque mis jurados me dieron todo el palo del mundo, pero así y todo y mi director, todo el palo del mundo, así esto no, no, no admite mucho, es que, qué vergüenza presentar esto. Y el día de mi sustentación le pedí el favor al profe Vasco que me acompañara, el profe Luis Guillermo Vasco que había estado muy enfermo y le dije: profe me, me, porque me dijo: “Llámame” y yo le dije: bueno maestro, y él fue. 
El profe Vasco se sentó, lo único que hizo fue sentarse y mis dos jurados: excelente tu trabajo, qué cosa más impresionante tu mirada crítica. Y yo decía: claro, como está sentado aquí el profe Vasco, ellos que fueron sus estudiantes y que le tienen un respeto en temas de esto, me alaban; pero donde él no estuviera ahí, así yo estuviera dando esta discusión, me iban a decir que no, entonces ese, esos juegos de poder o, o más bien esas relaciones de poder son las que nos guste o no nos guste siguen jugando dentro de la universidad y ese curr, y si quieren no lo pongamos currículum, puede ser otra cosa, pero esa situación… realmente a veces siento que caemos en una visión también muy emmm, cómo qué vamos a hacer la transformación en la universidad y vamos a lograr, sí, pero la universidad también va a tener todas esas otras fuerzas y ese, eso se va, porque un poco en la vida también es un poco así.</t>
  </si>
  <si>
    <t>CENTRALISMO</t>
  </si>
  <si>
    <t xml:space="preserve">Por ejemplo lo que decía el profe, porque además es así lo que cuenta el profe, quien llega como un ovni aquí y ¡plum! aterriza aquí en Leticia y es Universidad Nacional, exactamente eso yo sentí en La paz pero con una nave nodriza [se escuchan risas de los asistentes] llegó una nave nodriza allá [Sobre un territorio sagrado: replica el profesor GEBT] y no en un mundo solo indígena, sino un mundo indígena y además en la Costa Caribe, cuando el 80, no, el 95 % de los docentes somos del centro del país, después de haber venido de vivir muchos fuera del país y la gran mayoría de personas en servicios generales son de Valledupar y del Cesar y la misma gente de servicios generales les decía: aquí hay como un cuchicito de clasismo ¿no?, como que todos los que tienen estos puestos son de Bogotá y Medellín y todos los que estamos en esta parte somos, somos del Valle. </t>
  </si>
  <si>
    <t>EQUIDAD</t>
  </si>
  <si>
    <t xml:space="preserve">Y los estudiantes lo evidenciaban todo el tiempo y la universidad también. Ahí estábamos haciendo un proyecto e con el profe CRM que, que busca esta maravilla que es esto [¿CRM? Pregunta JAE], con CRM, esta maravilla que el proyecto con con, estudiantes indígenas entonces lo primero que, por ejemplo, propusimos fue, que cuando hablé con es necesitamos una cocina, necesitamos una cocina, o sea los estudiantes indígenas de, de la Sierra de, Wayúu, literalmente su vacío es qué, comer, ustedes lo saben [Se ríe tímidamente], en la universidad necesitamos una cocina. Resultado, nos terminan haciendo un quiosquito, pa’ que eso, eso, así como que, si tiene techito así, eso, eso sirve pa’ inglés [la profesora y los participantes se ríen]. Entonces, yo digo, es una cosa que, que es muy complicado porque e, e,e porque claro, la universidad va a tener esa puja y con ellos conversando tenemos que lograrlo un poco. Lo que cuenta el profe, lo que pasó con la maloca, es algo que, tiene que ir, eso va a ir sembrándose, noo.  </t>
  </si>
  <si>
    <t>[…]AIOM: Exacto, es todo eso, pero creo que eso no es de ahorita, eso es algo que la universidad siempre ha estado en, en es ese, los artistas, cuántas veces pues a Santiago García lo echaron de la Nacional por montar, Galileo Galilei en su momento cuando era estudiante, como una mirada, también por montar la obra de Brecht, eso es como también parte de la universidad, ese, ese, ese espacio en el que el profe dice eso es así y a mí a veces me da temor que cuando nos piden a los profes como que sea el profe y yo también trabajé en la pedagógica y ahí sí tuve problemas para que pensaran pedagógicamente la pedagógica ,sí,  porque se, se estudia mucho la pedagogía, pero no se la vive [“no se práctica”, dice el profesor GEBT], estaban además en artes escénicas, donde imagínense en dar una licenciatura en artes escénicas y la era que tenían que entregar un texto escrito con objetivo; pero es que en Artes, imagínense en artes escénicas además un performance, algo efímero, porque el teatro puede ser algo, una danza es está y fue la tesis, y se fue, y ya, y no está y no queda referencia. No, pero entonces vídeo, pero es que no es lo mismo. 
Pues todo eso, para, para decir: a veces a los profes nos ponen en un lugar que el deber ser y yo a personalmente, yo le agradezco mucho a muchos profes. Yo empecé en La Nacional en biología y tuve profes que me dijeron sin sin temer: ¡usted es bruta! usted es mujer y es bruta, usted pa’ esto no sirve. Y en un principio fue como que ¡ayy! y en una época mía yo decía: ay no, esta [La profesora MCP dice: “Soy bruta”] es, cómo un profe es capaz de decirle a uno eso. Y después yo dije bueno, pero si no hubiera sido porque un profe me dijo eso, yo no me hubiera enamorado de un tipo de antropología, me hubiera ido a tomar clases en antropología y no hubiera terminado estudiando antropología, entonces, en últimas la, el tejido vital es tan complejo que también a veces esas voces así hacen parte de él y, y de pronto el papel nuestro también es lograr comprenderlo, dinamizarlo y, y sin el afán tampoco de</t>
  </si>
  <si>
    <t>BIENESTAR UNIVERSITARIO</t>
  </si>
  <si>
    <t>... A mí cada vez que hay una buena idea, entonces como que eso está buenísimo, repliquémoslo, y yo digo: ay, yaa. Sí, porque ya como que me lo empaqueta, me le pone sellito y vaya [risas] sí, o sea, ya, está buenísimo y ta, ta, y, y vaya pa’ otro lado, espere que… y la universidad yo sí siento que La Nacional con todo y todo, incluso con profesores y profesoras y, y situaciones que son muuuy… complejas; lo que tú dices, por ejemplo, ay, en la parte que no veíamos estudiantes, a mí me aterraba porque una vez va y me dice un, de Bienestar va y me dicen: profesora, en su curso va va a tomar tal clase, en esa clase va a llegar un estudiante que ha tenido alguna, a, a como síntomas de que puede intentar suicidarse. Me dicen eso y yo: “¿Bienestar me está diciendo eso?” 
Yo vengo de clases en las que más de diez estudiantes me han hablado de intentos de suicidio en la universidad y que me lo cuentan y usted me está diciendo que si yo pudiera hacer algo [hay una risa nerviosa], si me hago entender, si estuviera en mis manos hacer algo, pero es que no es solo la universidad, es que mírelo, estamos en el Cesar, usted sabe qué pasó, usted sabe qué pasó ahí en La paz, ¿usted ha escuchado las masacres en La mina?
En una clase, les digo, vamos a volver a donde los abuelos, era una, un estudiante mío no sabía qué era Kankuama, lo imaginaba, pero no sabía. Les dije vamos a hacer una, una revista, no sé qué e pregunten, averigüen bibliográficamente, yo tratando de ser más inclusiva, también hablen con sus abuelos y sus abuelas, y llega el día de la exposición y me, y me pega una regañada y me dice: “no profe, usted, usted, usted ¿qué hizo? Yo hice la tarea, porque usted nos dijo que hiciéramos la tarea”. Me empieza a contar, mire obligué a mi mamá y a mi abuela a que me contaran y lo que le contaron fue una historia, una, una de las masacres de La mina donde le mataron a toda la familia. Me dice: “profe yo no quería saber esto, o sea mi papá… mi mamá y mi abuela no me la habían contado porque no querían”. ¿Y uno qué? yo quedaba y ahora ¿qué hago? O sea, también uno tiene derecho a no saber, a embarrarla, a, a, a, a equivocarse, pero lo importante es como verlo, no sé… […]</t>
  </si>
  <si>
    <t>[…]FAMJ: Sí, bueno, yo lo quiero retomar lo que menciona la profesora, lo que tú dijiste. Y yo soy un firme creyente de que hay una gran diferencia entre maltrato y mano dura. E, eso lo aprendí en Chile cuando fui, profesores de línea durísima que me tiraban al suelo, pero con la intención clara de que me levanté. O sea, yo te estoy haciendo caer, no para que te quedes ahí y te sometas, ¡no!, es para que te levantes. ¡Aguanta el golpe, vamos, tú puedes, confío en ti! Mano dura, había calidez y mano dura. Y aprendí mucho. El maltrato, romper maquetas porque sí, eee decir eres un bruto, a, a mí también, yo soy indio y boliviano imagínense [los participantes se ríen], o sea soy una autoridad en maltrato, obviamente. eh creo que hay una gran diferencia, entonces eso es algo que me parece hay que señalar. 
Y yo sí creo en la mano dura, o sea ustedes vieron ahí vieron ese robot que es claro que es mano dura, terriblemente mano dura. Y ECMR seguramente les va a contar que todos mis estudiantes me ven como un desalmado, cosa que soy, y eso me da pie y eso me da pie para la segunda parte. E quiero empezar con una disculpa, porque eee voy a dar el ejemplo de dos escuelas, dos corrientes de medicina en uno cero, como buen matemático Occidente, Oriente. Y con la disculpa para nuestros anfitriones que precisamente estoy excluyendo al chamán por ignorancia, no por falta de respeto. ¿Qué dice Occidente? Mientras menos sepas de tu paciente, mejor, así eres frío, así no te involucras emocionalmente, ¿qué dice Oriente? Mientras más sepas, mejor. Uno se acerca y el otro se aleja. 
La medicina occidental es buena para procesos agudos, tienes una apendicitis, necesitas una intervención, sale y ya. Un accidente, uno está todo roto que necesita que lo que lo cosan, que los zurzan, un traumatismo total, ¡bárbaro! La medicina oriental sirve para procesos crónicos, largos que han estado ahí desde hace mucho tiempo. Entonces son dos visiones completamente distintas y, sería hermoso que tuviéramos aquí alguien que nos, enten, nos ilustrara en cómo lo ve un chamán, entonces son dos escuelas, son dos corrientes. ¿Dónde está el equipo? ¿Se puede ver de esa manera? ¿Un docente puede entenderse así? Es decir, ¿involucrarse con la historia personal del estudiante? Sí, ¿hasta qué punto?, ¿todos?, ¿cómo?, ¿cuán efectivo lo hace?, ¿lo anula en otras funciones? Se hace muy efectivo aquí, pero, ¿lo anulará de otras funciones, de su propósito? ¿Lo alejará? ¿O se mantiene dentro de un cierto libreto? Esas son cuestiones.
O sea, yo creo que son dos corrientes importantísimas, que, dentro del respeto y manteniendo claridades como les digo, entre mano dura y maltrato y seguramente otros conceptos más, se puede convivir y se puede avanzar, eso.</t>
  </si>
  <si>
    <t>UTOPÍA</t>
  </si>
  <si>
    <t>JCM: Bien, pero como, como, como aquí hay varios profes que les gustan las matemáticas, yo quiero hacer un ejercicio sencillo es: ¿se puede tomar uno más uno? ,sí,  [alguien responde “sí se puede”] y por qué no podemos tomar ese conocimiento más occidental, pero que sirve pa’ algunas cosas y que es potente y combinarlo con ese conocimiento milenario que hay por todo el mundo y por todo el planeta y tratar de generar algo nuevo pensando en que sí es posible que haya un cambio y que no hay que renunciar a la utopía, porque si uno renuncia a la utopía pues ya todo se acabó y pues… no sé nos vamos a almorzar y no sé qué y ya y no hay nada que hacer o creemos que sí hay que hacer, yo soy de los que creo que sí podemos incidir en las universidades, empezando por el ejemplo propio. Uno no, no va a arreglar el mundo sino arregla la propia casa o al menos lo intenta y dialoga y tal, pero, yo sí creo que sí es posible, además porque he visto situaciones maravillosas como las de esta casa hija, porque he venido, me he quedado bueno, callado, la última vez hable un poquito, pero me he quedado es callado y he aprendido muchísimo acá y ojalá pudiera aprender más, ojalá pudieran venir mañana en la tarde donde llegan aquí las comunidades y el asunto es a un nivel, digamos, muy diferente, porque aquí estamos como intentando, no sé, ese asunto que llegan de afuera y los profes, pero los profes de acá tienen muchas tareas y es lo normal, pero estamos intentando.
Yo creo que hay una cuestión importante que tiene que ver con la intención que hasta ahora lo estoy entendiendo, proviene muy de lo aborigen la intención y, el asunto de intentar también, o al menos dar el paso y no decir: no es posible [se escucha a la profesora AIOM asintiendo]. Yo sí he visto lugares donde se ha transformado la educación y he visto cosas realmente increíbles en otros contextos y yo creo que, que debemos al menos intentarlo y por eso estoy acá, sí.  […]</t>
  </si>
  <si>
    <t>GEBT: No, era solo una cosa un poco en referencia a lo que estaba diciendo la profe AIOM y, y, y un poco en, en una la labor que ella está haciendo en una sede que tiene una riqueza muy grande, así como lo tiene toda la sede, la sede de La paz, por supuesto. Y es que yo creo que estaríamos de acuerdo y, y esto para mí, por eso lo expreso, tiene relación con lo que el profesor JAE nos enseñó, nos compartió, nos enseñó esta mañana y es que seis programas no hacen, no hacen universidad. Y en la oportunidad de creación de programas completos en las   sedes de presencia, yo creo que hay que ser… pues por lo menos tener una mirada distinta al respecto, porque, porque no puede verse simplemente como un ejercicio de lo administrativo. E, y es, y, y no pueden seguir aterrizando esas naves nodrizas [se escucha a los participantes asentir] para después mirar cómo se hace el, el ejercicio de ir al a pedir perdón y hacer todo el ritual de, e, después, de haber violentado un territorio sagrado, además. 
Entonces ahí hay unas cosas que vuelvo y digo eh para mí tienen que ver un poco con esa lógica de cómo se comprende la universidad, como en ese campus en donde las dinámicas de lo formativo trascienden lo que está prescrito ¿cierto? Por fortuna, ese poder si lo tiene eee y se reconoce y se puede reconocer, entonces es solamente en ese ejercicio, profesora, porque eh algo de lo que siempre me ha inquietado en la  sede La paz y lo escribí: hay seis programas pero no hay una propuesta educativa de ee Universidad Nacional de Colombia [“se puede escribir”, dice la profesora AIOM] y se, claro, ahí sí, es y, y debe ser ¿no?, yo creo que ahí puede, puede haber un camino, pero, pero principios tienen las cosas también,  entonces, hay, hay maneras de, de tomar unos procesos y y creo que ahí hemos aprendido. Y por eso uno consideraría, vuelvo y digo: en la oportunidad de crear programas completos en las   sedes, pues esos aprendizajes tienen necesariamente que, que considerarse [por eso lo del año de estudios generales no se ve” dice la profesora AIOM]. No, por eso, por eso digo, pero ahí hay una fuerza [“No, es poderosa” replica nuevamente la profesora AIOM] administrativa que así me queda.[…]</t>
  </si>
  <si>
    <t>JAFF: No, tranquilo. Hay dos experiencias que yo he tenido como profesor de matemáticas, en la universidad, porque antes estuve en la educación básica y media como docente y como directivo 10 años [se escucha un celular sonar]. Este… y son las siguientes: una vez dos estudiantes que estaban conmigo eee tratando de aprender cálculo integral y pe, y reprobaron el curso ¿verdad? y a la semana salieron en un periódico int, eee nacional, pero que recibieron un premio internacional por un mejor [se escucha alguien hablar] artefacto de robótica, yo creo que perdió el curso mío [se escuchan las risas de los participantes] primera reflexión. 
Y la segunda es: estando en el mismo curso de cálculo integral, umm… precisamente pensando en que los estudiantes… ya había como ir reflexionando sobre que la matemática además de dar lo formal también ver cómo eso se aplica eee, tra… propuse un reto ¿cierto? Retos a mis estudiantes para complementar la parte de evaluación, tratando de ser un poco progresivo e integral y resulta que era de programación y tenía estudiantes, lo hice pensando en los estudiantes de sistemas informáticos, yo no… Pero resulta que los que resolvieron los retos no fueron de sistemas informáticos, de hecho, fueron los que pusieron problema pa’ resolver el reto, fueron otros. 
Pues el primero es una cuestión didáctica de aula y la segunda es una cuestión curricular que yo creo que es la imagen de toda Colombia, ¿por qué los estudiantes de, e, en el caso del, del reto no resuelven el problema del, de programar los de sistemas informáticos? Porque creo que hay un, una descontextualización de los programas de formación, no estamos formando al profesional que queremos formar ,sí,  y el otro pues es un aspecto que hemos visto nosotros inclusive en las exposiciones de matemáticas, me parecen exitosas, exitosas, voy a hablar de exitosa o que generan mayor oportunidad de aprendizaje, son aque, en aquellos profes que leen contexto, nos presentaba, es de, la de La Paz diciendo que, yo soy matemática, no sé nada de didáctica, pero hice esto y este me pareció fabuloso, lo presenta el profesor de San Andrés, el mismo ejemplo, ¿cierto? Y cada vez estamos viendo lo mismo, entonces, mientras no tengamos esa lectura de contexto los profesores, creo que quien nos marca a nosotros va a ser difícil, va a ser difícil, de acuerdo. 
Entonces eee y una cosa que, que decía Yu Takeuchi siendo profesor de La Nacional, profesor de matemáticas, mal profesor y ojalá no nos suceda eso, mal profesor [se escuchan las risas de los participantes], profesor de didáctica, peor [“él marcó unas diez generaciones, dice AIOM] ,sí,  con eso quiero decir es que… y con lo que hace acá el profesor de matemáticas de la  sede Amazonas es: hay que empezar, y se empieza teniendo lectura de contextos si no estamos fregados ,sí,  no es buscar el experto, porque al experto otra vez volvemos a lo mismo ¿de acuerdo? trae su lectura y piensa que así se hace mejor y resulta que no, que lo que están dan, están ahí, los estudiantes que están ahí son los que necesitan, ellos son los que le hacen tomar a uno la decisión, ¿verdad? Entonces, e, el profe lo decía, yo me he cuestionado, yo me formé así, pero me cuestiono, cuestionarme, cuestionarme, cuestionarme nos hace tomar decisiones e ir mejorando y, y creo que de pronto ese tipo de actitudes en los profesores son los que debemos tener como, como directivo, conciencia de ponerle los primeros eee semestres donde recibimos los estudiantes que vienen con ciertos, con ese cierto de aptitudes ¿no? de querer aprender, de querer… pienso que ahí también podría ser una, una buena estrategia ese tipo de profesores que tienen la actitud de leer contexto, verdad, estar ahí recibiendo los estudiantes que van de los PEAMA o en la educación básica y media tradicional.</t>
  </si>
  <si>
    <t>Entonces la invitación también que nos ha, me ha ayudado a reflexionar aún más es, es estar en constante cuestionamiento de nuestras, de nuestras prácticas de aula, porque a veces yo también salgo de mi clase diciendo qué clase tan fea me doy ,sí,  [los participantes asienten], porque de todas maneras mis queridos profes, lo que uno va a hacer en cualquier área es llevar el significado que yo concebí de los conceptos que voy a llevar, pero, cuándo nos hemos puesto a nosotros a pensar en ¿cómo yo hago para que los estudiantes construyan sus propios significados? ¿Verdad? e, es una tarea que, que es una deuda que no hemos podido ro, resolucionar una y esa es un poco más compleja. Pero, muchas gracias por, por, por invitarme a este entorno, yo no he perdido nada, ni siquiera me he parado, pendiente escuchando, porque han dicho algo muy serio y es: eso se logra, o sea, ese modo de cambiar y de revaluarme se logra solo es escuchando, escuchando. Porque si no, nos creemos los más putas […]</t>
  </si>
  <si>
    <t>CRM: Desde el punto de vista matemático yo creo que sí tenemos salvación [se escuchan las risas de los participantes] yo creo ee que esa utopía un día sí se va a hacer realidad finalmente. Les voy a contar una anécdota de un acontecimiento histórico que pasó en el gremio más importante de las matemáticas por allá, por el 1888. Había un tipo que se llamaba George Cantor ¿sí? que se inventó los, los, los números infinitos, esos que veíamos ahí en cálculo, los infinitos, sí, y él decía sí hay números infinitos muy grandes como cantidad, muchos, y hay muchos y nadie le creía. Decían ese man está loco, está loquísimo, otros decían que él estaba adelantado a su época, que ese man no debió aparecer en esa época, porque era un genio incomprendido. Y realmente si fue un tipo genio incomprendido porque no tuvo éxito en, en, en, en conseguir trabajo en alguna universidad importante de Europa y terminó dando clases en el college, lastimosamente perdió su familia, se enfermó y resultó muriéndose en un manicomio ,sí,  pero había un tipazo, el tipazo de la época que se llama David Hilbert sí, ese era aquí el… incluso en un pequeño chisme histórico, de la teoría de la relatividad la empujó Einstein, pero, de regalo de cumpleaños, si, Hilbert le escribió a Einstein: mire, estas son las ecuaciones de su… ese es un chisme histórico ahí preci [“Muy importante” dice la profesora AIOM], se llaman las ecuaciones de David Hilbert. 
Entonces, Hilbert conocía el trabajo de Cantor y también decía: este man es un genio incomprendido de la humanidad y tampoco nació donde debía nacer. Entonces por allá por el mil, año mil novecientos, si, se celebró por primera vez el mundial de matemáticas, ese es el torneo más importante, el congreso más importante de matemáticas que, que también se celebra cada cuatro años, sí, y se invitó a este personaje David Hilbert, oiga, venga hermano, venga, háganos una lista bien sabrosa, bien simpática de problemas que van a abrir el panorama que va a, que va a impulsar la ciencia del siglo que viene, sí.  Y entonces, además, se echó el, el, escribió un problema en honor a este cuate George Cantor, ¿será que hay números infinitos más grandes que este? Bueno, pues el mismo Cantor lo resolvió ¿sí? Lo resolvió y eso fue por allá por 1903, aparecieron sus libros ¿sí? Los primeros libros de teoría de conjuntos y de teoría del [Inaudible, el profesor se ríe mientras habla, STE-10 Min: 03:16:50 Video C005 Min: 30:46], que lastimosamente esa teoría es la que abre para contestar muchos de los otros problemas que David Hilbert apunta en esta lista, y son los, los cursos clásicos ¿sí? que se ensensian, que se enseñan en la licenciatura, en el pregrado de matemáticas ¿sí? Pero fue después de muchos años, eso fue como que, como en 1943, si, que se empezó a aprovechar las ben, las bendiciones de George Cantor, pero casi 50 años. Entonces yo creo que sí, nada más que tenemos que darnos paciencia y confiar en nosotros mismos [se escuchan las risas de los participantes], yo creo que sí vamos por buen camino, nada más que tenemos que confiar [se ríe] y tenemos que seguir soñando. Bueno, eso quería contarles.</t>
  </si>
  <si>
    <t>POLÍTICAS EDUCATIVAS</t>
  </si>
  <si>
    <t>JCM: Listo, profe, muchas gracias. Bueno, yo quisiera como redondear algunas cuestiones que están por ahí, emmm a partir del trabajo que hacemos en el Instituto de Investigación en Educación en Bogotá, que se ha ido poco a poco conjugando con la DNIA, que está dialogando con el Instituto más grande que se está ideocreando, que creo que, que tiene unos fuertes vínculos con lo que significa el asunto político porque la educación es poder, y que creo que se necesita seguir tejiendo. O sea, pues, la invitación es: hay que continuar, esto está arrancando, y hay muchos, y yo me encuentro dentro de, de ese tipo de personas que creen que la universidad debe modificarse, no estoy diciendo desaparecer, modificarse, porque a veces la gente, lo digo por colegas, “ah usted quiere que entonces ya no haya clases ni nada y todo el tiempo salida de campo”, pues ojalá pero [se escuchan las risas de los participantes]no, no estamos en esa, en ese asunto, sin embargo el viaje es un dispositivo potente de aprendizaje, lo hemos demostrado con investigaciones y el viaje mismo es la vida, entonces la vida es un dispositivo de aprendizaje constante todo el tiempo. Entonces por eso hay gente que no pasa por la universidad, gente muy brillante, porque estoy, digamos, estoy tratando de, de entrar en el mundo del autodidactismo y hay un montonón de personas supremamente brillantes que o no pasaron por el sistema educativo o fueron expulsadas por el sistema educativo ¿sí? y con violencia, con ceros, con usted no sirve, tal y luego las, la vida da vueltas y hoy en ocasiones se usa como referente, pero no, no los tenemos en cuenta.</t>
  </si>
  <si>
    <t xml:space="preserve">JCM: […]Bien, resumen de, de este primer ejercicio, primeraaa tanda digamos, de vínculo acá con el Instituto y las sede. Es importante ser más empáticos, lo cual no significa que todo va bien y que venga pa’ acá y no pasa nada, no, no es eso, es ser más empáticos, y en los actos educativos necesitamos conocernos y reconocernos un poquito más, quién es ese estudiante, pero también quién es el profe, quién es el administrativo. Son personas, somos personas, somos personas, todas, todos, todes y eso no hay que olvidarlo en los actos educativos. Eso es uno de los problemas más graves y una de las alternativas iniciales básicas que a la vez es muy potente, es intentar ser empático. Entonces, ¿por qué hicimos lo de, lo de la música? Porque en parejitas cada quien contaba, no es que yo cuando adolescente y mi primera novia y entonces esta canción es importante y la vamos a oír entre todos, y lo cuenta no la propia persona sino el compañero o compañera, porque el hablar con el otro, el entender por qué esa canción y contarlo implica otras cuestiones: ¿qué ocurrió en el ejercicio? Muchos se reían, en parte quien contaba, porque el que cuenta le añade algo o le quita algo. Entonces hay asun, un asunto importante y es las versiones, si entre una pareja alguien ya le añade, le quita o le pone; recuerdo que alguien, alguien dijo por ahí, usó una palabra muy distinta a la de, a la de origen, digamos, porque la cuestión era muy significativa, creía entender que el padre había tenido muchos hijos, entonces algo así como un padre alegre, bueno no sé… ya nos sitúa de una forma distinta. 
Según me enteré por ahí, algún pajarito me contó, algunos de los profes que se juntaron a contarse sus canciones hacía años no se sentaban a hablar. Y eso lo he visto en Bogotá y lo hemos visto en todo lado. Una situación así de pequeña, una discusión, el asunto del ego, narcisismo, yo soy el mejor, no, yo soy el mejor, no yo soy el mejor, etcétera, todo ese asunto que está en la academia; y profesoras y profesores que por un detalle así de pequeño o por un proyecto, por cosas más grandes o nunca se vuelven a hablar o se enemistan. 
Ha habido casos también, no voy a decir el departamento de profes, que les pasó esto, luego volvieron a hablar y resulta que eran tan cercanos y tan compatibles que investigaron en conjunto e hicieron cosas brillantes, pero se, pero tuvieron que reunirse para mínimamente saber quién es el otro un poquito ¿sí?  para acercarse… más allá del ego, el prestigio, el título, eee doctorado, post doctorado, tres postdoctorados, no sé cuál universidad ta, ta, ta, ta, ta. Entonces, ese es un asunto importante, pero debe arrancar por cositas pequeñas: la empatía, de dónde vienes. 
Recuerdo un estudiante de la sede Leticia y yo no lo entendí bien al principio, de estos de PEAMA que en una clase cuando hacíamos un ejercicio por el estilo, dijo, creo que en algún momento en otra reunión lo he dicho acá, el estudiante dijo: profe yo tuve que andar por la selva, tenía que caminar tres horas para presentar mi examen de admisión y yo le pedí permiso a la selva para poder pasar, incluyendo al jaguar. Claro, muchos de los estudiantes, los bogotanos, se reían porque eso suena fantasioso. No, no es fantasioso, es la realidad del otro que no entendemos, que no conocemos mínimamente, no sabemos con qué esfuerzo, con qué lógica. Claro, en Bogotá también hay problemas serios, gravísimos. 
Bueno, entonces ese es un asunto, un poco el resumen, empatía, un poco de empatía, lo cual no significa hacerle la tarea al otro, que no haya rigurosidad, no sé, eso es otro asunto, pero al menos empatía entre profes, estudiantes, administrativos, mejor dicho, con todo mundo; porque eso genera incomunicación, roces, problemas y eso se puede agrandar y eso tenemos en las universidades.
¿Es posible cambiar las prácticas docentes? Resumen sí. Lo he visto, lo vivo, acá lo he visto. Suena un poco feo, pero profe, acá ocurren cosas y sí es posible, he visto casos que los e, digamos, podido percibir, puede ser en la mitad del bosque, en un escarpe rocoso, en la playa, en un bote, puede ocurrir en muchos contextos; yo diría que por eso hay que pensar en el territorio como dispositivo potente de aprendizaje y que necesitamos aulas, si las necesitamos para reunirnos, necesitamos laboratorios, claro que sí, oalá tuviéramos más aparatos pa’ hacer cosas y tal. Lo uno no elimina lo otro. Yo no entiendo a veces porque los profes me dicen: oiga, pero es que entonces acabe con la universidad, nadie está diciendo eso. Lo que estamos planteando es: hay que resignificar la universidad, resignificarla como un punto de encuentro donde la gente llegue con ganas y ojalá alegre a la aventura infinita del conocimiento. Porque qué pena el conocimiento no se abarca con una clase, con una sesión, con una nota, con una prueba, con un cartón. El que me diga que agarré el conocimiento, qué pena, pero no le creo es nada. Pero bueno, podemos intentar arañarlo, intentarlo, la intención, eso es otro asunto. Intentarlo, intentarlo creo que es importante esa cuestión. </t>
  </si>
  <si>
    <t xml:space="preserve">¿Qué está pasando? Que hemos detectado como asuntos estructurales primaria, secundaria, media universidad, post doctorado, etcétera. Cada contexto a su manera, pero también con educación libre y autónoma. Eee, primero, algo pasó con la pandemia, fue un punto de inflexión nos guste o no nos guste, algo pasó, muchas cosas. Una patadita fuerte a las tecnologías digitales y a la virtualización y a los homo cyborgs, que eso teóricamente está siendo trabajado. Yo tengo un aparatico de estos [Se toca el bolsillo del pantalón] que pena, pero ya es un homo cyborg, un primer modelo protocyborg, ah si hay señal se puede hablar con Hong Kong, no sé, eso implica unas lógicas distintas y hay que discutirlas y hay que ir a la aventura del asunto.
Pero además llegó otra cosa fundamental con la pandemia y es la muerte, un tema tabú en la educación y que no debería ser tabú. Y yo lo poco que he podido ver aproximándome a comunidades aborígenes en muchas partes, sobre todo de Colombia, es que el tema de la muerte es otro asunto, es más natural, pasa, pero la cultura occidental trata de retrasarla, de tenerle miedo no, eso no, venga, no me, no lo quiero saber, le hace el quite, no se habla, no se conversa, tal. Pero la pandemia puso la muerte de frente y nos la restregó en las pantallas y muy posiblemente la biotecnología y el ciberespacio se dieron un beso y entonces toca pensar en la muerte. Para muchas comunidades indígenas la muerte simplemente es un tránsito, es un viaje, esta es una expresión… desdeee yo soy aficionado a la física de punta, desde la física de punta, pues en el fondo es lo mismo, esto es una transición, somos átomos, esta es una forma de organización de esos átomos y luego se desintegran, se reintegran en la naturaleza y va y viene [al fondo se escuchan aves], hay unas coincidencias fuertes. 
Además, que cuando uno se pone a estudiar un poquito el asunto del agua la cuestión se pone compleja. No es posible explicar la cantidad de agua que hay en este planeta, los procesos biogeofísicos no dan, los cálculos no dan, y no lo sé, pero todo indica que en algún momento de la formación del planeta hubo un bombardeo muy fuerte de cometas que trajeron agua. Entonces, cuando la nave espacial, la nodriza, no sé qué, estoy de acuerdo, somos seres del universo, de asuntos, de esferas, de cuestiones mucho más complejas que no entendemos. Ya hay quienes están planteando que hay memoria subatómica, si todos son datos en el universo, se podría pensar en memoria subatómica, entonces no sabemos realmente cómo el universo se relaciona conmigo y cómo soy universo, soy naturaleza; no es humano, naturaleza aparte, por eso el cuerpo es territorio, la palabra es energía. Todas esas cuestiones que han surgido desde otros ángulos hipercomplejos no, no son cuestiones aisladas, ni son ideas absurdas. Yo creo que, lo que nos pasa es que no te, no tenemos como más marcos de referencia pa’ entender que el asunto es realmente hipercomplejo. Entonces La muerte como tránsito, entender la muerte como algo natural, la muerte es tan natural como dormir, pero el punto es qué hacemos mientras nos dormimos, ¿queremos hacer algo o no? ¿O qué? 
Emmm evidentemente hay un asunto muy fuerte en los contextos educativos que lo están sintiendo sobre todo los jóvenes y es: deterioro ambiental, cambio climático, antropoceno, crisis; crisis económica, el asunto de la muerte, cuando uno habla con los jóvenes en muchos casos se les murió el papá, les murió la mamá, el tío, la hermana con la pandemia a veces no se tiene en cuenta los accidentes u otro tipo de asuntos, pero la muerte está ahí. El todo repito, es que algo pasó con la pandemia y ahí hay un asunto que hay que todavía develar ¿qué pasó? Pero además ¿qué efectos educativos tuvo? Les, les pongo una situación. Un estudiante me llegó de maestría, quería hacer su tesis sobre teletrabajo año 2015. Dije listo, adelante. Teoría, por un lado, por otro, muy bien, algo no, no, no servía. Le dije bueno, echemos mano de la ciencia ficción, ya se está usando desde la filosofía la ciencia ficción como algo serio, porque es prospectiva, son imaginarios. Y ojo con los sueños de los humanos, que los sueños son algo complicados, los sueños pueden convertirse en realidad. Frankenstein, esas cosas que nombraron por ahí, ahí está Mary Shelley y un montonón de cosas que vienen. Entonces le dije incorporémoslo, ta, ta, ta, sirvió, se hizo la tesis, muy bien, muy interesante. Y ninguno de mis colegas lo podía leer, decía yo no entiendo eso. Pero profe, pero usted hace teletrabajo, se envía documentos desde la casa. No, yo no entiendo eso, no entiendo, no entiendo, no entiendo. Bueno, un profe por ahí formado fuera de una visión, dijo listo, sí, muy bien. Y bueno, pues tocó echar mano de los contactos. En Brasil los congresos nacionales de geografía están conformados por ocho mil personas que presentan geografía, es la geografía más dinámica de todo el planeta. Y en algún momento conocí al profesor Antonio Tomás Jr. Que tiene un centro de investigación con 40 geógrafos dedicados al asunto de la geografía del trabajo. Profesor es que le tengo una tesis sobre teletrabajo. Listo, allá voy; dijo, muy bien. Y aparte de eso necesita un premio la tesis. Entonces, de este lado no se entiende, desde otros sí. Yo creo que estamos llenos de ese tipo de asuntos en la academia y debemos reconocerlos, mirar, encontrar por dónde, etcétera. </t>
  </si>
  <si>
    <t xml:space="preserve">Entonces, ojo, muerte, cambio climático, antropoceno, tecnologías digitales. Quería y hay unos, unos minuticos aquí apenas para solo comentar el asunto sobre, sobre estas cuestiones ya estamos produjendo, produciendo, perdón, información. Y lo último que estamos haciendo, que estamos tratando de… de expresarles, pero también a la vez es una metainvestigación, porque lo que ustedes no comentan y lo digo abiertamente, nos alimenta también, es decir, esta no es la idea de venir a decir cosas, sino también a recoger información, y eso pues es una actitud investigativa.
Este es un texto que acabamos de, de integrar a un libro, nos lo pidieron desde Brasil, no se sabe cuándo sale, pero la idea es circularlo, que titulamos con unos colegas, con Erwin, que vino la sesión anterior, Erwin Fabián García un colaborador del instituto y con Juan Carlos Mojica, que lo titulamos sólo les cuento por, por encima el asunto: Educación sin escolaridad obligatoria, nuevos caminos de aprendizaje que generan esperanza. ¿Cuáles son los puntos? El asunto de la evolución de la educación como escolaridad obligatoria; cuando se plantea como obligatorio es: si usted quiere pasar, tiene que presentar exámenes, tiene que venir a clase y un montonón de cosas, eso es lo obligatorio, si no, no pasa, entonces cero y chao.
¿Qué asunto involucra la escolaridad obligatoria? Estas cuestiones que les he planteado, más otras de atrás, patriarcado, religiosidad, dominación, currículos, bueno un montonón de cosas. ¿Qué críticas se han dado? Muchísimas. Hoy en día importante el bienestar, lo socio emocional… pero aparte de eso hay, aparece un personaje, si no lo conocen se lo recomiendo mucho, Iván Illich, quien planteaba que las escuelas hay que acabarlas. Creo que hay que retomarlo de una forma distinta, ¿sí? es decir, él hace una crítica profunda con mucho sentido, pero ojo, porque las cosas no hay que leerlas tan literalmente. 
Sugata Mitra que ha hecho unos, unos ejercicios muy buenos de les deja a niños de África computadores sin decirles nada, y ellos aprenden solos [alguien asiente], pero se necesita ese contacto y dejar la libertad. Entonces, hay detrás de esto hay muchos ejercicios, autores, casos. El aprendizaje auto organizado es distinto a que llegue el profe y diga qué es lo que hay que hacer. No, los procesos se van dando espontáneamente. Si alguien llega y colabora y ayuda es un catalizador perfecto, perfecto, necesitamos eso. Pero en realidad el conocimiento se da de forma espontánea ummm. Esto, todo esto es para discutir, lógicamente. 
Hemos estado abordando el asunto de trayectorias de personas que han pasado por la auto organización del aprendizaje, que desde otro ángulo se denomina autodidactismo. Autodidactas, cada persona su propio maestro, entonces hay unos casos impresionantes, les voy a nombrar solo algunos, o que totalmente han sido autodidactas o parcialmente: Leonardo da Vinci, Jorge Luis Borges, Hermann Hesse, José Saramago, William Blake, Julio Cortázar, Mark Twain, Ernest Hemingway, Alan Moore, Frida Kahlo, Luis Buñuel, Orson Welles, Stanley Kubrick. Bueno; aquí ya pasé al cine, Woody Allen, Román Polanski, Quentin Tarantino, Christopher Nolan, James Cameron, Steven Spielberg, Le Corbusier, ya pasando a asuntos de urbanismo y arquitectura, Thomas Alva Edison, Nikola Tesla, Henry Ford, Charles Darwin, Galileo Galilei, Jane Jacobs, también un poco el asunto del urbano; Karl Marx, Malcolm X, Julián Assange, que lo plantean como alguien que es un delincuente, pero cuando uno revisa con detenimiento, hay otras cosas detrás; Agatha Christie, Francis Bacon, Walt Disney, Frank Zappa, Gabriel García Márquez y Fernando Vallejo, entre muchísimos, muchísimas Violeta Parra, o que totalmente o parcialmente se fueron. 
Hace poco revisé un asunto de la biografía de, de Jim Morrison, de The Doors y él se largó porque lo maltrataron en la universidad, hizo The Doors y, en todo caso, o sea estamos llenos de esto. Aquí la pregunta es: ¿entonces la universidad se ha convertido en expulsora de mentes brillantes o qué? Por favor, no me lean tan literal, pero yo sí creo que debemos resintonizar algunas cosas y esas personas deberían estar en lo posible, si quieren acá. No podemos entrar en esa lógica del que no está dentro de este cuadrito, sale, reprueba y hasta luego. Claro, puede haber gente que de pronto nunca debió ingresar a la universidad porque pues hay desempeños diferenciales y ya, no le gusta leer, no le gusta oír, no escribe, no le gusta hacer cuentas, no sé, pero hay otras que sí y hay que repensar el asunto. La invitación es a repensar. 
Lo otro, de la enseñanza a los aprendizajes. O sea, no es llegar a decir esto es, sino con la acción misma se va construyendo, oyendo, también hablando, escribiendo; pero hoy en día también haciendo vídeos, documentales, documentales, podcasts, esquemas, mapas, otras cosas. [Se escucha el pasar de un avión] No podemos creer que sólo el único lenguaje o perspectiva de comunicación aceptable es el escrito. Y aparte de eso, normas APA, si no, pues no sirve para nada. 
La persuasión como elemento central de la no obligatoriedad, la libertad frente al aprendizaje. Aprendizaje es ser algo más libre, no algo que me dan a minucias, el conocimiento es infinito entonces no puedo estar dando como galletitas, hoy quieres este pedacito y este, no, es otra cosa distinta, es más amplio, repito, es infinito. 
De la enseñanza al aprendizaje constelaciones de saberes y [inentendible STE-10 Min: 03:39:50 Video C005 Min: 53:46]   constelaciones de saberes, otro tipo de asunto, diálogo, más territorio, más diversidad, incluso internet, incluso no internet. Comunidades de aprendizaje y comunidades de afecto. Días sin sufrimiento y prácticas no adultocéntricas. Error grave que se ha cometido y que se sigue cometiendo, seguir pensando y diseñando el mundo desde los adultos, y con ello afectar la vida de los niños, las niñas, los jóvenes y tal. Pero aparte de eso, un mundo diseñado, algunos dicen que en realidad es por, en estos momentos, por gente muy mayor, mi pregunta es no, no importa la edad, pero, caminemos juntos, vamos a ver, conversemos. Entonces hay un asunto también ahí, no sé cómo llamarlo, es difícil, pero es generacional no sé o intergeneracional o transgeneracional, eso hay que, hay que repensarlo. 
Lo otro, construir aprendizajes basados en problemas y proyectos, todo indica que es una opción, no la única, pero es supremamente potente y cuando nos sentamos acá y vamos a decir algo sobre el agua, ah, no, es que una teoría dice que los cometas, listo. Y otro no, es que el agua para las comunidades es un asunto sagrado, listo. No es que estamos compuestos por agua más o menos 75 % agua, no, es que la estructura molecular del agua es esto, qué pena decirlo así, pero, si vamos a estudiar el agua nunca vamos a terminar. Ahora estudiemos un instrumento musical, estudiemos lo que son las malocas, qué queremos estudiar y verá que eso es infinito, no vamos a parar. Entonces, otra vez, aprendizaje por proyectos, eso también hay que pensarlo con detenimiento, porque en ocasiones se banaliza, se desvía y es la receta [“se vuelve metodología”, dice uno de los participantes fuera de cámara] se vuelve solo metodología. </t>
  </si>
  <si>
    <t xml:space="preserve">El impacto de las tecnologías digitales en la experiencia educativa de sujetos y comunidades. Esto del autoaprendizaje colaborativo en red no es cualquier cosa, ya muchos autores están planteando la, la cuestión de la inteligencia colectiva, ha pasado en las protestas, ha pasado en otras formas de organización, la gente está defendiendo el territorio, usando redes y otras cosas, pues hay unos cambios ahí detrás que hay que tener muy en cuenta. Y una discusión final sobre esa educación sin escolaridad obligatoria, bajo la sombra de la hipertecnología que lastimosamente mal manejada puede ser muy problemática ¿sí? Qué pena decirlo, pero TikTok si no se maneja bien, es puro bazuco digital. Qué pena decirlo, pero también encuentra uno gente que hace cosas interesantes con TikTok. Entonces, el problema no es la técnica, es qué hacemos con la técnica. Y eso se ha estudiado desde la filosofía de la ciencia hace rato. </t>
  </si>
  <si>
    <t>Ahora sí, para redondear algo muy, muy rapidito, que era como la parte final de todo este asunto. ¿Qué se está planteando en la escala, digamos, mundial sobre la educación universitaria?, qué temas, qué, qué, qué está pasando, no no son todos los temas, pero creo que son algunos potentes que creo que nos deberían invitar como a, a reflexionar. Primero, Educación universitaria para la vida… eso es un paradigma distinto, no es pa’ el título, incluso suena un poco feo y por favor no me malentiendan, no es educación universitaria para el trabajo, es para la vida.
Lógicamente todo esto admite discutir, escarbar, decir no, etcétera, bueno, esa es la idea.</t>
  </si>
  <si>
    <t xml:space="preserve">Luego, Mujer y género en la educación superior. Género o géneros, un asunto que no está resuelto y que hay que atenderlo desde ya, que en el fondo es diversidad. Otra cuestión, Asuntos raciales esto no ha parado, lo racial, no y cuando uno va a unas universidades dice sí, mucho, no sé qué tal ¿y dónde están los estudiantes aborígenes? ¿Y dónde están las negritudes? Hay problemas raciales que están vivos y están enquistados. </t>
  </si>
  <si>
    <t>Libertad académica y derecho de los docentes ¿qué implica la libertad académica? ¿Realmente somos libres o tenemos que seguir el currículo que otros nos dicen, o los contenidos? Pero, además, ahorita hay un problema grave que ya estamos detectando, profesores universitarios, profesoras, profesores, bueno, así un género amplio con miedo, ¿miedo a qué? al ciberbullying [se escucha a algunos participantes asintiendo], miedo a que le escriban cosas por ahí, por qué, por presión por la nota ¿y algunos dicen, pero por qué está pasando esto en la universidad? Porque esos jóvenes están llegando de los colegios y a su vez de las escuelas donde hay ciberbullying a la lata y nosotros hemos podido detectar casos de niñas de siete años que quieren suicidarse porque sus amiguitas con las redes sociales le dicen que es gorda y fea y que no sirve para nada y la niñita quiere suicidarse y lo ha intentado por gordita. Y los padres dicen no, pues es que yo le doy el celular y como que me desentiendo.</t>
  </si>
  <si>
    <t>¡No, a las escuelas como parqueaderos! ¡No, a las universidades como parqueaderos! porque eso también está pasando. Ah, porque entré a tal programa, no sé qué, no es que ya me estaban presionando tanto en la casa, que salga del colegio y haga algo. Entonces pues cogí este cupo porque… El asunto de tener más sentido debe ser profundo, entonces ya hay miedo entre docentes universitarios a ese tipo de cuestiones; no lo están diciendo porque es otro tema tabú… versus los derechos de los docentes, como les dije; Equidad de género y gobernanza es otro asunto, es género, pero es gobernanza también.</t>
  </si>
  <si>
    <t>Búsqueda de prestigio académico e investigativo, esto ya lo había planteado Bourdieu en el Homo Academicus y se los recomiendo muchísimo. ¿Qué busca un docente? Reconocimiento ¿cómo lo consigue? O sien, o ser buen científico, o ser buen profe o tener mucho poder y a través del poder tiene reconocimiento, pero no necesariamente es buen investigador ni buen docente. Y todas las posibilidades de combinación en una matriz de doble entrada, todas las cruces posibles detrás del asunto.
Profesores universitarios y formación doctoral ¿todo profesor universitario debe tener formación doctoral o post doctoral? O necesitamos profesores universitarios que de pronto estén más cercanos a los estudiantes de pregrado y que pues entiendan la cosa y que no esté obsesionado por el puntimetro, sino que esté con los estudiantes, ayudándole con los ladrillos básicos de las cosas para después de pronto pasar a una transición, no sé, pero hay una discusión fuerte. ¿Necesitamos única y exclusivamente gente formada al mayor nivel investigativo para ser docentes? Y eso nos lleva a otra pregunta fuerte: ¿Ser investigador es ser docente persé, o, ¿no? ¿O se va construyendo?</t>
  </si>
  <si>
    <t>CATEGORÍAS UA07 4 ENCUENRTRO INTERSEDES</t>
  </si>
  <si>
    <t>EQUIPAJE CULTURA</t>
  </si>
  <si>
    <t>TRABAJO COLABORATIVO</t>
  </si>
  <si>
    <t>Se refiere a las intervenciones que nombran actores de los diferentes sectores que intervienen en una sociedad. Puede contener agentes del territorio, empresas, comunidad universitaria, instituciones, entre otros.</t>
  </si>
  <si>
    <t>Se refiere a las temáticas que se desarrollan alrededor de la crisis climática global. Contempla el cuestionamiento a las practicas extractivistas, de deforestación, consumismo y en general todas las acciones negativas por parte de la humanidad, que contribuyen al incremento de la crisis ambiental.</t>
  </si>
  <si>
    <t>SOCIOECOSISTEMAS COSTEROS</t>
  </si>
  <si>
    <t>Se refiere a todo lo mencionado acerca de la biodiversidad propia de las zonas costeras. Se encuentran visiones desde la biología, la agronomía, la investigación y entornos sociales alrededor de los ecosistemas propios de esta región como son los manglares y la barrera de coral.</t>
  </si>
  <si>
    <t>Se refiere a las iniciativas o investigaciones ya realizadas, expuestas por los participantes de los encuentros intersedes, pueden aparecer posturas desde los semilleros de investigación.</t>
  </si>
  <si>
    <t>Se refiere a cada una de las herramientas digitales que se puedan desarrollar como complemento a la educación. Se pueden plantear desde la educación virtual o híbrida, implementación de redes sociales o plataformas como YouTube para impartir conocimiento que pueda ser más accesible a los jóvenes.</t>
  </si>
  <si>
    <t>Se refiere al momento que se vive actualmente, en el cual se han perdido muchas certezas. Principalmente enfocado hacia la educación y a cómo se desenvuelven las organizaciones. Es un planteamiento que cuestiona los cánones más establecidos frente a la percepción del mundo, que en este momento se han desdibujado frente a nuevas realidades que han aparecido dentro de la era digital, la pandemia, las guerras y demás fenómenos que han cuestionado la vigencia del Status Quo.</t>
  </si>
  <si>
    <t>Se refiere a las temáticas que se desarrollan con base en las problemáticas sociales y económicas, que afectan las distintas esferas del proyecto (la Universidad, el país y el mundo)  como la desigualdad social,  el conflicto armado, gentrificación, el trabajo informal, la pobreza extrema, las tensiones políticas, las guerras, consumo de estupefacientes etc.</t>
  </si>
  <si>
    <t>Se refiere a todas las temáticas que se desarrollen alrededor de la visión del mar como territorio habitable.</t>
  </si>
  <si>
    <t>Se refiere a  las situaciones y contextos propios de cada una de las Sedes de la Universidad Nacional de Colombia, las cuales hacen que la perspectiva con las que sean entendidas responda a sus particularidades.</t>
  </si>
  <si>
    <t xml:space="preserve">Se refiere a las temáticas alrededor de las edificaciones de la Universidad Nacional de Colombia, así como a las necesidades en torno a espacios para desarrollar actividades en torno a la academia. </t>
  </si>
  <si>
    <t>Engloba las intervenciones que tratan en general los temas relacionados con las diferentes lenguas natales de miembros de las comunidades de los territorios donde se encuentran las sedes de presencia nacional de la Universidad, cuando el español se convierte en la segunda lengua. Expone los desafíos a los cuales se enfrentan los estudiantes y demás integrantes de la comunidad universitaria con lenguas autóctonas en varios escenarios. Igualmente, se refiere al estudio e investigación de estas lenguas y/o dialectos, a sus relaciones con múltiples aspectos contextuales, así como a su impacto y relevancia tanto en el proceso educativo como en la identidad de las sociedades y culturas a las que pertenecen.</t>
  </si>
  <si>
    <t>Se refiere a los presaberes que tiene cada persona. Su visión de mundo.</t>
  </si>
  <si>
    <t>Se refiere a todas las acciones conjuntas que integren a distintos actores involucrados en la búsqueda de un objetivo común.</t>
  </si>
  <si>
    <t>Se refiere a todos los procesos de gobierno de la Universidad Nacional de Colombia, autonomía,  procedimientos y prácticas mediante los que se deciden y regulan los asuntos que atañen a la comunidad. Así mismo se trata la visión de gobernanza del Instituto Nacional.</t>
  </si>
  <si>
    <t>Se refiere a los planteamientos frente a las mallas curriculares, su relación con el campo laboral, su armonización intersedes, su actualización frente a los cambios sociales. Se plantean críticas frente al sistema de créditos.</t>
  </si>
  <si>
    <t xml:space="preserve">Se refiere a las políticas y/o acciones desarrolladas en torno a la dignificación e integración de grupos históricamente marginados por su diversidad. Contempla discursos acerca del resarcimiento de comunidades indígenas, comunidades afro, comunidades LGBTIQ+, personas con discapacidades, personas neurodivergentes, personas en condiciones de pobreza,  entre otras. </t>
  </si>
  <si>
    <t>Se refiere a la visión centralista en la toma de decisiones, y visibilidad de la Sede Bogotá, frente a las demás sedes.</t>
  </si>
  <si>
    <t>Se refiere a las posturas que resaltan el principio ético normativo asociado a la idea de justicia, entendiendo las diversidades y desventajas. Se puede encontrar asociado al retorno de los estudiantes Peama bajo estas condiciones y las oportunidades que se encuentran con la aplicación de la tecnología en búsqueda de la equidad.</t>
  </si>
  <si>
    <t>Se refiere a las visiones y/o expectativas frente a las funciones de la dependencia de Bienestar Universitario de la Universidad Nacional de Colombia.</t>
  </si>
  <si>
    <t xml:space="preserve">Se refiere a distintas visiones de lo utópico, pueden desarrollar posturas desde el optimismo, abandonando la utopía bajo la percepción que todo es posible y lograble. También se pueden desarrollar con la visión de la utopía como eje dinamizador para lograr los objetivos, que sea precisamente esa visión inalcanzable la que impulse la generación de acciones para lograr los propósitos. </t>
  </si>
  <si>
    <t>Se refiere a las políticas frente a la educación que se puedan implementar como parte de las potencialidades de un Instituto de Investigación, Innovación y Política Educativa. Así mismo se refiere a las políticas de educación actuales, su análisis y planteamientos de participación por parte de la Universidad Nacional en el Sistema Universitario Estatal.</t>
  </si>
  <si>
    <t xml:space="preserve">Se refiere a las técnicas de enseñanza y herramientas implementadas para la educación durante la contingencia de la Pandemia del COVID 19. Así como las repercusiones del fenómeno en la educación y  los actores que la integran (Estudiantes, docentes y administrativos). </t>
  </si>
  <si>
    <t>Se refiere a los inconvenientes sistemáticos que se han evidenciado en cuanto a la enseñanza y el aprendizaje de las matemáticas en los jóvenes que ingresan a la Universidad. Así mismo plantea metodologías adaptadas a los contextos de los estudiantes para contribuir a la atención de este fenómeno.</t>
  </si>
  <si>
    <t>4. 
JCM;AP;EDGL;LM;ASMR;AFMC;GEBT;CRM;GIO;JAE;FAMJ;MCP;AIOM;JPR;HACM;JAFF;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</si>
</sst>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scheme val="minor"/>
    </font>
    <font>
      <sz val="12"/>
      <color theme="1"/>
      <name val="Ancizar Sans"/>
    </font>
    <font>
      <b/>
      <sz val="12"/>
      <color theme="1"/>
      <name val="Ancizar Sans"/>
    </font>
    <font>
      <b/>
      <sz val="12"/>
      <color theme="1"/>
      <name val="Arial"/>
    </font>
    <font>
      <b/>
      <sz val="11"/>
      <color theme="0"/>
      <name val="Calibri"/>
      <family val="2"/>
      <scheme val="minor"/>
    </font>
    <font>
      <b/>
      <sz val="12"/>
      <color theme="0"/>
      <name val="Ancizar Sans"/>
      <family val="2"/>
    </font>
    <font>
      <sz val="12"/>
      <color rgb="FF46499E"/>
      <name val="Ancizar Sans"/>
      <family val="2"/>
    </font>
    <font>
      <b/>
      <sz val="12"/>
      <color rgb="FF46499E"/>
      <name val="Ancizar Sans"/>
      <family val="2"/>
    </font>
    <font>
      <b/>
      <sz val="11"/>
      <color rgb="FF46499E"/>
      <name val="Calibri"/>
      <family val="2"/>
      <scheme val="minor"/>
    </font>
    <font>
      <sz val="12"/>
      <color rgb="FF666666"/>
      <name val="Ancizar Sans"/>
      <family val="2"/>
    </font>
    <font>
      <b/>
      <sz val="12"/>
      <color rgb="FF666666"/>
      <name val="Ancizar Sans"/>
      <family val="2"/>
    </font>
    <font>
      <sz val="8"/>
      <name val="Calibri"/>
      <scheme val="minor"/>
    </font>
    <font>
      <b/>
      <sz val="11"/>
      <color theme="0"/>
      <name val="Ancizar Sans"/>
      <family val="2"/>
    </font>
    <font>
      <b/>
      <sz val="11"/>
      <color theme="0"/>
      <name val="Calibri"/>
      <family val="2"/>
      <scheme val="major"/>
    </font>
    <font>
      <sz val="11"/>
      <color rgb="FF46499E"/>
      <name val="Ancizar Sans"/>
      <family val="2"/>
    </font>
    <font>
      <sz val="11"/>
      <color rgb="FF666666"/>
      <name val="Ancizar Sans"/>
      <family val="2"/>
    </font>
    <font>
      <b/>
      <sz val="11"/>
      <color rgb="FF46499E"/>
      <name val="Ancizar Sans"/>
      <family val="2"/>
    </font>
  </fonts>
  <fills count="6">
    <fill>
      <patternFill patternType="none"/>
    </fill>
    <fill>
      <patternFill patternType="gray125"/>
    </fill>
    <fill>
      <patternFill patternType="solid">
        <fgColor rgb="FFA5A5A5"/>
      </patternFill>
    </fill>
    <fill>
      <patternFill patternType="solid">
        <fgColor rgb="FF2B72B8"/>
        <bgColor indexed="64"/>
      </patternFill>
    </fill>
    <fill>
      <patternFill patternType="solid">
        <fgColor rgb="FF25B998"/>
        <bgColor indexed="64"/>
      </patternFill>
    </fill>
    <fill>
      <patternFill patternType="solid">
        <fgColor theme="0"/>
        <bgColor indexed="64"/>
      </patternFill>
    </fill>
  </fills>
  <borders count="7">
    <border>
      <left/>
      <right/>
      <top/>
      <bottom/>
      <diagonal/>
    </border>
    <border>
      <left style="double">
        <color rgb="FF3F3F3F"/>
      </left>
      <right style="double">
        <color rgb="FF3F3F3F"/>
      </right>
      <top style="double">
        <color rgb="FF3F3F3F"/>
      </top>
      <bottom style="double">
        <color rgb="FF3F3F3F"/>
      </bottom>
      <diagonal/>
    </border>
    <border>
      <left style="medium">
        <color rgb="FFB3288F"/>
      </left>
      <right style="medium">
        <color rgb="FFB3288F"/>
      </right>
      <top style="medium">
        <color rgb="FFB3288F"/>
      </top>
      <bottom style="medium">
        <color rgb="FFB3288F"/>
      </bottom>
      <diagonal/>
    </border>
    <border>
      <left/>
      <right/>
      <top/>
      <bottom style="medium">
        <color rgb="FFB3288F"/>
      </bottom>
      <diagonal/>
    </border>
    <border>
      <left style="double">
        <color rgb="FFB3288F"/>
      </left>
      <right style="double">
        <color rgb="FFB3288F"/>
      </right>
      <top style="double">
        <color rgb="FFB3288F"/>
      </top>
      <bottom style="double">
        <color rgb="FFB3288F"/>
      </bottom>
      <diagonal/>
    </border>
    <border>
      <left/>
      <right style="double">
        <color rgb="FFB3288F"/>
      </right>
      <top style="double">
        <color rgb="FFB3288F"/>
      </top>
      <bottom style="double">
        <color rgb="FFB3288F"/>
      </bottom>
      <diagonal/>
    </border>
    <border>
      <left style="medium">
        <color rgb="FFB3288F"/>
      </left>
      <right style="medium">
        <color rgb="FFB3288F"/>
      </right>
      <top/>
      <bottom style="medium">
        <color rgb="FFB3288F"/>
      </bottom>
      <diagonal/>
    </border>
  </borders>
  <cellStyleXfs count="2">
    <xf numFmtId="0" fontId="0" fillId="0" borderId="0"/>
    <xf numFmtId="0" fontId="4" fillId="2" borderId="1" applyNumberFormat="0" applyAlignment="0" applyProtection="0"/>
  </cellStyleXfs>
  <cellXfs count="26">
    <xf numFmtId="0" fontId="0" fillId="0" borderId="0" xfId="0"/>
    <xf numFmtId="0" fontId="1" fillId="0" borderId="0" xfId="0" applyFont="1"/>
    <xf numFmtId="0" fontId="2"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center" vertical="center" wrapText="1"/>
    </xf>
    <xf numFmtId="0" fontId="1" fillId="0" borderId="0" xfId="0" applyFont="1" applyAlignment="1">
      <alignment horizontal="left" vertical="top" wrapText="1"/>
    </xf>
    <xf numFmtId="0" fontId="3" fillId="0" borderId="0" xfId="0" applyFont="1" applyAlignment="1">
      <alignment horizontal="center" vertical="center" wrapText="1"/>
    </xf>
    <xf numFmtId="0" fontId="6" fillId="5" borderId="2" xfId="0" applyFont="1" applyFill="1" applyBorder="1" applyAlignment="1">
      <alignment horizontal="center" vertical="center" wrapText="1"/>
    </xf>
    <xf numFmtId="0" fontId="6" fillId="5" borderId="2" xfId="0" applyFont="1" applyFill="1" applyBorder="1" applyAlignment="1">
      <alignment horizontal="center" wrapText="1"/>
    </xf>
    <xf numFmtId="0" fontId="8" fillId="4" borderId="4" xfId="1" applyFont="1" applyFill="1" applyBorder="1" applyAlignment="1">
      <alignment horizontal="center" vertical="center" wrapText="1"/>
    </xf>
    <xf numFmtId="0" fontId="8" fillId="4" borderId="5" xfId="1" applyFont="1" applyFill="1" applyBorder="1" applyAlignment="1">
      <alignment horizontal="center" vertical="center" wrapText="1"/>
    </xf>
    <xf numFmtId="0" fontId="8" fillId="4" borderId="5" xfId="1" applyFont="1" applyFill="1" applyBorder="1" applyAlignment="1">
      <alignment horizontal="center" vertical="center"/>
    </xf>
    <xf numFmtId="0" fontId="9" fillId="0" borderId="6" xfId="0" applyFont="1" applyBorder="1" applyAlignment="1">
      <alignment horizontal="center" vertical="center" wrapText="1"/>
    </xf>
    <xf numFmtId="0" fontId="9" fillId="0" borderId="6" xfId="0" applyFont="1" applyBorder="1" applyAlignment="1">
      <alignment horizontal="left" vertical="top" wrapText="1"/>
    </xf>
    <xf numFmtId="0" fontId="10" fillId="0" borderId="6" xfId="0" applyFont="1" applyBorder="1" applyAlignment="1">
      <alignment horizontal="center" vertical="center" wrapText="1"/>
    </xf>
    <xf numFmtId="0" fontId="12" fillId="3" borderId="2" xfId="0" applyFont="1" applyFill="1" applyBorder="1" applyAlignment="1">
      <alignment horizontal="center" vertical="center" wrapText="1"/>
    </xf>
    <xf numFmtId="0" fontId="14" fillId="4" borderId="2" xfId="1" applyFont="1" applyFill="1" applyBorder="1" applyAlignment="1">
      <alignment horizontal="center" vertical="center" wrapText="1"/>
    </xf>
    <xf numFmtId="0" fontId="15" fillId="0" borderId="2" xfId="0" applyFont="1" applyBorder="1" applyAlignment="1">
      <alignment horizontal="center" vertical="center"/>
    </xf>
    <xf numFmtId="0" fontId="15" fillId="0" borderId="2" xfId="0" applyFont="1" applyBorder="1" applyAlignment="1">
      <alignment horizontal="justify" vertical="top" wrapText="1"/>
    </xf>
    <xf numFmtId="0" fontId="16" fillId="4" borderId="2" xfId="1" applyFont="1" applyFill="1" applyBorder="1" applyAlignment="1">
      <alignment horizontal="center" vertical="center" wrapText="1"/>
    </xf>
    <xf numFmtId="0" fontId="12" fillId="3" borderId="2" xfId="0" applyFont="1" applyFill="1" applyBorder="1" applyAlignment="1">
      <alignment horizontal="center" vertical="center"/>
    </xf>
    <xf numFmtId="0" fontId="7" fillId="4" borderId="2" xfId="0" applyFont="1" applyFill="1" applyBorder="1"/>
    <xf numFmtId="0" fontId="6" fillId="4" borderId="2" xfId="0" applyFont="1" applyFill="1" applyBorder="1"/>
    <xf numFmtId="0" fontId="7" fillId="4" borderId="2" xfId="0" applyFont="1" applyFill="1" applyBorder="1" applyAlignment="1">
      <alignment horizontal="left"/>
    </xf>
    <xf numFmtId="0" fontId="5" fillId="3" borderId="3" xfId="0" applyFont="1" applyFill="1" applyBorder="1" applyAlignment="1">
      <alignment horizontal="center"/>
    </xf>
    <xf numFmtId="0" fontId="4" fillId="3" borderId="4" xfId="0" applyFont="1" applyFill="1" applyBorder="1" applyAlignment="1">
      <alignment horizontal="center"/>
    </xf>
  </cellXfs>
  <cellStyles count="2">
    <cellStyle name="Celda de comprobación"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UA01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04F-43F9-A023-BFA3BC0D4986}"/>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04F-43F9-A023-BFA3BC0D4986}"/>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04F-43F9-A023-BFA3BC0D4986}"/>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504F-43F9-A023-BFA3BC0D4986}"/>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504F-43F9-A023-BFA3BC0D4986}"/>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504F-43F9-A023-BFA3BC0D4986}"/>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504F-43F9-A023-BFA3BC0D4986}"/>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504F-43F9-A023-BFA3BC0D4986}"/>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504F-43F9-A023-BFA3BC0D4986}"/>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504F-43F9-A023-BFA3BC0D4986}"/>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504F-43F9-A023-BFA3BC0D4986}"/>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504F-43F9-A023-BFA3BC0D4986}"/>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2EF1-4BF1-B9DE-5BB39099C5A7}"/>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2EF1-4BF1-B9DE-5BB39099C5A7}"/>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2EF1-4BF1-B9DE-5BB39099C5A7}"/>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2EF1-4BF1-B9DE-5BB39099C5A7}"/>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2EF1-4BF1-B9DE-5BB39099C5A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UA01B!$A$2:$A$18</c:f>
              <c:strCache>
                <c:ptCount val="17"/>
                <c:pt idx="0">
                  <c:v>PARTICULARIDADES DE SEDE</c:v>
                </c:pt>
                <c:pt idx="1">
                  <c:v>MODELO INTERSEDES</c:v>
                </c:pt>
                <c:pt idx="2">
                  <c:v>PROPUESTA INSTITUTO NACIONAL</c:v>
                </c:pt>
                <c:pt idx="3">
                  <c:v>PERTINENCIA INSTITUTO NACIONAL</c:v>
                </c:pt>
                <c:pt idx="4">
                  <c:v>EDUCACIÓN</c:v>
                </c:pt>
                <c:pt idx="5">
                  <c:v>FORMACIÓN DOCENTE RECIENTE INGRESO</c:v>
                </c:pt>
                <c:pt idx="6">
                  <c:v>CONTEXTO SOCIOCULTURAL</c:v>
                </c:pt>
                <c:pt idx="7">
                  <c:v>CULTURA ORGANIZACIONAL</c:v>
                </c:pt>
                <c:pt idx="8">
                  <c:v>JUVENTUDES</c:v>
                </c:pt>
                <c:pt idx="9">
                  <c:v>DIÁLOGO DE SABERES</c:v>
                </c:pt>
                <c:pt idx="10">
                  <c:v>INCLUSIÓN</c:v>
                </c:pt>
                <c:pt idx="11">
                  <c:v>PROBLEMÁTICA SOCIO-ECONÓMICA</c:v>
                </c:pt>
                <c:pt idx="12">
                  <c:v>RELACIONAMIENTO CON EL MEDIO EXTERNO</c:v>
                </c:pt>
                <c:pt idx="13">
                  <c:v>CATEGORÍA DOCENTE</c:v>
                </c:pt>
                <c:pt idx="14">
                  <c:v>FORMACIÓN DOCENTE PERMANENTE</c:v>
                </c:pt>
                <c:pt idx="15">
                  <c:v>ENSEÑANZA DE LAS MATEMÁTICAS</c:v>
                </c:pt>
                <c:pt idx="16">
                  <c:v>PROYECTO URDIMBRE</c:v>
                </c:pt>
              </c:strCache>
            </c:strRef>
          </c:cat>
          <c:val>
            <c:numRef>
              <c:f>UA01B!$B$2:$B$18</c:f>
              <c:numCache>
                <c:formatCode>General</c:formatCode>
                <c:ptCount val="17"/>
                <c:pt idx="0">
                  <c:v>1</c:v>
                </c:pt>
                <c:pt idx="1">
                  <c:v>3</c:v>
                </c:pt>
                <c:pt idx="2">
                  <c:v>4</c:v>
                </c:pt>
                <c:pt idx="3">
                  <c:v>2</c:v>
                </c:pt>
                <c:pt idx="4">
                  <c:v>4</c:v>
                </c:pt>
                <c:pt idx="5">
                  <c:v>1</c:v>
                </c:pt>
                <c:pt idx="6">
                  <c:v>1</c:v>
                </c:pt>
                <c:pt idx="7">
                  <c:v>3</c:v>
                </c:pt>
                <c:pt idx="8">
                  <c:v>1</c:v>
                </c:pt>
                <c:pt idx="9">
                  <c:v>1</c:v>
                </c:pt>
                <c:pt idx="10">
                  <c:v>1</c:v>
                </c:pt>
                <c:pt idx="11">
                  <c:v>4</c:v>
                </c:pt>
                <c:pt idx="12">
                  <c:v>1</c:v>
                </c:pt>
                <c:pt idx="13">
                  <c:v>1</c:v>
                </c:pt>
                <c:pt idx="14">
                  <c:v>1</c:v>
                </c:pt>
                <c:pt idx="15">
                  <c:v>1</c:v>
                </c:pt>
                <c:pt idx="16">
                  <c:v>1</c:v>
                </c:pt>
              </c:numCache>
            </c:numRef>
          </c:val>
          <c:extLst>
            <c:ext xmlns:c16="http://schemas.microsoft.com/office/drawing/2014/chart" uri="{C3380CC4-5D6E-409C-BE32-E72D297353CC}">
              <c16:uniqueId val="{00000018-504F-43F9-A023-BFA3BC0D4986}"/>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UA02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7E5F-4F42-8B51-81479E0FFAD1}"/>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7E5F-4F42-8B51-81479E0FFAD1}"/>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7E5F-4F42-8B51-81479E0FFAD1}"/>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7E5F-4F42-8B51-81479E0FFAD1}"/>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7E5F-4F42-8B51-81479E0FFAD1}"/>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7E5F-4F42-8B51-81479E0FFAD1}"/>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7E5F-4F42-8B51-81479E0FFAD1}"/>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7E5F-4F42-8B51-81479E0FFAD1}"/>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7E5F-4F42-8B51-81479E0FFAD1}"/>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7E5F-4F42-8B51-81479E0FFAD1}"/>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7E5F-4F42-8B51-81479E0FFAD1}"/>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7E5F-4F42-8B51-81479E0FFAD1}"/>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7E5F-4F42-8B51-81479E0FFAD1}"/>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7E5F-4F42-8B51-81479E0FFAD1}"/>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7E5F-4F42-8B51-81479E0FFAD1}"/>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7E5F-4F42-8B51-81479E0FFAD1}"/>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7E5F-4F42-8B51-81479E0FFAD1}"/>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'UA02B '!$A$2:$A$8</c:f>
              <c:strCache>
                <c:ptCount val="7"/>
                <c:pt idx="0">
                  <c:v>PROPÓSITO SUPERIOR</c:v>
                </c:pt>
                <c:pt idx="1">
                  <c:v>CULTURA ORGANIZACIONAL</c:v>
                </c:pt>
                <c:pt idx="2">
                  <c:v>PSICOLOGÍA</c:v>
                </c:pt>
                <c:pt idx="3">
                  <c:v>CONCIENCIA</c:v>
                </c:pt>
                <c:pt idx="4">
                  <c:v>ALMA</c:v>
                </c:pt>
                <c:pt idx="5">
                  <c:v>INTELIGENCIA ARTIFICIAL</c:v>
                </c:pt>
                <c:pt idx="6">
                  <c:v>EDUCACIÓN</c:v>
                </c:pt>
              </c:strCache>
            </c:strRef>
          </c:cat>
          <c:val>
            <c:numRef>
              <c:f>'UA02B '!$B$2:$B$8</c:f>
              <c:numCache>
                <c:formatCode>General</c:formatCode>
                <c:ptCount val="7"/>
                <c:pt idx="0">
                  <c:v>1</c:v>
                </c:pt>
                <c:pt idx="1">
                  <c:v>3</c:v>
                </c:pt>
                <c:pt idx="2">
                  <c:v>1</c:v>
                </c:pt>
                <c:pt idx="3">
                  <c:v>1</c:v>
                </c:pt>
                <c:pt idx="4">
                  <c:v>1</c:v>
                </c:pt>
                <c:pt idx="5">
                  <c:v>1</c:v>
                </c:pt>
                <c:pt idx="6">
                  <c:v>1</c:v>
                </c:pt>
              </c:numCache>
            </c:numRef>
          </c:val>
          <c:extLst>
            <c:ext xmlns:c16="http://schemas.microsoft.com/office/drawing/2014/chart" uri="{C3380CC4-5D6E-409C-BE32-E72D297353CC}">
              <c16:uniqueId val="{00000022-7E5F-4F42-8B51-81479E0FFAD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UA03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5E0-4022-BAD8-3C5A08380D67}"/>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5E0-4022-BAD8-3C5A08380D67}"/>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5E0-4022-BAD8-3C5A08380D67}"/>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5E0-4022-BAD8-3C5A08380D67}"/>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5E0-4022-BAD8-3C5A08380D67}"/>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5E0-4022-BAD8-3C5A08380D67}"/>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5E0-4022-BAD8-3C5A08380D67}"/>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5E0-4022-BAD8-3C5A08380D67}"/>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5E0-4022-BAD8-3C5A08380D67}"/>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5E0-4022-BAD8-3C5A08380D67}"/>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5E0-4022-BAD8-3C5A08380D67}"/>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5E0-4022-BAD8-3C5A08380D67}"/>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C5E0-4022-BAD8-3C5A08380D67}"/>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C5E0-4022-BAD8-3C5A08380D67}"/>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C5E0-4022-BAD8-3C5A08380D67}"/>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C5E0-4022-BAD8-3C5A08380D67}"/>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C5E0-4022-BAD8-3C5A08380D67}"/>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UA03B!$A$2:$A$5</c:f>
              <c:strCache>
                <c:ptCount val="4"/>
                <c:pt idx="0">
                  <c:v>CULTURA ORGANIZACIONAL</c:v>
                </c:pt>
                <c:pt idx="1">
                  <c:v>PROBLEMÁTICA AMBIENTAL</c:v>
                </c:pt>
                <c:pt idx="2">
                  <c:v>APRENDIZAJE SITUADO</c:v>
                </c:pt>
                <c:pt idx="3">
                  <c:v>ALMA</c:v>
                </c:pt>
              </c:strCache>
            </c:strRef>
          </c:cat>
          <c:val>
            <c:numRef>
              <c:f>UA03B!$B$2:$B$5</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22-C5E0-4022-BAD8-3C5A08380D67}"/>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UA04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8A1-4969-8A22-2F516A7A2773}"/>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8A1-4969-8A22-2F516A7A2773}"/>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18A1-4969-8A22-2F516A7A2773}"/>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18A1-4969-8A22-2F516A7A2773}"/>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18A1-4969-8A22-2F516A7A2773}"/>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18A1-4969-8A22-2F516A7A2773}"/>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18A1-4969-8A22-2F516A7A2773}"/>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18A1-4969-8A22-2F516A7A2773}"/>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18A1-4969-8A22-2F516A7A2773}"/>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18A1-4969-8A22-2F516A7A2773}"/>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18A1-4969-8A22-2F516A7A2773}"/>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18A1-4969-8A22-2F516A7A2773}"/>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18A1-4969-8A22-2F516A7A2773}"/>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18A1-4969-8A22-2F516A7A2773}"/>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18A1-4969-8A22-2F516A7A2773}"/>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18A1-4969-8A22-2F516A7A2773}"/>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18A1-4969-8A22-2F516A7A277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UA04B!$A$2:$A$10</c:f>
              <c:strCache>
                <c:ptCount val="9"/>
                <c:pt idx="0">
                  <c:v>PROBLEMÁTICA SOCIO-ECONÓMICA</c:v>
                </c:pt>
                <c:pt idx="1">
                  <c:v>DESERCIÓN ESTUDIANTIL</c:v>
                </c:pt>
                <c:pt idx="2">
                  <c:v>LÚDICA</c:v>
                </c:pt>
                <c:pt idx="3">
                  <c:v>EDUCACIÓN</c:v>
                </c:pt>
                <c:pt idx="4">
                  <c:v>PARTICULARIDADES DE SEDE</c:v>
                </c:pt>
                <c:pt idx="5">
                  <c:v>ENSEÑANZA DE LAS MATEMÁTICAS</c:v>
                </c:pt>
                <c:pt idx="6">
                  <c:v>DIVERSIDAD</c:v>
                </c:pt>
                <c:pt idx="7">
                  <c:v>INNOVACIÓN</c:v>
                </c:pt>
                <c:pt idx="8">
                  <c:v>APRENDIZAJE SITUADO</c:v>
                </c:pt>
              </c:strCache>
            </c:strRef>
          </c:cat>
          <c:val>
            <c:numRef>
              <c:f>UA04B!$B$2:$B$10</c:f>
              <c:numCache>
                <c:formatCode>General</c:formatCode>
                <c:ptCount val="9"/>
                <c:pt idx="0">
                  <c:v>1</c:v>
                </c:pt>
                <c:pt idx="1">
                  <c:v>1</c:v>
                </c:pt>
                <c:pt idx="2">
                  <c:v>3</c:v>
                </c:pt>
                <c:pt idx="3">
                  <c:v>1</c:v>
                </c:pt>
                <c:pt idx="4">
                  <c:v>1</c:v>
                </c:pt>
                <c:pt idx="5">
                  <c:v>3</c:v>
                </c:pt>
                <c:pt idx="6">
                  <c:v>1</c:v>
                </c:pt>
                <c:pt idx="7">
                  <c:v>1</c:v>
                </c:pt>
                <c:pt idx="8">
                  <c:v>1</c:v>
                </c:pt>
              </c:numCache>
            </c:numRef>
          </c:val>
          <c:extLst>
            <c:ext xmlns:c16="http://schemas.microsoft.com/office/drawing/2014/chart" uri="{C3380CC4-5D6E-409C-BE32-E72D297353CC}">
              <c16:uniqueId val="{00000022-18A1-4969-8A22-2F516A7A2773}"/>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UA05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9E09-4767-B303-2E0C96AF13E8}"/>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9E09-4767-B303-2E0C96AF13E8}"/>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9E09-4767-B303-2E0C96AF13E8}"/>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9E09-4767-B303-2E0C96AF13E8}"/>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9E09-4767-B303-2E0C96AF13E8}"/>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9E09-4767-B303-2E0C96AF13E8}"/>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9E09-4767-B303-2E0C96AF13E8}"/>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9E09-4767-B303-2E0C96AF13E8}"/>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9E09-4767-B303-2E0C96AF13E8}"/>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9E09-4767-B303-2E0C96AF13E8}"/>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9E09-4767-B303-2E0C96AF13E8}"/>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9E09-4767-B303-2E0C96AF13E8}"/>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9E09-4767-B303-2E0C96AF13E8}"/>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9E09-4767-B303-2E0C96AF13E8}"/>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9E09-4767-B303-2E0C96AF13E8}"/>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9E09-4767-B303-2E0C96AF13E8}"/>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9E09-4767-B303-2E0C96AF13E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UA05B!$A$2:$A$4</c:f>
              <c:strCache>
                <c:ptCount val="3"/>
                <c:pt idx="0">
                  <c:v>PROPUESTA INSTITUTO NACIONAL</c:v>
                </c:pt>
                <c:pt idx="1">
                  <c:v>INNOVACIÓN</c:v>
                </c:pt>
                <c:pt idx="2">
                  <c:v>INCLUSIÓN</c:v>
                </c:pt>
              </c:strCache>
            </c:strRef>
          </c:cat>
          <c:val>
            <c:numRef>
              <c:f>UA05B!$B$2:$B$4</c:f>
              <c:numCache>
                <c:formatCode>General</c:formatCode>
                <c:ptCount val="3"/>
                <c:pt idx="0">
                  <c:v>1</c:v>
                </c:pt>
                <c:pt idx="1">
                  <c:v>1</c:v>
                </c:pt>
                <c:pt idx="2">
                  <c:v>1</c:v>
                </c:pt>
              </c:numCache>
            </c:numRef>
          </c:val>
          <c:extLst>
            <c:ext xmlns:c16="http://schemas.microsoft.com/office/drawing/2014/chart" uri="{C3380CC4-5D6E-409C-BE32-E72D297353CC}">
              <c16:uniqueId val="{00000022-9E09-4767-B303-2E0C96AF13E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UA06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BF9-451C-934F-A1E7C24BBAAE}"/>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BF9-451C-934F-A1E7C24BBAAE}"/>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CBF9-451C-934F-A1E7C24BBAAE}"/>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CBF9-451C-934F-A1E7C24BBAAE}"/>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CBF9-451C-934F-A1E7C24BBAAE}"/>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CBF9-451C-934F-A1E7C24BBAAE}"/>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CBF9-451C-934F-A1E7C24BBAAE}"/>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CBF9-451C-934F-A1E7C24BBAAE}"/>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CBF9-451C-934F-A1E7C24BBAAE}"/>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CBF9-451C-934F-A1E7C24BBAAE}"/>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CBF9-451C-934F-A1E7C24BBAAE}"/>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CBF9-451C-934F-A1E7C24BBAAE}"/>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CBF9-451C-934F-A1E7C24BBAAE}"/>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CBF9-451C-934F-A1E7C24BBAAE}"/>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CBF9-451C-934F-A1E7C24BBAAE}"/>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CBF9-451C-934F-A1E7C24BBAAE}"/>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CBF9-451C-934F-A1E7C24BBAAE}"/>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UA06B!$A$2:$A$13</c:f>
              <c:strCache>
                <c:ptCount val="12"/>
                <c:pt idx="0">
                  <c:v>ENSEÑANZA DE LAS MATEMÁTICAS</c:v>
                </c:pt>
                <c:pt idx="1">
                  <c:v>APRENDIZAJE SITUADO</c:v>
                </c:pt>
                <c:pt idx="2">
                  <c:v>PROBLEMÁTICA SOCIO-ECONÓMICA</c:v>
                </c:pt>
                <c:pt idx="3">
                  <c:v>EDUCACIÓN</c:v>
                </c:pt>
                <c:pt idx="4">
                  <c:v>EDUCACIÓN BÁSICA Y PRIMARIA</c:v>
                </c:pt>
                <c:pt idx="5">
                  <c:v>ADMISIÓN</c:v>
                </c:pt>
                <c:pt idx="6">
                  <c:v>GRUPOS DE ESTUDIO AUTÓNOMO (GEA)</c:v>
                </c:pt>
                <c:pt idx="7">
                  <c:v>INTERRELACIÓN ESTUDIANTE - DOCENTE</c:v>
                </c:pt>
                <c:pt idx="8">
                  <c:v>ESTUDIANTE PEAMA</c:v>
                </c:pt>
                <c:pt idx="9">
                  <c:v>AULAS STEM</c:v>
                </c:pt>
                <c:pt idx="10">
                  <c:v>RELACIÓN TEORÍA Y PRÁCTICA</c:v>
                </c:pt>
                <c:pt idx="11">
                  <c:v>MODELO INTERSEDES</c:v>
                </c:pt>
              </c:strCache>
            </c:strRef>
          </c:cat>
          <c:val>
            <c:numRef>
              <c:f>UA06B!$B$2:$B$13</c:f>
              <c:numCache>
                <c:formatCode>General</c:formatCode>
                <c:ptCount val="12"/>
                <c:pt idx="0">
                  <c:v>15</c:v>
                </c:pt>
                <c:pt idx="1">
                  <c:v>2</c:v>
                </c:pt>
                <c:pt idx="2">
                  <c:v>3</c:v>
                </c:pt>
                <c:pt idx="3">
                  <c:v>5</c:v>
                </c:pt>
                <c:pt idx="4">
                  <c:v>1</c:v>
                </c:pt>
                <c:pt idx="5">
                  <c:v>2</c:v>
                </c:pt>
                <c:pt idx="6">
                  <c:v>1</c:v>
                </c:pt>
                <c:pt idx="7">
                  <c:v>2</c:v>
                </c:pt>
                <c:pt idx="8">
                  <c:v>2</c:v>
                </c:pt>
                <c:pt idx="9">
                  <c:v>1</c:v>
                </c:pt>
                <c:pt idx="10">
                  <c:v>1</c:v>
                </c:pt>
                <c:pt idx="11">
                  <c:v>1</c:v>
                </c:pt>
              </c:numCache>
            </c:numRef>
          </c:val>
          <c:extLst>
            <c:ext xmlns:c16="http://schemas.microsoft.com/office/drawing/2014/chart" uri="{C3380CC4-5D6E-409C-BE32-E72D297353CC}">
              <c16:uniqueId val="{00000022-CBF9-451C-934F-A1E7C24BBAA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CO">
                <a:solidFill>
                  <a:srgbClr val="46499E"/>
                </a:solidFill>
              </a:rPr>
              <a:t>CATEGORÍAS UA07 4</a:t>
            </a:r>
          </a:p>
          <a:p>
            <a:pPr>
              <a:defRPr/>
            </a:pPr>
            <a:r>
              <a:rPr lang="es-CO">
                <a:solidFill>
                  <a:srgbClr val="46499E"/>
                </a:solidFill>
              </a:rPr>
              <a:t> ENCUENTRO INTERSEDES</a:t>
            </a:r>
          </a:p>
        </c:rich>
      </c:tx>
      <c:layout>
        <c:manualLayout>
          <c:xMode val="edge"/>
          <c:yMode val="edge"/>
          <c:x val="0.54574589989967048"/>
          <c:y val="5.4787775739972899E-2"/>
        </c:manualLayout>
      </c:layout>
      <c:overlay val="0"/>
      <c:spPr>
        <a:solidFill>
          <a:srgbClr val="25B998"/>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419"/>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713617135417625E-2"/>
          <c:y val="7.9079411172498046E-2"/>
          <c:w val="0.65768633768876394"/>
          <c:h val="0.90473607345815943"/>
        </c:manualLayout>
      </c:layout>
      <c:pie3DChart>
        <c:varyColors val="1"/>
        <c:ser>
          <c:idx val="0"/>
          <c:order val="0"/>
          <c:dPt>
            <c:idx val="0"/>
            <c:bubble3D val="0"/>
            <c:spPr>
              <a:solidFill>
                <a:schemeClr val="accent5">
                  <a:shade val="4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332-4F4D-986F-019A9E7DE2FF}"/>
              </c:ext>
            </c:extLst>
          </c:dPt>
          <c:dPt>
            <c:idx val="1"/>
            <c:bubble3D val="0"/>
            <c:spPr>
              <a:solidFill>
                <a:schemeClr val="accent5">
                  <a:shade val="5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332-4F4D-986F-019A9E7DE2FF}"/>
              </c:ext>
            </c:extLst>
          </c:dPt>
          <c:dPt>
            <c:idx val="2"/>
            <c:bubble3D val="0"/>
            <c:spPr>
              <a:solidFill>
                <a:schemeClr val="accent5">
                  <a:shade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4332-4F4D-986F-019A9E7DE2FF}"/>
              </c:ext>
            </c:extLst>
          </c:dPt>
          <c:dPt>
            <c:idx val="3"/>
            <c:bubble3D val="0"/>
            <c:spPr>
              <a:solidFill>
                <a:schemeClr val="accent5">
                  <a:shade val="7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4332-4F4D-986F-019A9E7DE2FF}"/>
              </c:ext>
            </c:extLst>
          </c:dPt>
          <c:dPt>
            <c:idx val="4"/>
            <c:bubble3D val="0"/>
            <c:spPr>
              <a:solidFill>
                <a:schemeClr val="accent5">
                  <a:shade val="8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4332-4F4D-986F-019A9E7DE2FF}"/>
              </c:ext>
            </c:extLst>
          </c:dPt>
          <c:dPt>
            <c:idx val="5"/>
            <c:bubble3D val="0"/>
            <c:spPr>
              <a:solidFill>
                <a:schemeClr val="accent5">
                  <a:shade val="9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4332-4F4D-986F-019A9E7DE2FF}"/>
              </c:ext>
            </c:extLst>
          </c:dPt>
          <c:dPt>
            <c:idx val="6"/>
            <c:bubble3D val="0"/>
            <c:spPr>
              <a:solidFill>
                <a:schemeClr val="accent5">
                  <a:tint val="95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4332-4F4D-986F-019A9E7DE2FF}"/>
              </c:ext>
            </c:extLst>
          </c:dPt>
          <c:dPt>
            <c:idx val="7"/>
            <c:bubble3D val="0"/>
            <c:spPr>
              <a:solidFill>
                <a:schemeClr val="accent5">
                  <a:tint val="8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4332-4F4D-986F-019A9E7DE2FF}"/>
              </c:ext>
            </c:extLst>
          </c:dPt>
          <c:dPt>
            <c:idx val="8"/>
            <c:bubble3D val="0"/>
            <c:spPr>
              <a:solidFill>
                <a:schemeClr val="accent5">
                  <a:tint val="7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4332-4F4D-986F-019A9E7DE2FF}"/>
              </c:ext>
            </c:extLst>
          </c:dPt>
          <c:dPt>
            <c:idx val="9"/>
            <c:bubble3D val="0"/>
            <c:spPr>
              <a:solidFill>
                <a:schemeClr val="accent5">
                  <a:tint val="63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4332-4F4D-986F-019A9E7DE2FF}"/>
              </c:ext>
            </c:extLst>
          </c:dPt>
          <c:dPt>
            <c:idx val="10"/>
            <c:bubble3D val="0"/>
            <c:spPr>
              <a:solidFill>
                <a:schemeClr val="accent5">
                  <a:tint val="5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4332-4F4D-986F-019A9E7DE2FF}"/>
              </c:ext>
            </c:extLst>
          </c:dPt>
          <c:dPt>
            <c:idx val="11"/>
            <c:bubble3D val="0"/>
            <c:spPr>
              <a:solidFill>
                <a:schemeClr val="accent5">
                  <a:tint val="41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4332-4F4D-986F-019A9E7DE2FF}"/>
              </c:ext>
            </c:extLst>
          </c:dPt>
          <c:dPt>
            <c:idx val="12"/>
            <c:bubble3D val="0"/>
            <c:spPr>
              <a:solidFill>
                <a:schemeClr val="accent5">
                  <a:tint val="69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4332-4F4D-986F-019A9E7DE2FF}"/>
              </c:ext>
            </c:extLst>
          </c:dPt>
          <c:dPt>
            <c:idx val="13"/>
            <c:bubble3D val="0"/>
            <c:spPr>
              <a:solidFill>
                <a:schemeClr val="accent5">
                  <a:tint val="62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4332-4F4D-986F-019A9E7DE2FF}"/>
              </c:ext>
            </c:extLst>
          </c:dPt>
          <c:dPt>
            <c:idx val="14"/>
            <c:bubble3D val="0"/>
            <c:spPr>
              <a:solidFill>
                <a:schemeClr val="accent5">
                  <a:tint val="54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4332-4F4D-986F-019A9E7DE2FF}"/>
              </c:ext>
            </c:extLst>
          </c:dPt>
          <c:dPt>
            <c:idx val="15"/>
            <c:bubble3D val="0"/>
            <c:spPr>
              <a:solidFill>
                <a:schemeClr val="accent5">
                  <a:tint val="4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F-4332-4F4D-986F-019A9E7DE2FF}"/>
              </c:ext>
            </c:extLst>
          </c:dPt>
          <c:dPt>
            <c:idx val="16"/>
            <c:bubble3D val="0"/>
            <c:spPr>
              <a:solidFill>
                <a:schemeClr val="accent5">
                  <a:tint val="38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21-4332-4F4D-986F-019A9E7DE2FF}"/>
              </c:ext>
            </c:extLst>
          </c:dPt>
          <c:dPt>
            <c:idx val="17"/>
            <c:bubble3D val="0"/>
            <c:spPr>
              <a:solidFill>
                <a:schemeClr val="accent5">
                  <a:tint val="94000"/>
                </a:schemeClr>
              </a:solidFill>
              <a:ln>
                <a:noFill/>
              </a:ln>
              <a:effectLst>
                <a:outerShdw blurRad="254000" sx="102000" sy="102000" algn="ctr" rotWithShape="0">
                  <a:prstClr val="black">
                    <a:alpha val="20000"/>
                  </a:prstClr>
                </a:outerShdw>
              </a:effectLst>
              <a:sp3d/>
            </c:spPr>
          </c:dPt>
          <c:dPt>
            <c:idx val="18"/>
            <c:bubble3D val="0"/>
            <c:spPr>
              <a:solidFill>
                <a:schemeClr val="accent5">
                  <a:tint val="90000"/>
                </a:schemeClr>
              </a:solidFill>
              <a:ln>
                <a:noFill/>
              </a:ln>
              <a:effectLst>
                <a:outerShdw blurRad="254000" sx="102000" sy="102000" algn="ctr" rotWithShape="0">
                  <a:prstClr val="black">
                    <a:alpha val="20000"/>
                  </a:prstClr>
                </a:outerShdw>
              </a:effectLst>
              <a:sp3d/>
            </c:spPr>
          </c:dPt>
          <c:dPt>
            <c:idx val="19"/>
            <c:bubble3D val="0"/>
            <c:spPr>
              <a:solidFill>
                <a:schemeClr val="accent5">
                  <a:tint val="86000"/>
                </a:schemeClr>
              </a:solidFill>
              <a:ln>
                <a:noFill/>
              </a:ln>
              <a:effectLst>
                <a:outerShdw blurRad="254000" sx="102000" sy="102000" algn="ctr" rotWithShape="0">
                  <a:prstClr val="black">
                    <a:alpha val="20000"/>
                  </a:prstClr>
                </a:outerShdw>
              </a:effectLst>
              <a:sp3d/>
            </c:spPr>
          </c:dPt>
          <c:dPt>
            <c:idx val="20"/>
            <c:bubble3D val="0"/>
            <c:spPr>
              <a:solidFill>
                <a:schemeClr val="accent5">
                  <a:tint val="81000"/>
                </a:schemeClr>
              </a:solidFill>
              <a:ln>
                <a:noFill/>
              </a:ln>
              <a:effectLst>
                <a:outerShdw blurRad="254000" sx="102000" sy="102000" algn="ctr" rotWithShape="0">
                  <a:prstClr val="black">
                    <a:alpha val="20000"/>
                  </a:prstClr>
                </a:outerShdw>
              </a:effectLst>
              <a:sp3d/>
            </c:spPr>
          </c:dPt>
          <c:dPt>
            <c:idx val="21"/>
            <c:bubble3D val="0"/>
            <c:spPr>
              <a:solidFill>
                <a:schemeClr val="accent5">
                  <a:tint val="77000"/>
                </a:schemeClr>
              </a:solidFill>
              <a:ln>
                <a:noFill/>
              </a:ln>
              <a:effectLst>
                <a:outerShdw blurRad="254000" sx="102000" sy="102000" algn="ctr" rotWithShape="0">
                  <a:prstClr val="black">
                    <a:alpha val="20000"/>
                  </a:prstClr>
                </a:outerShdw>
              </a:effectLst>
              <a:sp3d/>
            </c:spPr>
          </c:dPt>
          <c:dPt>
            <c:idx val="22"/>
            <c:bubble3D val="0"/>
            <c:spPr>
              <a:solidFill>
                <a:schemeClr val="accent5">
                  <a:tint val="73000"/>
                </a:schemeClr>
              </a:solidFill>
              <a:ln>
                <a:noFill/>
              </a:ln>
              <a:effectLst>
                <a:outerShdw blurRad="254000" sx="102000" sy="102000" algn="ctr" rotWithShape="0">
                  <a:prstClr val="black">
                    <a:alpha val="20000"/>
                  </a:prstClr>
                </a:outerShdw>
              </a:effectLst>
              <a:sp3d/>
            </c:spPr>
          </c:dPt>
          <c:dPt>
            <c:idx val="23"/>
            <c:bubble3D val="0"/>
            <c:spPr>
              <a:solidFill>
                <a:schemeClr val="accent5">
                  <a:tint val="69000"/>
                </a:schemeClr>
              </a:solidFill>
              <a:ln>
                <a:noFill/>
              </a:ln>
              <a:effectLst>
                <a:outerShdw blurRad="254000" sx="102000" sy="102000" algn="ctr" rotWithShape="0">
                  <a:prstClr val="black">
                    <a:alpha val="20000"/>
                  </a:prstClr>
                </a:outerShdw>
              </a:effectLst>
              <a:sp3d/>
            </c:spPr>
          </c:dPt>
          <c:dPt>
            <c:idx val="24"/>
            <c:bubble3D val="0"/>
            <c:spPr>
              <a:solidFill>
                <a:schemeClr val="accent5">
                  <a:tint val="64000"/>
                </a:schemeClr>
              </a:solidFill>
              <a:ln>
                <a:noFill/>
              </a:ln>
              <a:effectLst>
                <a:outerShdw blurRad="254000" sx="102000" sy="102000" algn="ctr" rotWithShape="0">
                  <a:prstClr val="black">
                    <a:alpha val="20000"/>
                  </a:prstClr>
                </a:outerShdw>
              </a:effectLst>
              <a:sp3d/>
            </c:spPr>
          </c:dPt>
          <c:dPt>
            <c:idx val="25"/>
            <c:bubble3D val="0"/>
            <c:spPr>
              <a:solidFill>
                <a:schemeClr val="accent5">
                  <a:tint val="60000"/>
                </a:schemeClr>
              </a:solidFill>
              <a:ln>
                <a:noFill/>
              </a:ln>
              <a:effectLst>
                <a:outerShdw blurRad="254000" sx="102000" sy="102000" algn="ctr" rotWithShape="0">
                  <a:prstClr val="black">
                    <a:alpha val="20000"/>
                  </a:prstClr>
                </a:outerShdw>
              </a:effectLst>
              <a:sp3d/>
            </c:spPr>
          </c:dPt>
          <c:dPt>
            <c:idx val="26"/>
            <c:bubble3D val="0"/>
            <c:spPr>
              <a:solidFill>
                <a:schemeClr val="accent5">
                  <a:tint val="56000"/>
                </a:schemeClr>
              </a:solidFill>
              <a:ln>
                <a:noFill/>
              </a:ln>
              <a:effectLst>
                <a:outerShdw blurRad="254000" sx="102000" sy="102000" algn="ctr" rotWithShape="0">
                  <a:prstClr val="black">
                    <a:alpha val="20000"/>
                  </a:prstClr>
                </a:outerShdw>
              </a:effectLst>
              <a:sp3d/>
            </c:spPr>
          </c:dPt>
          <c:dPt>
            <c:idx val="27"/>
            <c:bubble3D val="0"/>
            <c:spPr>
              <a:solidFill>
                <a:schemeClr val="accent5">
                  <a:tint val="52000"/>
                </a:schemeClr>
              </a:solidFill>
              <a:ln>
                <a:noFill/>
              </a:ln>
              <a:effectLst>
                <a:outerShdw blurRad="254000" sx="102000" sy="102000" algn="ctr" rotWithShape="0">
                  <a:prstClr val="black">
                    <a:alpha val="20000"/>
                  </a:prstClr>
                </a:outerShdw>
              </a:effectLst>
              <a:sp3d/>
            </c:spPr>
          </c:dPt>
          <c:dPt>
            <c:idx val="28"/>
            <c:bubble3D val="0"/>
            <c:spPr>
              <a:solidFill>
                <a:schemeClr val="accent5">
                  <a:tint val="47000"/>
                </a:schemeClr>
              </a:solidFill>
              <a:ln>
                <a:noFill/>
              </a:ln>
              <a:effectLst>
                <a:outerShdw blurRad="254000" sx="102000" sy="102000" algn="ctr" rotWithShape="0">
                  <a:prstClr val="black">
                    <a:alpha val="20000"/>
                  </a:prstClr>
                </a:outerShdw>
              </a:effectLst>
              <a:sp3d/>
            </c:spPr>
          </c:dPt>
          <c:dPt>
            <c:idx val="29"/>
            <c:bubble3D val="0"/>
            <c:spPr>
              <a:solidFill>
                <a:schemeClr val="accent5">
                  <a:tint val="43000"/>
                </a:schemeClr>
              </a:solidFill>
              <a:ln>
                <a:noFill/>
              </a:ln>
              <a:effectLst>
                <a:outerShdw blurRad="254000" sx="102000" sy="102000" algn="ctr" rotWithShape="0">
                  <a:prstClr val="black">
                    <a:alpha val="20000"/>
                  </a:prstClr>
                </a:outerShdw>
              </a:effectLst>
              <a:sp3d/>
            </c:spPr>
          </c:dPt>
          <c:dPt>
            <c:idx val="30"/>
            <c:bubble3D val="0"/>
            <c:spPr>
              <a:solidFill>
                <a:schemeClr val="accent5">
                  <a:tint val="39000"/>
                </a:schemeClr>
              </a:solidFill>
              <a:ln>
                <a:noFill/>
              </a:ln>
              <a:effectLst>
                <a:outerShdw blurRad="254000" sx="102000" sy="102000" algn="ctr" rotWithShape="0">
                  <a:prstClr val="black">
                    <a:alpha val="20000"/>
                  </a:prstClr>
                </a:outerShdw>
              </a:effectLst>
              <a:sp3d/>
            </c:spPr>
          </c:dPt>
          <c:dPt>
            <c:idx val="31"/>
            <c:bubble3D val="0"/>
            <c:spPr>
              <a:solidFill>
                <a:schemeClr val="accent5">
                  <a:tint val="35000"/>
                </a:schemeClr>
              </a:solidFill>
              <a:ln>
                <a:noFill/>
              </a:ln>
              <a:effectLst>
                <a:outerShdw blurRad="254000" sx="102000" sy="102000" algn="ctr" rotWithShape="0">
                  <a:prstClr val="black">
                    <a:alpha val="20000"/>
                  </a:prstClr>
                </a:outerShdw>
              </a:effectLst>
              <a:sp3d/>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419"/>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'UA07B '!$A$2:$A$33</c:f>
              <c:strCache>
                <c:ptCount val="32"/>
                <c:pt idx="0">
                  <c:v>RELACIONAMIENTO CON EL MEDIO EXTERNO</c:v>
                </c:pt>
                <c:pt idx="1">
                  <c:v>ESTUDIANTE PEAMA</c:v>
                </c:pt>
                <c:pt idx="2">
                  <c:v>CONTEXTO SOCIOCULTURAL</c:v>
                </c:pt>
                <c:pt idx="3">
                  <c:v>PROBLEMÁTICA AMBIENTAL</c:v>
                </c:pt>
                <c:pt idx="4">
                  <c:v>SOCIOECOSISTEMAS COSTEROS</c:v>
                </c:pt>
                <c:pt idx="5">
                  <c:v>DIÁLOGO DE SABERES</c:v>
                </c:pt>
                <c:pt idx="6">
                  <c:v>APRENDIZAJE SITUADO</c:v>
                </c:pt>
                <c:pt idx="7">
                  <c:v>INVESTIGACIÓN</c:v>
                </c:pt>
                <c:pt idx="8">
                  <c:v>EDUCACIÓN</c:v>
                </c:pt>
                <c:pt idx="9">
                  <c:v>TECNOLOGÍAS DIGITALES APLICADAS A LA EDUCACIÓN</c:v>
                </c:pt>
                <c:pt idx="10">
                  <c:v>INCERTIDUMBRE</c:v>
                </c:pt>
                <c:pt idx="11">
                  <c:v>PROBLEMÁTICA SOCIO-ECONÓMICA</c:v>
                </c:pt>
                <c:pt idx="12">
                  <c:v>MARITORIO</c:v>
                </c:pt>
                <c:pt idx="13">
                  <c:v>CONCIENCIA</c:v>
                </c:pt>
                <c:pt idx="14">
                  <c:v>EDUCACIÓN BÁSICA Y PRIMARIA</c:v>
                </c:pt>
                <c:pt idx="15">
                  <c:v>INTERRELACIÓN ESTUDIANTE - DOCENTE</c:v>
                </c:pt>
                <c:pt idx="16">
                  <c:v>PARTICULARIDADES DE SEDE</c:v>
                </c:pt>
                <c:pt idx="17">
                  <c:v>INFRAESTRUCTURA</c:v>
                </c:pt>
                <c:pt idx="18">
                  <c:v>LENGUAS NATIVAS Y DIALECTOS</c:v>
                </c:pt>
                <c:pt idx="19">
                  <c:v>EQUIPAJE CULTURA</c:v>
                </c:pt>
                <c:pt idx="20">
                  <c:v>TRABAJO COLABORATIVO</c:v>
                </c:pt>
                <c:pt idx="21">
                  <c:v>GOBERNANZA</c:v>
                </c:pt>
                <c:pt idx="22">
                  <c:v>CURRÍCULO</c:v>
                </c:pt>
                <c:pt idx="23">
                  <c:v>INCLUSIÓN</c:v>
                </c:pt>
                <c:pt idx="24">
                  <c:v>CENTRALISMO</c:v>
                </c:pt>
                <c:pt idx="25">
                  <c:v>EQUIDAD</c:v>
                </c:pt>
                <c:pt idx="26">
                  <c:v>BIENESTAR UNIVERSITARIO</c:v>
                </c:pt>
                <c:pt idx="27">
                  <c:v>UTOPÍA</c:v>
                </c:pt>
                <c:pt idx="28">
                  <c:v>ENSEÑANZA DE LAS MATEMÁTICAS</c:v>
                </c:pt>
                <c:pt idx="29">
                  <c:v>POLÍTICAS EDUCATIVAS</c:v>
                </c:pt>
                <c:pt idx="30">
                  <c:v>EDUCACIÓN EN PANDEMIA</c:v>
                </c:pt>
                <c:pt idx="31">
                  <c:v>DIVERSIDAD</c:v>
                </c:pt>
              </c:strCache>
            </c:strRef>
          </c:cat>
          <c:val>
            <c:numRef>
              <c:f>'UA07B '!$B$2:$B$33</c:f>
              <c:numCache>
                <c:formatCode>General</c:formatCode>
                <c:ptCount val="32"/>
                <c:pt idx="0">
                  <c:v>1</c:v>
                </c:pt>
                <c:pt idx="1">
                  <c:v>2</c:v>
                </c:pt>
                <c:pt idx="2">
                  <c:v>2</c:v>
                </c:pt>
                <c:pt idx="3">
                  <c:v>1</c:v>
                </c:pt>
                <c:pt idx="4">
                  <c:v>1</c:v>
                </c:pt>
                <c:pt idx="5">
                  <c:v>4</c:v>
                </c:pt>
                <c:pt idx="6">
                  <c:v>2</c:v>
                </c:pt>
                <c:pt idx="7">
                  <c:v>2</c:v>
                </c:pt>
                <c:pt idx="8">
                  <c:v>9</c:v>
                </c:pt>
                <c:pt idx="9">
                  <c:v>2</c:v>
                </c:pt>
                <c:pt idx="10">
                  <c:v>1</c:v>
                </c:pt>
                <c:pt idx="11">
                  <c:v>2</c:v>
                </c:pt>
                <c:pt idx="12">
                  <c:v>1</c:v>
                </c:pt>
                <c:pt idx="13">
                  <c:v>1</c:v>
                </c:pt>
                <c:pt idx="14">
                  <c:v>1</c:v>
                </c:pt>
                <c:pt idx="15">
                  <c:v>2</c:v>
                </c:pt>
                <c:pt idx="16">
                  <c:v>1</c:v>
                </c:pt>
                <c:pt idx="17">
                  <c:v>1</c:v>
                </c:pt>
                <c:pt idx="18">
                  <c:v>5</c:v>
                </c:pt>
                <c:pt idx="19">
                  <c:v>1</c:v>
                </c:pt>
                <c:pt idx="20">
                  <c:v>1</c:v>
                </c:pt>
                <c:pt idx="21">
                  <c:v>2</c:v>
                </c:pt>
                <c:pt idx="22">
                  <c:v>2</c:v>
                </c:pt>
                <c:pt idx="23">
                  <c:v>1</c:v>
                </c:pt>
                <c:pt idx="24">
                  <c:v>2</c:v>
                </c:pt>
                <c:pt idx="25">
                  <c:v>1</c:v>
                </c:pt>
                <c:pt idx="26">
                  <c:v>1</c:v>
                </c:pt>
                <c:pt idx="27">
                  <c:v>1</c:v>
                </c:pt>
                <c:pt idx="28">
                  <c:v>2</c:v>
                </c:pt>
                <c:pt idx="29">
                  <c:v>1</c:v>
                </c:pt>
                <c:pt idx="30">
                  <c:v>1</c:v>
                </c:pt>
                <c:pt idx="31">
                  <c:v>1</c:v>
                </c:pt>
              </c:numCache>
            </c:numRef>
          </c:val>
          <c:extLst>
            <c:ext xmlns:c16="http://schemas.microsoft.com/office/drawing/2014/chart" uri="{C3380CC4-5D6E-409C-BE32-E72D297353CC}">
              <c16:uniqueId val="{00000022-4332-4F4D-986F-019A9E7DE2FF}"/>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rgbClr val="B3288F"/>
      </a:solidFill>
      <a:round/>
    </a:ln>
    <a:effectLst/>
  </c:spPr>
  <c:txPr>
    <a:bodyPr/>
    <a:lstStyle/>
    <a:p>
      <a:pPr>
        <a:defRPr/>
      </a:pPr>
      <a:endParaRPr lang="es-419"/>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19</xdr:row>
      <xdr:rowOff>9525</xdr:rowOff>
    </xdr:to>
    <xdr:graphicFrame macro="">
      <xdr:nvGraphicFramePr>
        <xdr:cNvPr id="2" name="Gráfico 1">
          <a:extLst>
            <a:ext uri="{FF2B5EF4-FFF2-40B4-BE49-F238E27FC236}">
              <a16:creationId xmlns:a16="http://schemas.microsoft.com/office/drawing/2014/main" id="{E672092A-C815-49E3-BFA1-E609F25BA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9</xdr:row>
      <xdr:rowOff>9525</xdr:rowOff>
    </xdr:to>
    <xdr:graphicFrame macro="">
      <xdr:nvGraphicFramePr>
        <xdr:cNvPr id="2" name="Gráfico 1">
          <a:extLst>
            <a:ext uri="{FF2B5EF4-FFF2-40B4-BE49-F238E27FC236}">
              <a16:creationId xmlns:a16="http://schemas.microsoft.com/office/drawing/2014/main" id="{B174779F-D10C-4E76-B71D-2A79A13EF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6</xdr:row>
      <xdr:rowOff>9525</xdr:rowOff>
    </xdr:to>
    <xdr:graphicFrame macro="">
      <xdr:nvGraphicFramePr>
        <xdr:cNvPr id="2" name="Gráfico 1">
          <a:extLst>
            <a:ext uri="{FF2B5EF4-FFF2-40B4-BE49-F238E27FC236}">
              <a16:creationId xmlns:a16="http://schemas.microsoft.com/office/drawing/2014/main" id="{CA2A5452-DBF9-4B4A-9433-EEE8FD6F7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11</xdr:row>
      <xdr:rowOff>9525</xdr:rowOff>
    </xdr:to>
    <xdr:graphicFrame macro="">
      <xdr:nvGraphicFramePr>
        <xdr:cNvPr id="2" name="Gráfico 1">
          <a:extLst>
            <a:ext uri="{FF2B5EF4-FFF2-40B4-BE49-F238E27FC236}">
              <a16:creationId xmlns:a16="http://schemas.microsoft.com/office/drawing/2014/main" id="{523A2F71-5DDE-4B4B-B286-F4E6B3FA1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5</xdr:row>
      <xdr:rowOff>9525</xdr:rowOff>
    </xdr:to>
    <xdr:graphicFrame macro="">
      <xdr:nvGraphicFramePr>
        <xdr:cNvPr id="2" name="Gráfico 1">
          <a:extLst>
            <a:ext uri="{FF2B5EF4-FFF2-40B4-BE49-F238E27FC236}">
              <a16:creationId xmlns:a16="http://schemas.microsoft.com/office/drawing/2014/main" id="{B008AD8E-4456-4149-AFDE-640FD7A09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14</xdr:row>
      <xdr:rowOff>9525</xdr:rowOff>
    </xdr:to>
    <xdr:graphicFrame macro="">
      <xdr:nvGraphicFramePr>
        <xdr:cNvPr id="2" name="Gráfico 1">
          <a:extLst>
            <a:ext uri="{FF2B5EF4-FFF2-40B4-BE49-F238E27FC236}">
              <a16:creationId xmlns:a16="http://schemas.microsoft.com/office/drawing/2014/main" id="{E087F12A-367C-40A6-82E4-FAC374831C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9525</xdr:colOff>
      <xdr:row>0</xdr:row>
      <xdr:rowOff>0</xdr:rowOff>
    </xdr:from>
    <xdr:to>
      <xdr:col>14</xdr:col>
      <xdr:colOff>9524</xdr:colOff>
      <xdr:row>34</xdr:row>
      <xdr:rowOff>9525</xdr:rowOff>
    </xdr:to>
    <xdr:graphicFrame macro="">
      <xdr:nvGraphicFramePr>
        <xdr:cNvPr id="2" name="Gráfico 1">
          <a:extLst>
            <a:ext uri="{FF2B5EF4-FFF2-40B4-BE49-F238E27FC236}">
              <a16:creationId xmlns:a16="http://schemas.microsoft.com/office/drawing/2014/main" id="{B428F34B-7C06-43DD-9178-1F2A9E65C9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69"/>
  <sheetViews>
    <sheetView tabSelected="1" zoomScaleNormal="100" workbookViewId="0">
      <selection activeCell="B2" sqref="B2"/>
    </sheetView>
  </sheetViews>
  <sheetFormatPr baseColWidth="10" defaultColWidth="14.44140625" defaultRowHeight="15" customHeight="1"/>
  <cols>
    <col min="1" max="1" width="14.88671875" customWidth="1"/>
    <col min="2" max="2" width="12.109375" customWidth="1"/>
    <col min="3" max="3" width="9.33203125" customWidth="1"/>
    <col min="4" max="4" width="12.88671875" customWidth="1"/>
    <col min="5" max="5" width="7.88671875" customWidth="1"/>
    <col min="6" max="6" width="9.44140625" customWidth="1"/>
    <col min="7" max="7" width="19.109375" customWidth="1"/>
    <col min="8" max="8" width="17" customWidth="1"/>
    <col min="9" max="9" width="14.109375" customWidth="1"/>
    <col min="10" max="26" width="10.6640625" customWidth="1"/>
  </cols>
  <sheetData>
    <row r="1" spans="1:26" ht="15" customHeight="1" thickBot="1">
      <c r="A1" s="24" t="s">
        <v>149</v>
      </c>
      <c r="B1" s="24"/>
      <c r="C1" s="24"/>
      <c r="D1" s="24"/>
      <c r="E1" s="24"/>
      <c r="F1" s="24"/>
      <c r="G1" s="24"/>
      <c r="H1" s="24"/>
    </row>
    <row r="2" spans="1:26" ht="155.4" customHeight="1" thickBot="1">
      <c r="A2" s="7" t="s">
        <v>54</v>
      </c>
      <c r="B2" s="7" t="s">
        <v>51</v>
      </c>
      <c r="C2" s="7" t="s">
        <v>55</v>
      </c>
      <c r="D2" s="8" t="s">
        <v>147</v>
      </c>
      <c r="E2" s="7" t="s">
        <v>0</v>
      </c>
      <c r="F2" s="7" t="s">
        <v>53</v>
      </c>
      <c r="G2" s="7" t="s">
        <v>1</v>
      </c>
      <c r="H2" s="7" t="s">
        <v>2</v>
      </c>
      <c r="I2" s="1"/>
      <c r="J2" s="1"/>
      <c r="K2" s="1"/>
      <c r="L2" s="1"/>
      <c r="M2" s="1"/>
      <c r="N2" s="1"/>
      <c r="O2" s="1"/>
      <c r="P2" s="1"/>
      <c r="Q2" s="1"/>
      <c r="R2" s="1"/>
      <c r="S2" s="1"/>
      <c r="T2" s="1"/>
      <c r="U2" s="1"/>
      <c r="V2" s="1"/>
      <c r="W2" s="1"/>
      <c r="X2" s="1"/>
      <c r="Y2" s="1"/>
      <c r="Z2" s="1"/>
    </row>
    <row r="3" spans="1:26" ht="20.25" customHeight="1" thickBot="1">
      <c r="A3" s="21" t="s">
        <v>59</v>
      </c>
      <c r="B3" s="22"/>
      <c r="C3" s="22"/>
      <c r="D3" s="23" t="s">
        <v>58</v>
      </c>
      <c r="E3" s="22"/>
      <c r="F3" s="22"/>
      <c r="G3" s="22"/>
      <c r="H3" s="22"/>
      <c r="I3" s="1"/>
      <c r="J3" s="1"/>
      <c r="K3" s="1"/>
      <c r="L3" s="1"/>
      <c r="M3" s="1"/>
      <c r="N3" s="1"/>
      <c r="O3" s="1"/>
      <c r="P3" s="1"/>
      <c r="Q3" s="1"/>
      <c r="R3" s="1"/>
      <c r="S3" s="1"/>
      <c r="T3" s="1"/>
      <c r="U3" s="1"/>
      <c r="V3" s="1"/>
      <c r="W3" s="1"/>
      <c r="X3" s="1"/>
      <c r="Y3" s="1"/>
      <c r="Z3" s="1"/>
    </row>
    <row r="4" spans="1:26" ht="15.75" customHeight="1">
      <c r="A4" s="2"/>
      <c r="B4" s="2"/>
      <c r="C4" s="2"/>
      <c r="D4" s="2"/>
      <c r="E4" s="2"/>
      <c r="F4" s="2"/>
      <c r="G4" s="2"/>
      <c r="H4" s="2"/>
      <c r="I4" s="2"/>
      <c r="J4" s="1"/>
      <c r="K4" s="1"/>
      <c r="L4" s="1"/>
      <c r="M4" s="1"/>
      <c r="N4" s="1"/>
      <c r="O4" s="1"/>
      <c r="P4" s="1"/>
      <c r="Q4" s="1"/>
      <c r="R4" s="1"/>
      <c r="S4" s="1"/>
      <c r="T4" s="1"/>
      <c r="U4" s="1"/>
      <c r="V4" s="1"/>
      <c r="W4" s="1"/>
      <c r="X4" s="1"/>
      <c r="Y4" s="1"/>
      <c r="Z4" s="1"/>
    </row>
    <row r="5" spans="1:26" ht="15.75" customHeight="1">
      <c r="A5" s="2"/>
      <c r="B5" s="2"/>
      <c r="C5" s="2"/>
      <c r="D5" s="2"/>
      <c r="E5" s="2"/>
      <c r="F5" s="2"/>
      <c r="G5" s="2"/>
      <c r="H5" s="2"/>
      <c r="I5" s="2"/>
      <c r="J5" s="1"/>
      <c r="K5" s="1"/>
      <c r="L5" s="1"/>
      <c r="M5" s="1"/>
      <c r="N5" s="1"/>
      <c r="O5" s="1"/>
      <c r="P5" s="1"/>
      <c r="Q5" s="1"/>
      <c r="R5" s="1"/>
      <c r="S5" s="1"/>
      <c r="T5" s="1"/>
      <c r="U5" s="1"/>
      <c r="V5" s="1"/>
      <c r="W5" s="1"/>
      <c r="X5" s="1"/>
      <c r="Y5" s="1"/>
      <c r="Z5" s="1"/>
    </row>
    <row r="6" spans="1:26" ht="15" customHeight="1">
      <c r="A6" s="2"/>
      <c r="B6" s="2"/>
      <c r="C6" s="2"/>
      <c r="D6" s="2"/>
      <c r="E6" s="2"/>
      <c r="F6" s="2"/>
      <c r="G6" s="2"/>
      <c r="H6" s="2"/>
      <c r="I6" s="2"/>
      <c r="J6" s="1"/>
      <c r="K6" s="1"/>
      <c r="L6" s="1"/>
      <c r="M6" s="1"/>
      <c r="N6" s="1"/>
      <c r="O6" s="1"/>
      <c r="P6" s="1"/>
      <c r="Q6" s="1"/>
      <c r="R6" s="1"/>
      <c r="S6" s="1"/>
      <c r="T6" s="1"/>
      <c r="U6" s="1"/>
      <c r="V6" s="1"/>
      <c r="W6" s="1"/>
      <c r="X6" s="1"/>
      <c r="Y6" s="1"/>
      <c r="Z6" s="1"/>
    </row>
    <row r="7" spans="1:26" ht="15.75" customHeight="1">
      <c r="A7" s="2"/>
      <c r="B7" s="2"/>
      <c r="C7" s="2"/>
      <c r="D7" s="2"/>
      <c r="E7" s="2"/>
      <c r="F7" s="2"/>
      <c r="G7" s="2"/>
      <c r="H7" s="2"/>
      <c r="I7" s="2"/>
      <c r="J7" s="1"/>
      <c r="K7" s="1"/>
      <c r="L7" s="1"/>
      <c r="M7" s="1"/>
      <c r="N7" s="1"/>
      <c r="O7" s="1"/>
      <c r="P7" s="1"/>
      <c r="Q7" s="1"/>
      <c r="R7" s="1"/>
      <c r="S7" s="1"/>
      <c r="T7" s="1"/>
      <c r="U7" s="1"/>
      <c r="V7" s="1"/>
      <c r="W7" s="1"/>
      <c r="X7" s="1"/>
      <c r="Y7" s="1"/>
      <c r="Z7" s="1"/>
    </row>
    <row r="8" spans="1:26" ht="15.75" customHeight="1">
      <c r="A8" s="2"/>
      <c r="B8" s="2"/>
      <c r="C8" s="2"/>
      <c r="D8" s="2"/>
      <c r="E8" s="2"/>
      <c r="F8" s="2"/>
      <c r="G8" s="2"/>
      <c r="H8" s="2"/>
      <c r="I8" s="2"/>
      <c r="J8" s="1"/>
      <c r="K8" s="1"/>
      <c r="L8" s="1"/>
      <c r="M8" s="1"/>
      <c r="N8" s="1"/>
      <c r="O8" s="1"/>
      <c r="P8" s="1"/>
      <c r="Q8" s="1"/>
      <c r="R8" s="1"/>
      <c r="S8" s="1"/>
      <c r="T8" s="1"/>
      <c r="U8" s="1"/>
      <c r="V8" s="1"/>
      <c r="W8" s="1"/>
      <c r="X8" s="1"/>
      <c r="Y8" s="1"/>
      <c r="Z8" s="1"/>
    </row>
    <row r="9" spans="1:26" ht="15.75" customHeight="1">
      <c r="A9" s="2"/>
      <c r="B9" s="2"/>
      <c r="C9" s="2"/>
      <c r="D9" s="2"/>
      <c r="E9" s="2"/>
      <c r="F9" s="2"/>
      <c r="G9" s="2"/>
      <c r="H9" s="2"/>
      <c r="I9" s="2"/>
      <c r="J9" s="1"/>
      <c r="K9" s="1"/>
      <c r="L9" s="1"/>
      <c r="M9" s="1"/>
      <c r="N9" s="1"/>
      <c r="O9" s="1"/>
      <c r="P9" s="1"/>
      <c r="Q9" s="1"/>
      <c r="R9" s="1"/>
      <c r="S9" s="1"/>
      <c r="T9" s="1"/>
      <c r="U9" s="1"/>
      <c r="V9" s="1"/>
      <c r="W9" s="1"/>
      <c r="X9" s="1"/>
      <c r="Y9" s="1"/>
      <c r="Z9" s="1"/>
    </row>
    <row r="10" spans="1:26" ht="15.75" customHeight="1">
      <c r="A10" s="2"/>
      <c r="B10" s="2"/>
      <c r="C10" s="2"/>
      <c r="D10" s="2"/>
      <c r="E10" s="2"/>
      <c r="F10" s="2"/>
      <c r="G10" s="2"/>
      <c r="H10" s="2"/>
      <c r="I10" s="2"/>
      <c r="J10" s="1"/>
      <c r="K10" s="1"/>
      <c r="L10" s="1"/>
      <c r="M10" s="1"/>
      <c r="N10" s="1"/>
      <c r="O10" s="1"/>
      <c r="P10" s="1"/>
      <c r="Q10" s="1"/>
      <c r="R10" s="1"/>
      <c r="S10" s="1"/>
      <c r="T10" s="1"/>
      <c r="U10" s="1"/>
      <c r="V10" s="1"/>
      <c r="W10" s="1"/>
      <c r="X10" s="1"/>
      <c r="Y10" s="1"/>
      <c r="Z10" s="1"/>
    </row>
    <row r="11" spans="1:26" ht="15.75" customHeight="1">
      <c r="A11" s="2"/>
      <c r="B11" s="2"/>
      <c r="C11" s="2"/>
      <c r="D11" s="2"/>
      <c r="E11" s="2"/>
      <c r="F11" s="2"/>
      <c r="G11" s="2"/>
      <c r="H11" s="2"/>
      <c r="I11" s="2"/>
      <c r="J11" s="1"/>
      <c r="K11" s="1"/>
      <c r="L11" s="1"/>
      <c r="M11" s="1"/>
      <c r="N11" s="1"/>
      <c r="O11" s="1"/>
      <c r="P11" s="1"/>
      <c r="Q11" s="1"/>
      <c r="R11" s="1"/>
      <c r="S11" s="1"/>
      <c r="T11" s="1"/>
      <c r="U11" s="1"/>
      <c r="V11" s="1"/>
      <c r="W11" s="1"/>
      <c r="X11" s="1"/>
      <c r="Y11" s="1"/>
      <c r="Z11" s="1"/>
    </row>
    <row r="12" spans="1:26" ht="15.75" customHeight="1">
      <c r="A12" s="2"/>
      <c r="B12" s="2"/>
      <c r="C12" s="2"/>
      <c r="D12" s="2"/>
      <c r="E12" s="2"/>
      <c r="F12" s="2"/>
      <c r="G12" s="2"/>
      <c r="H12" s="2"/>
      <c r="I12" s="2"/>
      <c r="J12" s="1"/>
      <c r="K12" s="1"/>
      <c r="L12" s="1"/>
      <c r="M12" s="1"/>
      <c r="N12" s="1"/>
      <c r="O12" s="1"/>
      <c r="P12" s="1"/>
      <c r="Q12" s="1"/>
      <c r="R12" s="1"/>
      <c r="S12" s="1"/>
      <c r="T12" s="1"/>
      <c r="U12" s="1"/>
      <c r="V12" s="1"/>
      <c r="W12" s="1"/>
      <c r="X12" s="1"/>
      <c r="Y12" s="1"/>
      <c r="Z12" s="1"/>
    </row>
    <row r="13" spans="1:26" ht="15.75" customHeight="1">
      <c r="A13" s="2"/>
      <c r="B13" s="2"/>
      <c r="C13" s="2"/>
      <c r="D13" s="2"/>
      <c r="E13" s="2"/>
      <c r="F13" s="2"/>
      <c r="G13" s="2"/>
      <c r="H13" s="2"/>
      <c r="I13" s="2"/>
      <c r="J13" s="1"/>
      <c r="K13" s="1"/>
      <c r="L13" s="1"/>
      <c r="M13" s="1"/>
      <c r="N13" s="1"/>
      <c r="O13" s="1"/>
      <c r="P13" s="1"/>
      <c r="Q13" s="1"/>
      <c r="R13" s="1"/>
      <c r="S13" s="1"/>
      <c r="T13" s="1"/>
      <c r="U13" s="1"/>
      <c r="V13" s="1"/>
      <c r="W13" s="1"/>
      <c r="X13" s="1"/>
      <c r="Y13" s="1"/>
      <c r="Z13" s="1"/>
    </row>
    <row r="14" spans="1:26" ht="15.75" customHeight="1">
      <c r="A14" s="2"/>
      <c r="B14" s="2"/>
      <c r="C14" s="2"/>
      <c r="D14" s="2"/>
      <c r="E14" s="2"/>
      <c r="F14" s="2"/>
      <c r="G14" s="2"/>
      <c r="H14" s="2"/>
      <c r="I14" s="2"/>
      <c r="J14" s="1"/>
      <c r="K14" s="1"/>
      <c r="L14" s="1"/>
      <c r="M14" s="1"/>
      <c r="N14" s="1"/>
      <c r="O14" s="1"/>
      <c r="P14" s="1"/>
      <c r="Q14" s="1"/>
      <c r="R14" s="1"/>
      <c r="S14" s="1"/>
      <c r="T14" s="1"/>
      <c r="U14" s="1"/>
      <c r="V14" s="1"/>
      <c r="W14" s="1"/>
      <c r="X14" s="1"/>
      <c r="Y14" s="1"/>
      <c r="Z14" s="1"/>
    </row>
    <row r="15" spans="1:26" ht="15.75" customHeight="1">
      <c r="A15" s="2"/>
      <c r="B15" s="2"/>
      <c r="C15" s="2"/>
      <c r="D15" s="2"/>
      <c r="E15" s="2"/>
      <c r="F15" s="2"/>
      <c r="G15" s="2"/>
      <c r="H15" s="2"/>
      <c r="I15" s="2"/>
      <c r="J15" s="1"/>
      <c r="K15" s="1"/>
      <c r="L15" s="1"/>
      <c r="M15" s="1"/>
      <c r="N15" s="1"/>
      <c r="O15" s="1"/>
      <c r="P15" s="1"/>
      <c r="Q15" s="1"/>
      <c r="R15" s="1"/>
      <c r="S15" s="1"/>
      <c r="T15" s="1"/>
      <c r="U15" s="1"/>
      <c r="V15" s="1"/>
      <c r="W15" s="1"/>
      <c r="X15" s="1"/>
      <c r="Y15" s="1"/>
      <c r="Z15" s="1"/>
    </row>
    <row r="16" spans="1:26" ht="15.75" customHeight="1">
      <c r="A16" s="2"/>
      <c r="B16" s="2"/>
      <c r="C16" s="2"/>
      <c r="D16" s="2"/>
      <c r="E16" s="2"/>
      <c r="F16" s="2"/>
      <c r="G16" s="2"/>
      <c r="H16" s="2"/>
      <c r="I16" s="2"/>
      <c r="J16" s="1"/>
      <c r="K16" s="1"/>
      <c r="L16" s="1"/>
      <c r="M16" s="1"/>
      <c r="N16" s="1"/>
      <c r="O16" s="1"/>
      <c r="P16" s="1"/>
      <c r="Q16" s="1"/>
      <c r="R16" s="1"/>
      <c r="S16" s="1"/>
      <c r="T16" s="1"/>
      <c r="U16" s="1"/>
      <c r="V16" s="1"/>
      <c r="W16" s="1"/>
      <c r="X16" s="1"/>
      <c r="Y16" s="1"/>
      <c r="Z16" s="1"/>
    </row>
    <row r="17" spans="1:26" ht="15.75" customHeight="1">
      <c r="A17" s="2"/>
      <c r="B17" s="2"/>
      <c r="C17" s="2"/>
      <c r="D17" s="2"/>
      <c r="E17" s="2"/>
      <c r="F17" s="2"/>
      <c r="G17" s="2"/>
      <c r="H17" s="2"/>
      <c r="I17" s="2"/>
      <c r="J17" s="1"/>
      <c r="K17" s="1"/>
      <c r="L17" s="1"/>
      <c r="M17" s="1"/>
      <c r="N17" s="1"/>
      <c r="O17" s="1"/>
      <c r="P17" s="1"/>
      <c r="Q17" s="1"/>
      <c r="R17" s="1"/>
      <c r="S17" s="1"/>
      <c r="T17" s="1"/>
      <c r="U17" s="1"/>
      <c r="V17" s="1"/>
      <c r="W17" s="1"/>
      <c r="X17" s="1"/>
      <c r="Y17" s="1"/>
      <c r="Z17" s="1"/>
    </row>
    <row r="18" spans="1:26" ht="15.75" customHeight="1">
      <c r="A18" s="2"/>
      <c r="B18" s="2"/>
      <c r="C18" s="2"/>
      <c r="D18" s="2"/>
      <c r="E18" s="2"/>
      <c r="F18" s="2"/>
      <c r="G18" s="2"/>
      <c r="H18" s="2"/>
      <c r="I18" s="2"/>
      <c r="J18" s="1"/>
      <c r="K18" s="1"/>
      <c r="L18" s="1"/>
      <c r="M18" s="1"/>
      <c r="N18" s="1"/>
      <c r="O18" s="1"/>
      <c r="P18" s="1"/>
      <c r="Q18" s="1"/>
      <c r="R18" s="1"/>
      <c r="S18" s="1"/>
      <c r="T18" s="1"/>
      <c r="U18" s="1"/>
      <c r="V18" s="1"/>
      <c r="W18" s="1"/>
      <c r="X18" s="1"/>
      <c r="Y18" s="1"/>
      <c r="Z18" s="1"/>
    </row>
    <row r="19" spans="1:26" ht="15.75" customHeight="1">
      <c r="A19" s="2"/>
      <c r="B19" s="2"/>
      <c r="C19" s="2"/>
      <c r="D19" s="2"/>
      <c r="E19" s="2"/>
      <c r="F19" s="2"/>
      <c r="G19" s="2"/>
      <c r="H19" s="2"/>
      <c r="I19" s="2"/>
      <c r="J19" s="1"/>
      <c r="K19" s="1"/>
      <c r="L19" s="1"/>
      <c r="M19" s="1"/>
      <c r="N19" s="1"/>
      <c r="O19" s="1"/>
      <c r="P19" s="1"/>
      <c r="Q19" s="1"/>
      <c r="R19" s="1"/>
      <c r="S19" s="1"/>
      <c r="T19" s="1"/>
      <c r="U19" s="1"/>
      <c r="V19" s="1"/>
      <c r="W19" s="1"/>
      <c r="X19" s="1"/>
      <c r="Y19" s="1"/>
      <c r="Z19" s="1"/>
    </row>
    <row r="20" spans="1:26" ht="15.75" customHeight="1">
      <c r="A20" s="2"/>
      <c r="B20" s="2"/>
      <c r="C20" s="2"/>
      <c r="D20" s="2"/>
      <c r="E20" s="2"/>
      <c r="F20" s="2"/>
      <c r="G20" s="2"/>
      <c r="H20" s="2"/>
      <c r="I20" s="2"/>
      <c r="J20" s="1"/>
      <c r="K20" s="1"/>
      <c r="L20" s="1"/>
      <c r="M20" s="1"/>
      <c r="N20" s="1"/>
      <c r="O20" s="1"/>
      <c r="P20" s="1"/>
      <c r="Q20" s="1"/>
      <c r="R20" s="1"/>
      <c r="S20" s="1"/>
      <c r="T20" s="1"/>
      <c r="U20" s="1"/>
      <c r="V20" s="1"/>
      <c r="W20" s="1"/>
      <c r="X20" s="1"/>
      <c r="Y20" s="1"/>
      <c r="Z20" s="1"/>
    </row>
    <row r="21" spans="1:26" ht="15.75" customHeight="1">
      <c r="A21" s="2"/>
      <c r="B21" s="2"/>
      <c r="C21" s="2"/>
      <c r="D21" s="2"/>
      <c r="E21" s="2"/>
      <c r="F21" s="2"/>
      <c r="G21" s="2"/>
      <c r="H21" s="2"/>
      <c r="I21" s="2"/>
      <c r="J21" s="1"/>
      <c r="K21" s="1"/>
      <c r="L21" s="1"/>
      <c r="M21" s="1"/>
      <c r="N21" s="1"/>
      <c r="O21" s="1"/>
      <c r="P21" s="1"/>
      <c r="Q21" s="1"/>
      <c r="R21" s="1"/>
      <c r="S21" s="1"/>
      <c r="T21" s="1"/>
      <c r="U21" s="1"/>
      <c r="V21" s="1"/>
      <c r="W21" s="1"/>
      <c r="X21" s="1"/>
      <c r="Y21" s="1"/>
      <c r="Z21" s="1"/>
    </row>
    <row r="22" spans="1:26" ht="15.75" customHeight="1">
      <c r="A22" s="2"/>
      <c r="B22" s="2"/>
      <c r="C22" s="2"/>
      <c r="D22" s="2"/>
      <c r="E22" s="2"/>
      <c r="F22" s="2"/>
      <c r="G22" s="2"/>
      <c r="H22" s="2"/>
      <c r="I22" s="2"/>
      <c r="J22" s="1"/>
      <c r="K22" s="1"/>
      <c r="L22" s="1"/>
      <c r="M22" s="1"/>
      <c r="N22" s="1"/>
      <c r="O22" s="1"/>
      <c r="P22" s="1"/>
      <c r="Q22" s="1"/>
      <c r="R22" s="1"/>
      <c r="S22" s="1"/>
      <c r="T22" s="1"/>
      <c r="U22" s="1"/>
      <c r="V22" s="1"/>
      <c r="W22" s="1"/>
      <c r="X22" s="1"/>
      <c r="Y22" s="1"/>
      <c r="Z22" s="1"/>
    </row>
    <row r="23" spans="1:26" ht="15.75" customHeight="1">
      <c r="A23" s="2"/>
      <c r="B23" s="2"/>
      <c r="C23" s="2"/>
      <c r="D23" s="2"/>
      <c r="E23" s="2"/>
      <c r="F23" s="2"/>
      <c r="G23" s="2"/>
      <c r="H23" s="2"/>
      <c r="I23" s="2"/>
      <c r="J23" s="1"/>
      <c r="K23" s="1"/>
      <c r="L23" s="1"/>
      <c r="M23" s="1"/>
      <c r="N23" s="1"/>
      <c r="O23" s="1"/>
      <c r="P23" s="1"/>
      <c r="Q23" s="1"/>
      <c r="R23" s="1"/>
      <c r="S23" s="1"/>
      <c r="T23" s="1"/>
      <c r="U23" s="1"/>
      <c r="V23" s="1"/>
      <c r="W23" s="1"/>
      <c r="X23" s="1"/>
      <c r="Y23" s="1"/>
      <c r="Z23" s="1"/>
    </row>
    <row r="24" spans="1:26" ht="15.75" customHeight="1">
      <c r="A24" s="2"/>
      <c r="B24" s="2"/>
      <c r="C24" s="2"/>
      <c r="D24" s="2"/>
      <c r="E24" s="2"/>
      <c r="F24" s="2"/>
      <c r="G24" s="2"/>
      <c r="H24" s="2"/>
      <c r="I24" s="2"/>
      <c r="J24" s="1"/>
      <c r="K24" s="1"/>
      <c r="L24" s="1"/>
      <c r="M24" s="1"/>
      <c r="N24" s="1"/>
      <c r="O24" s="1"/>
      <c r="P24" s="1"/>
      <c r="Q24" s="1"/>
      <c r="R24" s="1"/>
      <c r="S24" s="1"/>
      <c r="T24" s="1"/>
      <c r="U24" s="1"/>
      <c r="V24" s="1"/>
      <c r="W24" s="1"/>
      <c r="X24" s="1"/>
      <c r="Y24" s="1"/>
      <c r="Z24" s="1"/>
    </row>
    <row r="25" spans="1:26" ht="15.75" customHeight="1">
      <c r="A25" s="2"/>
      <c r="B25" s="2"/>
      <c r="C25" s="2"/>
      <c r="D25" s="2"/>
      <c r="E25" s="2"/>
      <c r="F25" s="2"/>
      <c r="G25" s="2"/>
      <c r="H25" s="2"/>
      <c r="I25" s="2"/>
      <c r="J25" s="1"/>
      <c r="K25" s="1"/>
      <c r="L25" s="1"/>
      <c r="M25" s="1"/>
      <c r="N25" s="1"/>
      <c r="O25" s="1"/>
      <c r="P25" s="1"/>
      <c r="Q25" s="1"/>
      <c r="R25" s="1"/>
      <c r="S25" s="1"/>
      <c r="T25" s="1"/>
      <c r="U25" s="1"/>
      <c r="V25" s="1"/>
      <c r="W25" s="1"/>
      <c r="X25" s="1"/>
      <c r="Y25" s="1"/>
      <c r="Z25" s="1"/>
    </row>
    <row r="26" spans="1:26" ht="15.75" customHeight="1">
      <c r="A26" s="2"/>
      <c r="B26" s="2"/>
      <c r="C26" s="2"/>
      <c r="D26" s="2"/>
      <c r="E26" s="2"/>
      <c r="F26" s="2"/>
      <c r="G26" s="2"/>
      <c r="H26" s="2"/>
      <c r="I26" s="2"/>
      <c r="J26" s="1"/>
      <c r="K26" s="1"/>
      <c r="L26" s="1"/>
      <c r="M26" s="1"/>
      <c r="N26" s="1"/>
      <c r="O26" s="1"/>
      <c r="P26" s="1"/>
      <c r="Q26" s="1"/>
      <c r="R26" s="1"/>
      <c r="S26" s="1"/>
      <c r="T26" s="1"/>
      <c r="U26" s="1"/>
      <c r="V26" s="1"/>
      <c r="W26" s="1"/>
      <c r="X26" s="1"/>
      <c r="Y26" s="1"/>
      <c r="Z26" s="1"/>
    </row>
    <row r="27" spans="1:26" ht="15.75" customHeight="1">
      <c r="A27" s="2"/>
      <c r="B27" s="2"/>
      <c r="C27" s="2"/>
      <c r="D27" s="2"/>
      <c r="E27" s="2"/>
      <c r="F27" s="2"/>
      <c r="G27" s="2"/>
      <c r="H27" s="2"/>
      <c r="I27" s="2"/>
      <c r="J27" s="1"/>
      <c r="K27" s="1"/>
      <c r="L27" s="1"/>
      <c r="M27" s="1"/>
      <c r="N27" s="1"/>
      <c r="O27" s="1"/>
      <c r="P27" s="1"/>
      <c r="Q27" s="1"/>
      <c r="R27" s="1"/>
      <c r="S27" s="1"/>
      <c r="T27" s="1"/>
      <c r="U27" s="1"/>
      <c r="V27" s="1"/>
      <c r="W27" s="1"/>
      <c r="X27" s="1"/>
      <c r="Y27" s="1"/>
      <c r="Z27" s="1"/>
    </row>
    <row r="28" spans="1:26" ht="15.75" customHeight="1">
      <c r="A28" s="2"/>
      <c r="B28" s="2"/>
      <c r="C28" s="2"/>
      <c r="D28" s="2"/>
      <c r="E28" s="2"/>
      <c r="F28" s="2"/>
      <c r="G28" s="2"/>
      <c r="H28" s="2"/>
      <c r="I28" s="2"/>
      <c r="J28" s="1"/>
      <c r="K28" s="1"/>
      <c r="L28" s="1"/>
      <c r="M28" s="1"/>
      <c r="N28" s="1"/>
      <c r="O28" s="1"/>
      <c r="P28" s="1"/>
      <c r="Q28" s="1"/>
      <c r="R28" s="1"/>
      <c r="S28" s="1"/>
      <c r="T28" s="1"/>
      <c r="U28" s="1"/>
      <c r="V28" s="1"/>
      <c r="W28" s="1"/>
      <c r="X28" s="1"/>
      <c r="Y28" s="1"/>
      <c r="Z28" s="1"/>
    </row>
    <row r="29" spans="1:26" ht="15.75" customHeight="1">
      <c r="A29" s="2"/>
      <c r="B29" s="2"/>
      <c r="C29" s="2"/>
      <c r="D29" s="2"/>
      <c r="E29" s="2"/>
      <c r="F29" s="2"/>
      <c r="G29" s="2"/>
      <c r="H29" s="2"/>
      <c r="I29" s="2"/>
      <c r="J29" s="1"/>
      <c r="K29" s="1"/>
      <c r="L29" s="1"/>
      <c r="M29" s="1"/>
      <c r="N29" s="1"/>
      <c r="O29" s="1"/>
      <c r="P29" s="1"/>
      <c r="Q29" s="1"/>
      <c r="R29" s="1"/>
      <c r="S29" s="1"/>
      <c r="T29" s="1"/>
      <c r="U29" s="1"/>
      <c r="V29" s="1"/>
      <c r="W29" s="1"/>
      <c r="X29" s="1"/>
      <c r="Y29" s="1"/>
      <c r="Z29" s="1"/>
    </row>
    <row r="30" spans="1:26" ht="15.75" customHeight="1">
      <c r="A30" s="2"/>
      <c r="B30" s="2"/>
      <c r="C30" s="2"/>
      <c r="D30" s="2"/>
      <c r="E30" s="2"/>
      <c r="F30" s="2"/>
      <c r="G30" s="2"/>
      <c r="H30" s="2"/>
      <c r="I30" s="2"/>
      <c r="J30" s="1"/>
      <c r="K30" s="1"/>
      <c r="L30" s="1"/>
      <c r="M30" s="1"/>
      <c r="N30" s="1"/>
      <c r="O30" s="1"/>
      <c r="P30" s="1"/>
      <c r="Q30" s="1"/>
      <c r="R30" s="1"/>
      <c r="S30" s="1"/>
      <c r="T30" s="1"/>
      <c r="U30" s="1"/>
      <c r="V30" s="1"/>
      <c r="W30" s="1"/>
      <c r="X30" s="1"/>
      <c r="Y30" s="1"/>
      <c r="Z30" s="1"/>
    </row>
    <row r="31" spans="1:26" ht="15.75" customHeight="1">
      <c r="A31" s="2"/>
      <c r="B31" s="2"/>
      <c r="C31" s="2"/>
      <c r="D31" s="2"/>
      <c r="E31" s="2"/>
      <c r="F31" s="2"/>
      <c r="G31" s="2"/>
      <c r="H31" s="2"/>
      <c r="I31" s="2"/>
      <c r="J31" s="1"/>
      <c r="K31" s="1"/>
      <c r="L31" s="1"/>
      <c r="M31" s="1"/>
      <c r="N31" s="1"/>
      <c r="O31" s="1"/>
      <c r="P31" s="1"/>
      <c r="Q31" s="1"/>
      <c r="R31" s="1"/>
      <c r="S31" s="1"/>
      <c r="T31" s="1"/>
      <c r="U31" s="1"/>
      <c r="V31" s="1"/>
      <c r="W31" s="1"/>
      <c r="X31" s="1"/>
      <c r="Y31" s="1"/>
      <c r="Z31" s="1"/>
    </row>
    <row r="32" spans="1:26" ht="15.75" customHeight="1">
      <c r="A32" s="2"/>
      <c r="B32" s="2"/>
      <c r="C32" s="2"/>
      <c r="D32" s="2"/>
      <c r="E32" s="2"/>
      <c r="F32" s="2"/>
      <c r="G32" s="2"/>
      <c r="H32" s="2"/>
      <c r="I32" s="2"/>
      <c r="J32" s="1"/>
      <c r="K32" s="1"/>
      <c r="L32" s="1"/>
      <c r="M32" s="1"/>
      <c r="N32" s="1"/>
      <c r="O32" s="1"/>
      <c r="P32" s="1"/>
      <c r="Q32" s="1"/>
      <c r="R32" s="1"/>
      <c r="S32" s="1"/>
      <c r="T32" s="1"/>
      <c r="U32" s="1"/>
      <c r="V32" s="1"/>
      <c r="W32" s="1"/>
      <c r="X32" s="1"/>
      <c r="Y32" s="1"/>
      <c r="Z32" s="1"/>
    </row>
    <row r="33" spans="1:26" ht="15.75" customHeight="1">
      <c r="A33" s="2"/>
      <c r="B33" s="2"/>
      <c r="C33" s="2"/>
      <c r="D33" s="2"/>
      <c r="E33" s="2"/>
      <c r="F33" s="2"/>
      <c r="G33" s="2"/>
      <c r="H33" s="2"/>
      <c r="I33" s="2"/>
      <c r="J33" s="1"/>
      <c r="K33" s="1"/>
      <c r="L33" s="1"/>
      <c r="M33" s="1"/>
      <c r="N33" s="1"/>
      <c r="O33" s="1"/>
      <c r="P33" s="1"/>
      <c r="Q33" s="1"/>
      <c r="R33" s="1"/>
      <c r="S33" s="1"/>
      <c r="T33" s="1"/>
      <c r="U33" s="1"/>
      <c r="V33" s="1"/>
      <c r="W33" s="1"/>
      <c r="X33" s="1"/>
      <c r="Y33" s="1"/>
      <c r="Z33" s="1"/>
    </row>
    <row r="34" spans="1:26" ht="15.75" customHeight="1">
      <c r="A34" s="2"/>
      <c r="B34" s="2"/>
      <c r="C34" s="2"/>
      <c r="D34" s="2"/>
      <c r="E34" s="2"/>
      <c r="F34" s="2"/>
      <c r="G34" s="2"/>
      <c r="H34" s="2"/>
      <c r="I34" s="2"/>
      <c r="J34" s="1"/>
      <c r="K34" s="1"/>
      <c r="L34" s="1"/>
      <c r="M34" s="1"/>
      <c r="N34" s="1"/>
      <c r="O34" s="1"/>
      <c r="P34" s="1"/>
      <c r="Q34" s="1"/>
      <c r="R34" s="1"/>
      <c r="S34" s="1"/>
      <c r="T34" s="1"/>
      <c r="U34" s="1"/>
      <c r="V34" s="1"/>
      <c r="W34" s="1"/>
      <c r="X34" s="1"/>
      <c r="Y34" s="1"/>
      <c r="Z34" s="1"/>
    </row>
    <row r="35" spans="1:26" ht="15.75" customHeight="1">
      <c r="A35" s="2"/>
      <c r="B35" s="2"/>
      <c r="C35" s="2"/>
      <c r="D35" s="2"/>
      <c r="E35" s="2"/>
      <c r="F35" s="2"/>
      <c r="G35" s="2"/>
      <c r="H35" s="2"/>
      <c r="I35" s="2"/>
      <c r="J35" s="1"/>
      <c r="K35" s="1"/>
      <c r="L35" s="1"/>
      <c r="M35" s="1"/>
      <c r="N35" s="1"/>
      <c r="O35" s="1"/>
      <c r="P35" s="1"/>
      <c r="Q35" s="1"/>
      <c r="R35" s="1"/>
      <c r="S35" s="1"/>
      <c r="T35" s="1"/>
      <c r="U35" s="1"/>
      <c r="V35" s="1"/>
      <c r="W35" s="1"/>
      <c r="X35" s="1"/>
      <c r="Y35" s="1"/>
      <c r="Z35" s="1"/>
    </row>
    <row r="36" spans="1:26" ht="15.75" customHeight="1">
      <c r="A36" s="2"/>
      <c r="B36" s="2"/>
      <c r="C36" s="2"/>
      <c r="D36" s="2"/>
      <c r="E36" s="2"/>
      <c r="F36" s="2"/>
      <c r="G36" s="2"/>
      <c r="H36" s="2"/>
      <c r="I36" s="2"/>
      <c r="J36" s="1"/>
      <c r="K36" s="1"/>
      <c r="L36" s="1"/>
      <c r="M36" s="1"/>
      <c r="N36" s="1"/>
      <c r="O36" s="1"/>
      <c r="P36" s="1"/>
      <c r="Q36" s="1"/>
      <c r="R36" s="1"/>
      <c r="S36" s="1"/>
      <c r="T36" s="1"/>
      <c r="U36" s="1"/>
      <c r="V36" s="1"/>
      <c r="W36" s="1"/>
      <c r="X36" s="1"/>
      <c r="Y36" s="1"/>
      <c r="Z36" s="1"/>
    </row>
    <row r="37" spans="1:26" ht="15.75" customHeight="1">
      <c r="A37" s="2"/>
      <c r="B37" s="2"/>
      <c r="C37" s="2"/>
      <c r="D37" s="2"/>
      <c r="E37" s="2"/>
      <c r="F37" s="2"/>
      <c r="G37" s="2"/>
      <c r="H37" s="2"/>
      <c r="I37" s="2"/>
      <c r="J37" s="1"/>
      <c r="K37" s="1"/>
      <c r="L37" s="1"/>
      <c r="M37" s="1"/>
      <c r="N37" s="1"/>
      <c r="O37" s="1"/>
      <c r="P37" s="1"/>
      <c r="Q37" s="1"/>
      <c r="R37" s="1"/>
      <c r="S37" s="1"/>
      <c r="T37" s="1"/>
      <c r="U37" s="1"/>
      <c r="V37" s="1"/>
      <c r="W37" s="1"/>
      <c r="X37" s="1"/>
      <c r="Y37" s="1"/>
      <c r="Z37" s="1"/>
    </row>
    <row r="38" spans="1:26" ht="15.75" customHeight="1">
      <c r="A38" s="2"/>
      <c r="B38" s="2"/>
      <c r="C38" s="2"/>
      <c r="D38" s="2"/>
      <c r="E38" s="2"/>
      <c r="F38" s="2"/>
      <c r="G38" s="2"/>
      <c r="H38" s="2"/>
      <c r="I38" s="2"/>
      <c r="J38" s="1"/>
      <c r="K38" s="1"/>
      <c r="L38" s="1"/>
      <c r="M38" s="1"/>
      <c r="N38" s="1"/>
      <c r="O38" s="1"/>
      <c r="P38" s="1"/>
      <c r="Q38" s="1"/>
      <c r="R38" s="1"/>
      <c r="S38" s="1"/>
      <c r="T38" s="1"/>
      <c r="U38" s="1"/>
      <c r="V38" s="1"/>
      <c r="W38" s="1"/>
      <c r="X38" s="1"/>
      <c r="Y38" s="1"/>
      <c r="Z38" s="1"/>
    </row>
    <row r="39" spans="1:26" ht="15.75" customHeight="1">
      <c r="A39" s="3"/>
      <c r="B39" s="3"/>
      <c r="C39" s="3"/>
      <c r="D39" s="3"/>
      <c r="E39" s="3"/>
      <c r="F39" s="3"/>
      <c r="G39" s="3"/>
      <c r="H39" s="3"/>
      <c r="I39" s="3"/>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3">
    <mergeCell ref="A3:C3"/>
    <mergeCell ref="D3:H3"/>
    <mergeCell ref="A1:H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9E6BC-2A2B-43B1-A0E0-4A2F07960DD5}">
  <dimension ref="A1:Z988"/>
  <sheetViews>
    <sheetView workbookViewId="0">
      <selection activeCell="H8" sqref="H8"/>
    </sheetView>
  </sheetViews>
  <sheetFormatPr baseColWidth="10" defaultColWidth="14.44140625" defaultRowHeight="15" customHeight="1"/>
  <cols>
    <col min="1" max="1" width="16.5546875" customWidth="1"/>
    <col min="2" max="3" width="10.6640625" customWidth="1"/>
    <col min="4" max="4" width="14.88671875" customWidth="1"/>
    <col min="5" max="6" width="10.6640625" customWidth="1"/>
    <col min="7" max="7" width="16.88671875" customWidth="1"/>
    <col min="8" max="8" width="16.5546875" customWidth="1"/>
    <col min="9" max="26" width="10.6640625" customWidth="1"/>
  </cols>
  <sheetData>
    <row r="1" spans="1:26" ht="15" customHeight="1" thickBot="1">
      <c r="A1" s="24" t="s">
        <v>149</v>
      </c>
      <c r="B1" s="24"/>
      <c r="C1" s="24"/>
      <c r="D1" s="24"/>
      <c r="E1" s="24"/>
      <c r="F1" s="24"/>
      <c r="G1" s="24"/>
      <c r="H1" s="24"/>
    </row>
    <row r="2" spans="1:26" ht="121.2" thickBot="1">
      <c r="A2" s="7" t="s">
        <v>54</v>
      </c>
      <c r="B2" s="7" t="s">
        <v>52</v>
      </c>
      <c r="C2" s="7" t="s">
        <v>56</v>
      </c>
      <c r="D2" s="8" t="s">
        <v>146</v>
      </c>
      <c r="E2" s="7" t="s">
        <v>44</v>
      </c>
      <c r="F2" s="7" t="s">
        <v>53</v>
      </c>
      <c r="G2" s="7" t="s">
        <v>15</v>
      </c>
      <c r="H2" s="7" t="s">
        <v>2</v>
      </c>
      <c r="I2" s="1"/>
      <c r="J2" s="1"/>
      <c r="K2" s="1"/>
      <c r="L2" s="1"/>
      <c r="M2" s="1"/>
      <c r="N2" s="1"/>
      <c r="O2" s="1"/>
      <c r="P2" s="1"/>
      <c r="Q2" s="1"/>
      <c r="R2" s="1"/>
      <c r="S2" s="1"/>
      <c r="T2" s="1"/>
      <c r="U2" s="1"/>
      <c r="V2" s="1"/>
      <c r="W2" s="1"/>
      <c r="X2" s="1"/>
      <c r="Y2" s="1"/>
      <c r="Z2" s="1"/>
    </row>
    <row r="3" spans="1:26" ht="29.25" customHeight="1" thickBot="1">
      <c r="A3" s="21" t="s">
        <v>59</v>
      </c>
      <c r="B3" s="22"/>
      <c r="C3" s="22"/>
      <c r="D3" s="23" t="s">
        <v>120</v>
      </c>
      <c r="E3" s="22"/>
      <c r="F3" s="22"/>
      <c r="G3" s="22"/>
      <c r="H3" s="22"/>
      <c r="I3" s="1"/>
      <c r="J3" s="1"/>
      <c r="K3" s="1"/>
      <c r="L3" s="1"/>
      <c r="M3" s="1"/>
      <c r="N3" s="1"/>
      <c r="O3" s="1"/>
      <c r="P3" s="1"/>
      <c r="Q3" s="1"/>
      <c r="R3" s="1"/>
      <c r="S3" s="1"/>
      <c r="T3" s="1"/>
      <c r="U3" s="1"/>
      <c r="V3" s="1"/>
      <c r="W3" s="1"/>
      <c r="X3" s="1"/>
      <c r="Y3" s="1"/>
      <c r="Z3" s="1"/>
    </row>
    <row r="4" spans="1:26" ht="15.6">
      <c r="A4" s="1"/>
      <c r="B4" s="1"/>
      <c r="C4" s="1"/>
      <c r="D4" s="1"/>
      <c r="E4" s="1"/>
      <c r="F4" s="1"/>
      <c r="G4" s="1"/>
      <c r="H4" s="1"/>
      <c r="I4" s="1"/>
      <c r="J4" s="1"/>
      <c r="K4" s="1"/>
      <c r="L4" s="1"/>
      <c r="M4" s="1"/>
      <c r="N4" s="1"/>
      <c r="O4" s="1"/>
      <c r="P4" s="1"/>
      <c r="Q4" s="1"/>
      <c r="R4" s="1"/>
      <c r="S4" s="1"/>
      <c r="T4" s="1"/>
      <c r="U4" s="1"/>
      <c r="V4" s="1"/>
      <c r="W4" s="1"/>
      <c r="X4" s="1"/>
      <c r="Y4" s="1"/>
      <c r="Z4" s="1"/>
    </row>
    <row r="5" spans="1:26" ht="15.6">
      <c r="A5" s="1"/>
      <c r="B5" s="1"/>
      <c r="C5" s="1"/>
      <c r="D5" s="1"/>
      <c r="E5" s="1"/>
      <c r="F5" s="1"/>
      <c r="G5" s="1"/>
      <c r="H5" s="1"/>
      <c r="I5" s="1"/>
      <c r="J5" s="1"/>
      <c r="K5" s="1"/>
      <c r="L5" s="1"/>
      <c r="M5" s="1"/>
      <c r="N5" s="1"/>
      <c r="O5" s="1"/>
      <c r="P5" s="1"/>
      <c r="Q5" s="1"/>
      <c r="R5" s="1"/>
      <c r="S5" s="1"/>
      <c r="T5" s="1"/>
      <c r="U5" s="1"/>
      <c r="V5" s="1"/>
      <c r="W5" s="1"/>
      <c r="X5" s="1"/>
      <c r="Y5" s="1"/>
      <c r="Z5" s="1"/>
    </row>
    <row r="6" spans="1:26" ht="15.6">
      <c r="A6" s="1"/>
      <c r="B6" s="1"/>
      <c r="C6" s="1"/>
      <c r="D6" s="1"/>
      <c r="E6" s="1"/>
      <c r="F6" s="1"/>
      <c r="G6" s="1"/>
      <c r="H6" s="1"/>
      <c r="I6" s="1"/>
      <c r="J6" s="1"/>
      <c r="K6" s="1"/>
      <c r="L6" s="1"/>
      <c r="M6" s="1"/>
      <c r="N6" s="1"/>
      <c r="O6" s="1"/>
      <c r="P6" s="1"/>
      <c r="Q6" s="1"/>
      <c r="R6" s="1"/>
      <c r="S6" s="1"/>
      <c r="T6" s="1"/>
      <c r="U6" s="1"/>
      <c r="V6" s="1"/>
      <c r="W6" s="1"/>
      <c r="X6" s="1"/>
      <c r="Y6" s="1"/>
      <c r="Z6" s="1"/>
    </row>
    <row r="7" spans="1:26" ht="15.6">
      <c r="A7" s="1"/>
      <c r="B7" s="1"/>
      <c r="C7" s="1"/>
      <c r="D7" s="1"/>
      <c r="E7" s="1"/>
      <c r="F7" s="1"/>
      <c r="G7" s="1"/>
      <c r="H7" s="1"/>
      <c r="I7" s="1"/>
      <c r="J7" s="1"/>
      <c r="K7" s="1"/>
      <c r="L7" s="1"/>
      <c r="M7" s="1"/>
      <c r="N7" s="1"/>
      <c r="O7" s="1"/>
      <c r="P7" s="1"/>
      <c r="Q7" s="1"/>
      <c r="R7" s="1"/>
      <c r="S7" s="1"/>
      <c r="T7" s="1"/>
      <c r="U7" s="1"/>
      <c r="V7" s="1"/>
      <c r="W7" s="1"/>
      <c r="X7" s="1"/>
      <c r="Y7" s="1"/>
      <c r="Z7" s="1"/>
    </row>
    <row r="8" spans="1:26" ht="15.6">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sheetData>
  <mergeCells count="3">
    <mergeCell ref="A3:C3"/>
    <mergeCell ref="D3:H3"/>
    <mergeCell ref="A1:H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8145-C270-4B82-ADF5-A324DCC6380E}">
  <dimension ref="A1:Z971"/>
  <sheetViews>
    <sheetView topLeftCell="C9" zoomScale="96" zoomScaleNormal="96" workbookViewId="0">
      <selection activeCell="H10" sqref="H10"/>
    </sheetView>
  </sheetViews>
  <sheetFormatPr baseColWidth="10" defaultColWidth="14.44140625" defaultRowHeight="15" customHeight="1"/>
  <cols>
    <col min="1" max="1" width="25.44140625" customWidth="1"/>
    <col min="2" max="2" width="20.33203125" customWidth="1"/>
    <col min="3" max="3" width="19.33203125" customWidth="1"/>
    <col min="4" max="4" width="10.6640625" customWidth="1"/>
    <col min="5" max="5" width="19.6640625" customWidth="1"/>
    <col min="6" max="6" width="32" customWidth="1"/>
    <col min="7" max="7" width="23.33203125" customWidth="1"/>
    <col min="8" max="8" width="70.6640625" customWidth="1"/>
    <col min="9" max="9" width="21.8867187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150" customHeight="1" thickTop="1" thickBot="1">
      <c r="A3" s="12">
        <v>46</v>
      </c>
      <c r="B3" s="12">
        <v>4</v>
      </c>
      <c r="C3" s="12" t="s">
        <v>57</v>
      </c>
      <c r="D3" s="12">
        <v>1</v>
      </c>
      <c r="E3" s="12" t="s">
        <v>46</v>
      </c>
      <c r="F3" s="12" t="s">
        <v>263</v>
      </c>
      <c r="G3" s="12" t="s">
        <v>90</v>
      </c>
      <c r="H3" s="13" t="s">
        <v>121</v>
      </c>
      <c r="I3" s="14" t="s">
        <v>122</v>
      </c>
      <c r="J3" s="1"/>
      <c r="K3" s="1"/>
      <c r="L3" s="1"/>
      <c r="M3" s="1"/>
      <c r="N3" s="1"/>
      <c r="O3" s="1"/>
      <c r="P3" s="1"/>
      <c r="Q3" s="1"/>
      <c r="R3" s="1"/>
      <c r="S3" s="1"/>
      <c r="T3" s="1"/>
      <c r="U3" s="1"/>
      <c r="V3" s="1"/>
      <c r="W3" s="1"/>
      <c r="X3" s="1"/>
      <c r="Y3" s="1"/>
      <c r="Z3" s="1"/>
    </row>
    <row r="4" spans="1:26" ht="150" customHeight="1" thickBot="1">
      <c r="A4" s="12">
        <v>47</v>
      </c>
      <c r="B4" s="12">
        <v>4</v>
      </c>
      <c r="C4" s="12" t="s">
        <v>57</v>
      </c>
      <c r="D4" s="12">
        <v>1</v>
      </c>
      <c r="E4" s="12" t="s">
        <v>46</v>
      </c>
      <c r="F4" s="12" t="s">
        <v>263</v>
      </c>
      <c r="G4" s="12" t="s">
        <v>27</v>
      </c>
      <c r="H4" s="13" t="s">
        <v>124</v>
      </c>
      <c r="I4" s="14" t="s">
        <v>123</v>
      </c>
      <c r="J4" s="1"/>
      <c r="K4" s="1"/>
      <c r="L4" s="1"/>
      <c r="M4" s="1"/>
      <c r="N4" s="1"/>
      <c r="O4" s="1"/>
      <c r="P4" s="1"/>
      <c r="Q4" s="1"/>
      <c r="R4" s="1"/>
      <c r="S4" s="1"/>
      <c r="T4" s="1"/>
      <c r="U4" s="1"/>
      <c r="V4" s="1"/>
      <c r="W4" s="1"/>
      <c r="X4" s="1"/>
      <c r="Y4" s="1"/>
      <c r="Z4" s="1"/>
    </row>
    <row r="5" spans="1:26" ht="150" customHeight="1" thickBot="1">
      <c r="A5" s="12">
        <v>48</v>
      </c>
      <c r="B5" s="12">
        <v>4</v>
      </c>
      <c r="C5" s="12" t="s">
        <v>57</v>
      </c>
      <c r="D5" s="12">
        <v>1</v>
      </c>
      <c r="E5" s="12" t="s">
        <v>46</v>
      </c>
      <c r="F5" s="12" t="s">
        <v>263</v>
      </c>
      <c r="G5" s="12" t="s">
        <v>47</v>
      </c>
      <c r="H5" s="13" t="s">
        <v>137</v>
      </c>
      <c r="I5" s="14" t="s">
        <v>125</v>
      </c>
      <c r="J5" s="1"/>
      <c r="K5" s="1"/>
      <c r="L5" s="1"/>
      <c r="M5" s="1"/>
      <c r="N5" s="1"/>
      <c r="O5" s="1"/>
      <c r="P5" s="1"/>
      <c r="Q5" s="1"/>
      <c r="R5" s="1"/>
      <c r="S5" s="1"/>
      <c r="T5" s="1"/>
      <c r="U5" s="1"/>
      <c r="V5" s="1"/>
      <c r="W5" s="1"/>
      <c r="X5" s="1"/>
      <c r="Y5" s="1"/>
      <c r="Z5" s="1"/>
    </row>
    <row r="6" spans="1:26" ht="150" customHeight="1" thickBot="1">
      <c r="A6" s="12">
        <v>49</v>
      </c>
      <c r="B6" s="12">
        <v>4</v>
      </c>
      <c r="C6" s="12" t="s">
        <v>57</v>
      </c>
      <c r="D6" s="12">
        <v>1</v>
      </c>
      <c r="E6" s="12" t="s">
        <v>46</v>
      </c>
      <c r="F6" s="12" t="s">
        <v>263</v>
      </c>
      <c r="G6" s="12" t="s">
        <v>23</v>
      </c>
      <c r="H6" s="13" t="s">
        <v>136</v>
      </c>
      <c r="I6" s="14" t="s">
        <v>126</v>
      </c>
      <c r="J6" s="1"/>
      <c r="K6" s="1"/>
      <c r="L6" s="1"/>
      <c r="M6" s="1"/>
      <c r="N6" s="1"/>
      <c r="O6" s="1"/>
      <c r="P6" s="1"/>
      <c r="Q6" s="1"/>
      <c r="R6" s="1"/>
      <c r="S6" s="1"/>
      <c r="T6" s="1"/>
      <c r="U6" s="1"/>
      <c r="V6" s="1"/>
      <c r="W6" s="1"/>
      <c r="X6" s="1"/>
      <c r="Y6" s="1"/>
      <c r="Z6" s="1"/>
    </row>
    <row r="7" spans="1:26" ht="150" customHeight="1" thickBot="1">
      <c r="A7" s="12">
        <v>50</v>
      </c>
      <c r="B7" s="12">
        <v>4</v>
      </c>
      <c r="C7" s="12" t="s">
        <v>57</v>
      </c>
      <c r="D7" s="12">
        <v>1</v>
      </c>
      <c r="E7" s="12" t="s">
        <v>46</v>
      </c>
      <c r="F7" s="12" t="s">
        <v>263</v>
      </c>
      <c r="G7" s="12" t="s">
        <v>47</v>
      </c>
      <c r="H7" s="13" t="s">
        <v>127</v>
      </c>
      <c r="I7" s="14" t="s">
        <v>80</v>
      </c>
      <c r="J7" s="1"/>
      <c r="K7" s="1"/>
      <c r="L7" s="1"/>
      <c r="M7" s="1"/>
      <c r="N7" s="1"/>
      <c r="O7" s="1"/>
      <c r="P7" s="1"/>
      <c r="Q7" s="1"/>
      <c r="R7" s="1"/>
      <c r="S7" s="1"/>
      <c r="T7" s="1"/>
      <c r="U7" s="1"/>
      <c r="V7" s="1"/>
      <c r="W7" s="1"/>
      <c r="X7" s="1"/>
      <c r="Y7" s="1"/>
      <c r="Z7" s="1"/>
    </row>
    <row r="8" spans="1:26" ht="150" customHeight="1" thickBot="1">
      <c r="A8" s="12">
        <v>51</v>
      </c>
      <c r="B8" s="12">
        <v>4</v>
      </c>
      <c r="C8" s="12" t="s">
        <v>57</v>
      </c>
      <c r="D8" s="12">
        <v>1</v>
      </c>
      <c r="E8" s="12" t="s">
        <v>46</v>
      </c>
      <c r="F8" s="12" t="s">
        <v>263</v>
      </c>
      <c r="G8" s="12" t="s">
        <v>29</v>
      </c>
      <c r="H8" s="13" t="s">
        <v>128</v>
      </c>
      <c r="I8" s="14" t="s">
        <v>80</v>
      </c>
      <c r="J8" s="1"/>
      <c r="K8" s="1"/>
      <c r="L8" s="1"/>
      <c r="M8" s="1"/>
      <c r="N8" s="1"/>
      <c r="O8" s="1"/>
      <c r="P8" s="1"/>
      <c r="Q8" s="1"/>
      <c r="R8" s="1"/>
      <c r="S8" s="1"/>
      <c r="T8" s="1"/>
      <c r="U8" s="1"/>
      <c r="V8" s="1"/>
      <c r="W8" s="1"/>
      <c r="X8" s="1"/>
      <c r="Y8" s="1"/>
      <c r="Z8" s="1"/>
    </row>
    <row r="9" spans="1:26" ht="150" customHeight="1" thickBot="1">
      <c r="A9" s="12">
        <v>52</v>
      </c>
      <c r="B9" s="12">
        <v>4</v>
      </c>
      <c r="C9" s="12" t="s">
        <v>57</v>
      </c>
      <c r="D9" s="12">
        <v>1</v>
      </c>
      <c r="E9" s="12" t="s">
        <v>46</v>
      </c>
      <c r="F9" s="12" t="s">
        <v>263</v>
      </c>
      <c r="G9" s="12" t="s">
        <v>49</v>
      </c>
      <c r="H9" s="13" t="s">
        <v>129</v>
      </c>
      <c r="I9" s="14" t="s">
        <v>80</v>
      </c>
      <c r="J9" s="1"/>
      <c r="K9" s="1"/>
      <c r="L9" s="1"/>
      <c r="M9" s="1"/>
      <c r="N9" s="1"/>
      <c r="O9" s="1"/>
      <c r="P9" s="1"/>
      <c r="Q9" s="1"/>
      <c r="R9" s="1"/>
      <c r="S9" s="1"/>
      <c r="T9" s="1"/>
      <c r="U9" s="1"/>
      <c r="V9" s="1"/>
      <c r="W9" s="1"/>
      <c r="X9" s="1"/>
      <c r="Y9" s="1"/>
      <c r="Z9" s="1"/>
    </row>
    <row r="10" spans="1:26" ht="150" customHeight="1" thickBot="1">
      <c r="A10" s="12">
        <v>53</v>
      </c>
      <c r="B10" s="12">
        <v>4</v>
      </c>
      <c r="C10" s="12" t="s">
        <v>57</v>
      </c>
      <c r="D10" s="12">
        <v>1</v>
      </c>
      <c r="E10" s="12" t="s">
        <v>46</v>
      </c>
      <c r="F10" s="12" t="s">
        <v>263</v>
      </c>
      <c r="G10" s="12" t="s">
        <v>130</v>
      </c>
      <c r="H10" s="13" t="s">
        <v>131</v>
      </c>
      <c r="I10" s="14" t="s">
        <v>122</v>
      </c>
      <c r="J10" s="1"/>
      <c r="K10" s="1"/>
      <c r="L10" s="1"/>
      <c r="M10" s="1"/>
      <c r="N10" s="1"/>
      <c r="O10" s="1"/>
      <c r="P10" s="1"/>
      <c r="Q10" s="1"/>
      <c r="R10" s="1"/>
      <c r="S10" s="1"/>
      <c r="T10" s="1"/>
      <c r="U10" s="1"/>
      <c r="V10" s="1"/>
      <c r="W10" s="1"/>
      <c r="X10" s="1"/>
      <c r="Y10" s="1"/>
      <c r="Z10" s="1"/>
    </row>
    <row r="11" spans="1:26" ht="150" customHeight="1" thickBot="1">
      <c r="A11" s="12">
        <v>54</v>
      </c>
      <c r="B11" s="12">
        <v>4</v>
      </c>
      <c r="C11" s="12" t="s">
        <v>57</v>
      </c>
      <c r="D11" s="12">
        <v>1</v>
      </c>
      <c r="E11" s="12" t="s">
        <v>46</v>
      </c>
      <c r="F11" s="12" t="s">
        <v>263</v>
      </c>
      <c r="G11" s="12" t="s">
        <v>47</v>
      </c>
      <c r="H11" s="13" t="s">
        <v>133</v>
      </c>
      <c r="I11" s="14" t="s">
        <v>132</v>
      </c>
      <c r="J11" s="1"/>
      <c r="K11" s="1"/>
      <c r="L11" s="1"/>
      <c r="M11" s="1"/>
      <c r="N11" s="1"/>
      <c r="O11" s="1"/>
      <c r="P11" s="1"/>
      <c r="Q11" s="1"/>
      <c r="R11" s="1"/>
      <c r="S11" s="1"/>
      <c r="T11" s="1"/>
      <c r="U11" s="1"/>
      <c r="V11" s="1"/>
      <c r="W11" s="1"/>
      <c r="X11" s="1"/>
      <c r="Y11" s="1"/>
      <c r="Z11" s="1"/>
    </row>
    <row r="12" spans="1:26" ht="150" customHeight="1" thickBot="1">
      <c r="A12" s="12">
        <v>55</v>
      </c>
      <c r="B12" s="12">
        <v>4</v>
      </c>
      <c r="C12" s="12" t="s">
        <v>57</v>
      </c>
      <c r="D12" s="12">
        <v>1</v>
      </c>
      <c r="E12" s="12" t="s">
        <v>46</v>
      </c>
      <c r="F12" s="12" t="s">
        <v>263</v>
      </c>
      <c r="G12" s="12" t="s">
        <v>49</v>
      </c>
      <c r="H12" s="13" t="s">
        <v>134</v>
      </c>
      <c r="I12" s="14" t="s">
        <v>32</v>
      </c>
      <c r="J12" s="1"/>
      <c r="K12" s="1"/>
      <c r="L12" s="1"/>
      <c r="M12" s="1"/>
      <c r="N12" s="1"/>
      <c r="O12" s="1"/>
      <c r="P12" s="1"/>
      <c r="Q12" s="1"/>
      <c r="R12" s="1"/>
      <c r="S12" s="1"/>
      <c r="T12" s="1"/>
      <c r="U12" s="1"/>
      <c r="V12" s="1"/>
      <c r="W12" s="1"/>
      <c r="X12" s="1"/>
      <c r="Y12" s="1"/>
      <c r="Z12" s="1"/>
    </row>
    <row r="13" spans="1:26" ht="150" customHeight="1" thickBot="1">
      <c r="A13" s="12">
        <v>56</v>
      </c>
      <c r="B13" s="12">
        <v>4</v>
      </c>
      <c r="C13" s="12" t="s">
        <v>57</v>
      </c>
      <c r="D13" s="12">
        <v>1</v>
      </c>
      <c r="E13" s="12" t="s">
        <v>46</v>
      </c>
      <c r="F13" s="12" t="s">
        <v>263</v>
      </c>
      <c r="G13" s="12" t="s">
        <v>42</v>
      </c>
      <c r="H13" s="13" t="s">
        <v>135</v>
      </c>
      <c r="I13" s="14" t="s">
        <v>32</v>
      </c>
      <c r="J13" s="1"/>
      <c r="K13" s="1"/>
      <c r="L13" s="1"/>
      <c r="M13" s="1"/>
      <c r="N13" s="1"/>
      <c r="O13" s="1"/>
      <c r="P13" s="1"/>
      <c r="Q13" s="1"/>
      <c r="R13" s="1"/>
      <c r="S13" s="1"/>
      <c r="T13" s="1"/>
      <c r="U13" s="1"/>
      <c r="V13" s="1"/>
      <c r="W13" s="1"/>
      <c r="X13" s="1"/>
      <c r="Y13" s="1"/>
      <c r="Z13" s="1"/>
    </row>
    <row r="14" spans="1:26" ht="150" customHeight="1" thickBot="1">
      <c r="A14" s="12">
        <v>57</v>
      </c>
      <c r="B14" s="12">
        <v>4</v>
      </c>
      <c r="C14" s="12" t="s">
        <v>57</v>
      </c>
      <c r="D14" s="12">
        <v>1</v>
      </c>
      <c r="E14" s="12" t="s">
        <v>46</v>
      </c>
      <c r="F14" s="12" t="s">
        <v>263</v>
      </c>
      <c r="G14" s="12" t="s">
        <v>49</v>
      </c>
      <c r="H14" s="13" t="s">
        <v>144</v>
      </c>
      <c r="I14" s="14" t="s">
        <v>32</v>
      </c>
      <c r="J14" s="1"/>
      <c r="K14" s="1"/>
      <c r="L14" s="1"/>
      <c r="M14" s="1"/>
      <c r="N14" s="1"/>
      <c r="O14" s="1"/>
      <c r="P14" s="1"/>
      <c r="Q14" s="1"/>
      <c r="R14" s="1"/>
      <c r="S14" s="1"/>
      <c r="T14" s="1"/>
      <c r="U14" s="1"/>
      <c r="V14" s="1"/>
      <c r="W14" s="1"/>
      <c r="X14" s="1"/>
      <c r="Y14" s="1"/>
      <c r="Z14" s="1"/>
    </row>
    <row r="15" spans="1:26" ht="150" customHeight="1" thickBot="1">
      <c r="A15" s="12">
        <v>58</v>
      </c>
      <c r="B15" s="12">
        <v>4</v>
      </c>
      <c r="C15" s="12" t="s">
        <v>57</v>
      </c>
      <c r="D15" s="12">
        <v>1</v>
      </c>
      <c r="E15" s="12" t="s">
        <v>46</v>
      </c>
      <c r="F15" s="12" t="s">
        <v>263</v>
      </c>
      <c r="G15" s="12" t="s">
        <v>41</v>
      </c>
      <c r="H15" s="13" t="s">
        <v>145</v>
      </c>
      <c r="I15" s="14" t="s">
        <v>30</v>
      </c>
      <c r="J15" s="1"/>
      <c r="K15" s="1"/>
      <c r="L15" s="1"/>
      <c r="M15" s="1"/>
      <c r="N15" s="1"/>
      <c r="O15" s="1"/>
      <c r="P15" s="1"/>
      <c r="Q15" s="1"/>
      <c r="R15" s="1"/>
      <c r="S15" s="1"/>
      <c r="T15" s="1"/>
      <c r="U15" s="1"/>
      <c r="V15" s="1"/>
      <c r="W15" s="1"/>
      <c r="X15" s="1"/>
      <c r="Y15" s="1"/>
      <c r="Z15" s="1"/>
    </row>
    <row r="16" spans="1:26" ht="15.6" customHeight="1">
      <c r="A16" s="4"/>
      <c r="B16" s="4"/>
      <c r="C16" s="4"/>
      <c r="D16" s="4"/>
      <c r="E16" s="4"/>
      <c r="F16" s="4"/>
      <c r="G16" s="4"/>
      <c r="H16" s="5"/>
      <c r="I16" s="2"/>
      <c r="J16" s="3"/>
      <c r="K16" s="3"/>
      <c r="L16" s="3"/>
      <c r="M16" s="3"/>
      <c r="N16" s="3"/>
      <c r="O16" s="3"/>
      <c r="P16" s="3"/>
      <c r="Q16" s="3"/>
      <c r="R16" s="3"/>
      <c r="S16" s="3"/>
      <c r="T16" s="3"/>
      <c r="U16" s="3"/>
      <c r="V16" s="3"/>
      <c r="W16" s="3"/>
      <c r="X16" s="3"/>
      <c r="Y16" s="3"/>
      <c r="Z16" s="3"/>
    </row>
    <row r="17" spans="1:26" ht="15.6" customHeight="1">
      <c r="A17" s="4"/>
      <c r="B17" s="4"/>
      <c r="C17" s="4"/>
      <c r="D17" s="4"/>
      <c r="E17" s="4"/>
      <c r="F17" s="4"/>
      <c r="G17" s="4"/>
      <c r="H17" s="5"/>
      <c r="I17" s="2"/>
      <c r="J17" s="3"/>
      <c r="K17" s="3"/>
      <c r="L17" s="3"/>
      <c r="M17" s="3"/>
      <c r="N17" s="3"/>
      <c r="O17" s="3"/>
      <c r="P17" s="3"/>
      <c r="Q17" s="3"/>
      <c r="R17" s="3"/>
      <c r="S17" s="3"/>
      <c r="T17" s="3"/>
      <c r="U17" s="3"/>
      <c r="V17" s="3"/>
      <c r="W17" s="3"/>
      <c r="X17" s="3"/>
      <c r="Y17" s="3"/>
      <c r="Z17" s="3"/>
    </row>
    <row r="18" spans="1:26" ht="15.6" customHeight="1">
      <c r="A18" s="4"/>
      <c r="B18" s="4"/>
      <c r="C18" s="4"/>
      <c r="D18" s="4"/>
      <c r="E18" s="4"/>
      <c r="F18" s="4"/>
      <c r="G18" s="4"/>
      <c r="H18" s="5"/>
      <c r="I18" s="2"/>
      <c r="J18" s="3"/>
      <c r="K18" s="3"/>
      <c r="L18" s="3"/>
      <c r="M18" s="3"/>
      <c r="N18" s="3"/>
      <c r="O18" s="3"/>
      <c r="P18" s="3"/>
      <c r="Q18" s="3"/>
      <c r="R18" s="3"/>
      <c r="S18" s="3"/>
      <c r="T18" s="3"/>
      <c r="U18" s="3"/>
      <c r="V18" s="3"/>
      <c r="W18" s="3"/>
      <c r="X18" s="3"/>
      <c r="Y18" s="3"/>
      <c r="Z18" s="3"/>
    </row>
    <row r="19" spans="1:26" ht="15.6" customHeight="1">
      <c r="A19" s="4"/>
      <c r="B19" s="4"/>
      <c r="C19" s="4"/>
      <c r="D19" s="4"/>
      <c r="E19" s="4"/>
      <c r="F19" s="4"/>
      <c r="G19" s="4"/>
      <c r="H19" s="5"/>
      <c r="I19" s="2"/>
      <c r="J19" s="3"/>
      <c r="K19" s="3"/>
      <c r="L19" s="3"/>
      <c r="M19" s="3"/>
      <c r="N19" s="3"/>
      <c r="O19" s="3"/>
      <c r="P19" s="3"/>
      <c r="Q19" s="3"/>
      <c r="R19" s="3"/>
      <c r="S19" s="3"/>
      <c r="T19" s="3"/>
      <c r="U19" s="3"/>
      <c r="V19" s="3"/>
      <c r="W19" s="3"/>
      <c r="X19" s="3"/>
      <c r="Y19" s="3"/>
      <c r="Z19" s="3"/>
    </row>
    <row r="20" spans="1:26" ht="15.6" customHeight="1">
      <c r="A20" s="4"/>
      <c r="B20" s="4"/>
      <c r="C20" s="4"/>
      <c r="D20" s="4"/>
      <c r="E20" s="4"/>
      <c r="F20" s="4"/>
      <c r="G20" s="4"/>
      <c r="H20" s="5"/>
      <c r="I20" s="2"/>
      <c r="J20" s="3"/>
      <c r="K20" s="3"/>
      <c r="L20" s="3"/>
      <c r="M20" s="3"/>
      <c r="N20" s="3"/>
      <c r="O20" s="3"/>
      <c r="P20" s="3"/>
      <c r="Q20" s="3"/>
      <c r="R20" s="3"/>
      <c r="S20" s="3"/>
      <c r="T20" s="3"/>
      <c r="U20" s="3"/>
      <c r="V20" s="3"/>
      <c r="W20" s="3"/>
      <c r="X20" s="3"/>
      <c r="Y20" s="3"/>
      <c r="Z20" s="3"/>
    </row>
    <row r="21" spans="1:26" ht="15.6" customHeight="1">
      <c r="A21" s="4"/>
      <c r="B21" s="4"/>
      <c r="C21" s="4"/>
      <c r="D21" s="4"/>
      <c r="E21" s="4"/>
      <c r="F21" s="4"/>
      <c r="G21" s="4"/>
      <c r="H21" s="5"/>
      <c r="I21" s="2"/>
      <c r="J21" s="3"/>
      <c r="K21" s="3"/>
      <c r="L21" s="3"/>
      <c r="M21" s="3"/>
      <c r="N21" s="3"/>
      <c r="O21" s="3"/>
      <c r="P21" s="3"/>
      <c r="Q21" s="3"/>
      <c r="R21" s="3"/>
      <c r="S21" s="3"/>
      <c r="T21" s="3"/>
      <c r="U21" s="3"/>
      <c r="V21" s="3"/>
      <c r="W21" s="3"/>
      <c r="X21" s="3"/>
      <c r="Y21" s="3"/>
      <c r="Z21" s="3"/>
    </row>
    <row r="22" spans="1:26" ht="15.6" customHeight="1">
      <c r="A22" s="4"/>
      <c r="B22" s="4"/>
      <c r="C22" s="4"/>
      <c r="D22" s="4"/>
      <c r="E22" s="4"/>
      <c r="F22" s="4"/>
      <c r="G22" s="4"/>
      <c r="H22" s="5"/>
      <c r="I22" s="2"/>
      <c r="J22" s="3"/>
      <c r="K22" s="3"/>
      <c r="L22" s="3"/>
      <c r="M22" s="3"/>
      <c r="N22" s="3"/>
      <c r="O22" s="3"/>
      <c r="P22" s="3"/>
      <c r="Q22" s="3"/>
      <c r="R22" s="3"/>
      <c r="S22" s="3"/>
      <c r="T22" s="3"/>
      <c r="U22" s="3"/>
      <c r="V22" s="3"/>
      <c r="W22" s="3"/>
      <c r="X22" s="3"/>
      <c r="Y22" s="3"/>
      <c r="Z22" s="3"/>
    </row>
    <row r="23" spans="1:26" ht="15.6" customHeight="1">
      <c r="A23" s="4"/>
      <c r="B23" s="4"/>
      <c r="C23" s="4"/>
      <c r="D23" s="4"/>
      <c r="E23" s="4"/>
      <c r="F23" s="4"/>
      <c r="G23" s="4"/>
      <c r="H23" s="5"/>
      <c r="I23" s="2"/>
      <c r="J23" s="3"/>
      <c r="K23" s="3"/>
      <c r="L23" s="3"/>
      <c r="M23" s="3"/>
      <c r="N23" s="3"/>
      <c r="O23" s="3"/>
      <c r="P23" s="3"/>
      <c r="Q23" s="3"/>
      <c r="R23" s="3"/>
      <c r="S23" s="3"/>
      <c r="T23" s="3"/>
      <c r="U23" s="3"/>
      <c r="V23" s="3"/>
      <c r="W23" s="3"/>
      <c r="X23" s="3"/>
      <c r="Y23" s="3"/>
      <c r="Z23" s="3"/>
    </row>
    <row r="24" spans="1:26" ht="15.6" customHeight="1">
      <c r="A24" s="4"/>
      <c r="B24" s="4"/>
      <c r="C24" s="4"/>
      <c r="D24" s="4"/>
      <c r="E24" s="4"/>
      <c r="F24" s="4"/>
      <c r="G24" s="4"/>
      <c r="H24" s="5"/>
      <c r="I24" s="6"/>
      <c r="J24" s="3"/>
      <c r="K24" s="3"/>
      <c r="L24" s="3"/>
      <c r="M24" s="3"/>
      <c r="N24" s="3"/>
      <c r="O24" s="3"/>
      <c r="P24" s="3"/>
      <c r="Q24" s="3"/>
      <c r="R24" s="3"/>
      <c r="S24" s="3"/>
      <c r="T24" s="3"/>
      <c r="U24" s="3"/>
      <c r="V24" s="3"/>
      <c r="W24" s="3"/>
      <c r="X24" s="3"/>
      <c r="Y24" s="3"/>
      <c r="Z24" s="3"/>
    </row>
    <row r="25" spans="1:26" ht="15.6" customHeight="1">
      <c r="A25" s="4"/>
      <c r="B25" s="4"/>
      <c r="C25" s="4"/>
      <c r="D25" s="4"/>
      <c r="E25" s="4"/>
      <c r="F25" s="4"/>
      <c r="G25" s="4"/>
      <c r="H25" s="5"/>
      <c r="I25" s="2"/>
      <c r="J25" s="3"/>
      <c r="K25" s="3"/>
      <c r="L25" s="3"/>
      <c r="M25" s="3"/>
      <c r="N25" s="3"/>
      <c r="O25" s="3"/>
      <c r="P25" s="3"/>
      <c r="Q25" s="3"/>
      <c r="R25" s="3"/>
      <c r="S25" s="3"/>
      <c r="T25" s="3"/>
      <c r="U25" s="3"/>
      <c r="V25" s="3"/>
      <c r="W25" s="3"/>
      <c r="X25" s="3"/>
      <c r="Y25" s="3"/>
      <c r="Z25" s="3"/>
    </row>
    <row r="26" spans="1:26" ht="15.6" customHeight="1">
      <c r="A26" s="4"/>
      <c r="B26" s="4"/>
      <c r="C26" s="4"/>
      <c r="D26" s="4"/>
      <c r="E26" s="4"/>
      <c r="F26" s="4"/>
      <c r="G26" s="4"/>
      <c r="H26" s="5"/>
      <c r="I26" s="2"/>
      <c r="J26" s="3"/>
      <c r="K26" s="3"/>
      <c r="L26" s="3"/>
      <c r="M26" s="3"/>
      <c r="N26" s="3"/>
      <c r="O26" s="3"/>
      <c r="P26" s="3"/>
      <c r="Q26" s="3"/>
      <c r="R26" s="3"/>
      <c r="S26" s="3"/>
      <c r="T26" s="3"/>
      <c r="U26" s="3"/>
      <c r="V26" s="3"/>
      <c r="W26" s="3"/>
      <c r="X26" s="3"/>
      <c r="Y26" s="3"/>
      <c r="Z26" s="3"/>
    </row>
    <row r="27" spans="1:26" ht="15.6" customHeight="1">
      <c r="A27" s="4"/>
      <c r="B27" s="4"/>
      <c r="C27" s="4"/>
      <c r="D27" s="4"/>
      <c r="E27" s="4"/>
      <c r="F27" s="4"/>
      <c r="G27" s="4"/>
      <c r="H27" s="5"/>
      <c r="I27" s="2"/>
      <c r="J27" s="3"/>
      <c r="K27" s="3"/>
      <c r="L27" s="3"/>
      <c r="M27" s="3"/>
      <c r="N27" s="3"/>
      <c r="O27" s="3"/>
      <c r="P27" s="3"/>
      <c r="Q27" s="3"/>
      <c r="R27" s="3"/>
      <c r="S27" s="3"/>
      <c r="T27" s="3"/>
      <c r="U27" s="3"/>
      <c r="V27" s="3"/>
      <c r="W27" s="3"/>
      <c r="X27" s="3"/>
      <c r="Y27" s="3"/>
      <c r="Z27" s="3"/>
    </row>
    <row r="28" spans="1:26" ht="15.6" customHeight="1">
      <c r="A28" s="4"/>
      <c r="B28" s="4"/>
      <c r="C28" s="4"/>
      <c r="D28" s="4"/>
      <c r="E28" s="4"/>
      <c r="F28" s="4"/>
      <c r="G28" s="4"/>
      <c r="H28" s="5"/>
      <c r="I28" s="2"/>
      <c r="J28" s="3"/>
      <c r="K28" s="3"/>
      <c r="L28" s="3"/>
      <c r="M28" s="3"/>
      <c r="N28" s="3"/>
      <c r="O28" s="3"/>
      <c r="P28" s="3"/>
      <c r="Q28" s="3"/>
      <c r="R28" s="3"/>
      <c r="S28" s="3"/>
      <c r="T28" s="3"/>
      <c r="U28" s="3"/>
      <c r="V28" s="3"/>
      <c r="W28" s="3"/>
      <c r="X28" s="3"/>
      <c r="Y28" s="3"/>
      <c r="Z28" s="3"/>
    </row>
    <row r="29" spans="1:26" ht="15.6" customHeight="1">
      <c r="A29" s="4"/>
      <c r="B29" s="4"/>
      <c r="C29" s="4"/>
      <c r="D29" s="4"/>
      <c r="E29" s="4"/>
      <c r="F29" s="4"/>
      <c r="G29" s="4"/>
      <c r="H29" s="5"/>
      <c r="I29" s="2"/>
      <c r="J29" s="3"/>
      <c r="K29" s="3"/>
      <c r="L29" s="3"/>
      <c r="M29" s="3"/>
      <c r="N29" s="3"/>
      <c r="O29" s="3"/>
      <c r="P29" s="3"/>
      <c r="Q29" s="3"/>
      <c r="R29" s="3"/>
      <c r="S29" s="3"/>
      <c r="T29" s="3"/>
      <c r="U29" s="3"/>
      <c r="V29" s="3"/>
      <c r="W29" s="3"/>
      <c r="X29" s="3"/>
      <c r="Y29" s="3"/>
      <c r="Z29" s="3"/>
    </row>
    <row r="30" spans="1:26" ht="15.6" customHeight="1">
      <c r="A30" s="4"/>
      <c r="B30" s="4"/>
      <c r="C30" s="4"/>
      <c r="D30" s="4"/>
      <c r="E30" s="4"/>
      <c r="F30" s="4"/>
      <c r="G30" s="4"/>
      <c r="H30" s="5"/>
      <c r="I30" s="2"/>
      <c r="J30" s="3"/>
      <c r="K30" s="3"/>
      <c r="L30" s="3"/>
      <c r="M30" s="3"/>
      <c r="N30" s="3"/>
      <c r="O30" s="3"/>
      <c r="P30" s="3"/>
      <c r="Q30" s="3"/>
      <c r="R30" s="3"/>
      <c r="S30" s="3"/>
      <c r="T30" s="3"/>
      <c r="U30" s="3"/>
      <c r="V30" s="3"/>
      <c r="W30" s="3"/>
      <c r="X30" s="3"/>
      <c r="Y30" s="3"/>
      <c r="Z30" s="3"/>
    </row>
    <row r="31" spans="1:26" ht="15.6" customHeight="1">
      <c r="A31" s="4"/>
      <c r="B31" s="4"/>
      <c r="C31" s="4"/>
      <c r="D31" s="4"/>
      <c r="E31" s="4"/>
      <c r="F31" s="4"/>
      <c r="G31" s="4"/>
      <c r="H31" s="5"/>
      <c r="I31" s="2"/>
      <c r="J31" s="3"/>
      <c r="K31" s="3"/>
      <c r="L31" s="3"/>
      <c r="M31" s="3"/>
      <c r="N31" s="3"/>
      <c r="O31" s="3"/>
      <c r="P31" s="3"/>
      <c r="Q31" s="3"/>
      <c r="R31" s="3"/>
      <c r="S31" s="3"/>
      <c r="T31" s="3"/>
      <c r="U31" s="3"/>
      <c r="V31" s="3"/>
      <c r="W31" s="3"/>
      <c r="X31" s="3"/>
      <c r="Y31" s="3"/>
      <c r="Z31" s="3"/>
    </row>
    <row r="32" spans="1:26" ht="15.6" customHeight="1">
      <c r="A32" s="4"/>
      <c r="B32" s="4"/>
      <c r="C32" s="4"/>
      <c r="D32" s="4"/>
      <c r="E32" s="4"/>
      <c r="F32" s="4"/>
      <c r="G32" s="4"/>
      <c r="H32" s="5"/>
      <c r="I32" s="2"/>
      <c r="J32" s="3"/>
      <c r="K32" s="3"/>
      <c r="L32" s="3"/>
      <c r="M32" s="3"/>
      <c r="N32" s="3"/>
      <c r="O32" s="3"/>
      <c r="P32" s="3"/>
      <c r="Q32" s="3"/>
      <c r="R32" s="3"/>
      <c r="S32" s="3"/>
      <c r="T32" s="3"/>
      <c r="U32" s="3"/>
      <c r="V32" s="3"/>
      <c r="W32" s="3"/>
      <c r="X32" s="3"/>
      <c r="Y32" s="3"/>
      <c r="Z32" s="3"/>
    </row>
    <row r="33" spans="1:26" ht="15.6" customHeight="1">
      <c r="A33" s="4"/>
      <c r="B33" s="4"/>
      <c r="C33" s="4"/>
      <c r="D33" s="4"/>
      <c r="E33" s="4"/>
      <c r="F33" s="4"/>
      <c r="G33" s="4"/>
      <c r="H33" s="5"/>
      <c r="I33" s="2"/>
      <c r="J33" s="3"/>
      <c r="K33" s="3"/>
      <c r="L33" s="3"/>
      <c r="M33" s="3"/>
      <c r="N33" s="3"/>
      <c r="O33" s="3"/>
      <c r="P33" s="3"/>
      <c r="Q33" s="3"/>
      <c r="R33" s="3"/>
      <c r="S33" s="3"/>
      <c r="T33" s="3"/>
      <c r="U33" s="3"/>
      <c r="V33" s="3"/>
      <c r="W33" s="3"/>
      <c r="X33" s="3"/>
      <c r="Y33" s="3"/>
      <c r="Z33" s="3"/>
    </row>
    <row r="34" spans="1:26" ht="15.6" customHeight="1">
      <c r="A34" s="4"/>
      <c r="B34" s="4"/>
      <c r="C34" s="4"/>
      <c r="D34" s="4"/>
      <c r="E34" s="4"/>
      <c r="F34" s="4"/>
      <c r="G34" s="4"/>
      <c r="H34" s="5"/>
      <c r="I34" s="2"/>
      <c r="J34" s="1"/>
      <c r="K34" s="1"/>
      <c r="L34" s="1"/>
      <c r="M34" s="1"/>
      <c r="N34" s="1"/>
      <c r="O34" s="1"/>
      <c r="P34" s="1"/>
      <c r="Q34" s="1"/>
      <c r="R34" s="1"/>
      <c r="S34" s="1"/>
      <c r="T34" s="1"/>
      <c r="U34" s="1"/>
      <c r="V34" s="1"/>
      <c r="W34" s="1"/>
      <c r="X34" s="1"/>
      <c r="Y34" s="1"/>
      <c r="Z34" s="1"/>
    </row>
    <row r="35" spans="1:26" ht="15.6" customHeight="1">
      <c r="A35" s="4"/>
      <c r="B35" s="4"/>
      <c r="C35" s="4"/>
      <c r="D35" s="4"/>
      <c r="E35" s="4"/>
      <c r="F35" s="4"/>
      <c r="G35" s="4"/>
      <c r="H35" s="5"/>
      <c r="I35" s="2"/>
      <c r="J35" s="1"/>
      <c r="K35" s="1"/>
      <c r="L35" s="1"/>
      <c r="M35" s="1"/>
      <c r="N35" s="1"/>
      <c r="O35" s="1"/>
      <c r="P35" s="1"/>
      <c r="Q35" s="1"/>
      <c r="R35" s="1"/>
      <c r="S35" s="1"/>
      <c r="T35" s="1"/>
      <c r="U35" s="1"/>
      <c r="V35" s="1"/>
      <c r="W35" s="1"/>
      <c r="X35" s="1"/>
      <c r="Y35" s="1"/>
      <c r="Z35" s="1"/>
    </row>
    <row r="36" spans="1:26" ht="15.6" customHeight="1">
      <c r="A36" s="4"/>
      <c r="B36" s="4"/>
      <c r="C36" s="4"/>
      <c r="D36" s="4"/>
      <c r="E36" s="4"/>
      <c r="F36" s="4"/>
      <c r="G36" s="4"/>
      <c r="H36" s="5"/>
      <c r="I36" s="2"/>
      <c r="J36" s="1"/>
      <c r="K36" s="1"/>
      <c r="L36" s="1"/>
      <c r="M36" s="1"/>
      <c r="N36" s="1"/>
      <c r="O36" s="1"/>
      <c r="P36" s="1"/>
      <c r="Q36" s="1"/>
      <c r="R36" s="1"/>
      <c r="S36" s="1"/>
      <c r="T36" s="1"/>
      <c r="U36" s="1"/>
      <c r="V36" s="1"/>
      <c r="W36" s="1"/>
      <c r="X36" s="1"/>
      <c r="Y36" s="1"/>
      <c r="Z36" s="1"/>
    </row>
    <row r="37" spans="1:26" ht="15.6" customHeight="1">
      <c r="A37" s="4"/>
      <c r="B37" s="4"/>
      <c r="C37" s="4"/>
      <c r="D37" s="4"/>
      <c r="E37" s="4"/>
      <c r="F37" s="4"/>
      <c r="G37" s="4"/>
      <c r="H37" s="5"/>
      <c r="I37" s="2"/>
      <c r="J37" s="1"/>
      <c r="K37" s="1"/>
      <c r="L37" s="1"/>
      <c r="M37" s="1"/>
      <c r="N37" s="1"/>
      <c r="O37" s="1"/>
      <c r="P37" s="1"/>
      <c r="Q37" s="1"/>
      <c r="R37" s="1"/>
      <c r="S37" s="1"/>
      <c r="T37" s="1"/>
      <c r="U37" s="1"/>
      <c r="V37" s="1"/>
      <c r="W37" s="1"/>
      <c r="X37" s="1"/>
      <c r="Y37" s="1"/>
      <c r="Z37" s="1"/>
    </row>
    <row r="38" spans="1:26" ht="15.6" customHeight="1">
      <c r="A38" s="4"/>
      <c r="B38" s="4"/>
      <c r="C38" s="4"/>
      <c r="D38" s="4"/>
      <c r="E38" s="4"/>
      <c r="F38" s="4"/>
      <c r="G38" s="4"/>
      <c r="H38" s="5"/>
      <c r="I38" s="2"/>
      <c r="J38" s="1"/>
      <c r="K38" s="1"/>
      <c r="L38" s="1"/>
      <c r="M38" s="1"/>
      <c r="N38" s="1"/>
      <c r="O38" s="1"/>
      <c r="P38" s="1"/>
      <c r="Q38" s="1"/>
      <c r="R38" s="1"/>
      <c r="S38" s="1"/>
      <c r="T38" s="1"/>
      <c r="U38" s="1"/>
      <c r="V38" s="1"/>
      <c r="W38" s="1"/>
      <c r="X38" s="1"/>
      <c r="Y38" s="1"/>
      <c r="Z38" s="1"/>
    </row>
    <row r="39" spans="1:26" ht="15.6" customHeight="1">
      <c r="A39" s="4"/>
      <c r="B39" s="4"/>
      <c r="C39" s="4"/>
      <c r="D39" s="4"/>
      <c r="E39" s="4"/>
      <c r="F39" s="4"/>
      <c r="G39" s="4"/>
      <c r="H39" s="5"/>
      <c r="I39" s="2"/>
      <c r="J39" s="1"/>
      <c r="K39" s="1"/>
      <c r="L39" s="1"/>
      <c r="M39" s="1"/>
      <c r="N39" s="1"/>
      <c r="O39" s="1"/>
      <c r="P39" s="1"/>
      <c r="Q39" s="1"/>
      <c r="R39" s="1"/>
      <c r="S39" s="1"/>
      <c r="T39" s="1"/>
      <c r="U39" s="1"/>
      <c r="V39" s="1"/>
      <c r="W39" s="1"/>
      <c r="X39" s="1"/>
      <c r="Y39" s="1"/>
      <c r="Z39" s="1"/>
    </row>
    <row r="40" spans="1:26" ht="15.6" customHeight="1">
      <c r="A40" s="4"/>
      <c r="B40" s="4"/>
      <c r="C40" s="4"/>
      <c r="D40" s="4"/>
      <c r="E40" s="4"/>
      <c r="F40" s="4"/>
      <c r="G40" s="4"/>
      <c r="H40" s="5"/>
      <c r="I40" s="2"/>
      <c r="J40" s="1"/>
      <c r="K40" s="1"/>
      <c r="L40" s="1"/>
      <c r="M40" s="1"/>
      <c r="N40" s="1"/>
      <c r="O40" s="1"/>
      <c r="P40" s="1"/>
      <c r="Q40" s="1"/>
      <c r="R40" s="1"/>
      <c r="S40" s="1"/>
      <c r="T40" s="1"/>
      <c r="U40" s="1"/>
      <c r="V40" s="1"/>
      <c r="W40" s="1"/>
      <c r="X40" s="1"/>
      <c r="Y40" s="1"/>
      <c r="Z40" s="1"/>
    </row>
    <row r="41" spans="1:26" ht="15.6" customHeight="1">
      <c r="A41" s="4"/>
      <c r="B41" s="4"/>
      <c r="C41" s="4"/>
      <c r="D41" s="4"/>
      <c r="E41" s="4"/>
      <c r="F41" s="4"/>
      <c r="G41" s="4"/>
      <c r="H41" s="5"/>
      <c r="I41" s="2"/>
      <c r="J41" s="1"/>
      <c r="K41" s="1"/>
      <c r="L41" s="1"/>
      <c r="M41" s="1"/>
      <c r="N41" s="1"/>
      <c r="O41" s="1"/>
      <c r="P41" s="1"/>
      <c r="Q41" s="1"/>
      <c r="R41" s="1"/>
      <c r="S41" s="1"/>
      <c r="T41" s="1"/>
      <c r="U41" s="1"/>
      <c r="V41" s="1"/>
      <c r="W41" s="1"/>
      <c r="X41" s="1"/>
      <c r="Y41" s="1"/>
      <c r="Z41" s="1"/>
    </row>
    <row r="42" spans="1:26" ht="15.6" customHeight="1">
      <c r="A42" s="4"/>
      <c r="B42" s="4"/>
      <c r="C42" s="4"/>
      <c r="D42" s="4"/>
      <c r="E42" s="4"/>
      <c r="F42" s="4"/>
      <c r="G42" s="4"/>
      <c r="H42" s="5"/>
      <c r="I42" s="2"/>
      <c r="J42" s="1"/>
      <c r="K42" s="1"/>
      <c r="L42" s="1"/>
      <c r="M42" s="1"/>
      <c r="N42" s="1"/>
      <c r="O42" s="1"/>
      <c r="P42" s="1"/>
      <c r="Q42" s="1"/>
      <c r="R42" s="1"/>
      <c r="S42" s="1"/>
      <c r="T42" s="1"/>
      <c r="U42" s="1"/>
      <c r="V42" s="1"/>
      <c r="W42" s="1"/>
      <c r="X42" s="1"/>
      <c r="Y42" s="1"/>
      <c r="Z42" s="1"/>
    </row>
    <row r="43" spans="1:26" ht="15.6" customHeight="1">
      <c r="A43" s="4"/>
      <c r="B43" s="4"/>
      <c r="C43" s="4"/>
      <c r="D43" s="4"/>
      <c r="E43" s="4"/>
      <c r="F43" s="4"/>
      <c r="G43" s="4"/>
      <c r="H43" s="5"/>
      <c r="I43" s="2"/>
      <c r="J43" s="1"/>
      <c r="K43" s="1"/>
      <c r="L43" s="1"/>
      <c r="M43" s="1"/>
      <c r="N43" s="1"/>
      <c r="O43" s="1"/>
      <c r="P43" s="1"/>
      <c r="Q43" s="1"/>
      <c r="R43" s="1"/>
      <c r="S43" s="1"/>
      <c r="T43" s="1"/>
      <c r="U43" s="1"/>
      <c r="V43" s="1"/>
      <c r="W43" s="1"/>
      <c r="X43" s="1"/>
      <c r="Y43" s="1"/>
      <c r="Z43" s="1"/>
    </row>
    <row r="44" spans="1:26" ht="15.6" customHeight="1">
      <c r="A44" s="4"/>
      <c r="B44" s="4"/>
      <c r="C44" s="4"/>
      <c r="D44" s="4"/>
      <c r="E44" s="4"/>
      <c r="F44" s="4"/>
      <c r="G44" s="4"/>
      <c r="H44" s="5"/>
      <c r="I44" s="2"/>
      <c r="J44" s="1"/>
      <c r="K44" s="1"/>
      <c r="L44" s="1"/>
      <c r="M44" s="1"/>
      <c r="N44" s="1"/>
      <c r="O44" s="1"/>
      <c r="P44" s="1"/>
      <c r="Q44" s="1"/>
      <c r="R44" s="1"/>
      <c r="S44" s="1"/>
      <c r="T44" s="1"/>
      <c r="U44" s="1"/>
      <c r="V44" s="1"/>
      <c r="W44" s="1"/>
      <c r="X44" s="1"/>
      <c r="Y44" s="1"/>
      <c r="Z44" s="1"/>
    </row>
    <row r="45" spans="1:26" ht="15.6" customHeight="1">
      <c r="A45" s="4"/>
      <c r="B45" s="4"/>
      <c r="C45" s="4"/>
      <c r="D45" s="4"/>
      <c r="E45" s="4"/>
      <c r="F45" s="4"/>
      <c r="G45" s="4"/>
      <c r="H45" s="5"/>
      <c r="I45" s="2"/>
      <c r="J45" s="1"/>
      <c r="K45" s="1"/>
      <c r="L45" s="1"/>
      <c r="M45" s="1"/>
      <c r="N45" s="1"/>
      <c r="O45" s="1"/>
      <c r="P45" s="1"/>
      <c r="Q45" s="1"/>
      <c r="R45" s="1"/>
      <c r="S45" s="1"/>
      <c r="T45" s="1"/>
      <c r="U45" s="1"/>
      <c r="V45" s="1"/>
      <c r="W45" s="1"/>
      <c r="X45" s="1"/>
      <c r="Y45" s="1"/>
      <c r="Z45" s="1"/>
    </row>
    <row r="46" spans="1:26" ht="15.6" customHeight="1">
      <c r="A46" s="4"/>
      <c r="B46" s="4"/>
      <c r="C46" s="4"/>
      <c r="D46" s="4"/>
      <c r="E46" s="4"/>
      <c r="F46" s="4"/>
      <c r="G46" s="4"/>
      <c r="H46" s="5"/>
      <c r="I46" s="2"/>
      <c r="J46" s="1"/>
      <c r="K46" s="1"/>
      <c r="L46" s="1"/>
      <c r="M46" s="1"/>
      <c r="N46" s="1"/>
      <c r="O46" s="1"/>
      <c r="P46" s="1"/>
      <c r="Q46" s="1"/>
      <c r="R46" s="1"/>
      <c r="S46" s="1"/>
      <c r="T46" s="1"/>
      <c r="U46" s="1"/>
      <c r="V46" s="1"/>
      <c r="W46" s="1"/>
      <c r="X46" s="1"/>
      <c r="Y46" s="1"/>
      <c r="Z46" s="1"/>
    </row>
    <row r="47" spans="1:26" ht="15.6" customHeight="1">
      <c r="A47" s="4"/>
      <c r="B47" s="4"/>
      <c r="C47" s="4"/>
      <c r="D47" s="4"/>
      <c r="E47" s="4"/>
      <c r="F47" s="4"/>
      <c r="G47" s="4"/>
      <c r="H47" s="5"/>
      <c r="I47" s="2"/>
      <c r="J47" s="1"/>
      <c r="K47" s="1"/>
      <c r="L47" s="1"/>
      <c r="M47" s="1"/>
      <c r="N47" s="1"/>
      <c r="O47" s="1"/>
      <c r="P47" s="1"/>
      <c r="Q47" s="1"/>
      <c r="R47" s="1"/>
      <c r="S47" s="1"/>
      <c r="T47" s="1"/>
      <c r="U47" s="1"/>
      <c r="V47" s="1"/>
      <c r="W47" s="1"/>
      <c r="X47" s="1"/>
      <c r="Y47" s="1"/>
      <c r="Z47" s="1"/>
    </row>
    <row r="48" spans="1:26" ht="15.6" customHeight="1">
      <c r="A48" s="4"/>
      <c r="B48" s="4"/>
      <c r="C48" s="4"/>
      <c r="D48" s="4"/>
      <c r="E48" s="4"/>
      <c r="F48" s="4"/>
      <c r="G48" s="4"/>
      <c r="H48" s="5"/>
      <c r="I48" s="2"/>
      <c r="J48" s="1"/>
      <c r="K48" s="1"/>
      <c r="L48" s="1"/>
      <c r="M48" s="1"/>
      <c r="N48" s="1"/>
      <c r="O48" s="1"/>
      <c r="P48" s="1"/>
      <c r="Q48" s="1"/>
      <c r="R48" s="1"/>
      <c r="S48" s="1"/>
      <c r="T48" s="1"/>
      <c r="U48" s="1"/>
      <c r="V48" s="1"/>
      <c r="W48" s="1"/>
      <c r="X48" s="1"/>
      <c r="Y48" s="1"/>
      <c r="Z48" s="1"/>
    </row>
    <row r="49" spans="1:26" ht="15.6" customHeight="1">
      <c r="A49" s="4"/>
      <c r="B49" s="4"/>
      <c r="C49" s="4"/>
      <c r="D49" s="4"/>
      <c r="E49" s="4"/>
      <c r="F49" s="4"/>
      <c r="G49" s="4"/>
      <c r="H49" s="5"/>
      <c r="I49" s="2"/>
      <c r="J49" s="1"/>
      <c r="K49" s="1"/>
      <c r="L49" s="1"/>
      <c r="M49" s="1"/>
      <c r="N49" s="1"/>
      <c r="O49" s="1"/>
      <c r="P49" s="1"/>
      <c r="Q49" s="1"/>
      <c r="R49" s="1"/>
      <c r="S49" s="1"/>
      <c r="T49" s="1"/>
      <c r="U49" s="1"/>
      <c r="V49" s="1"/>
      <c r="W49" s="1"/>
      <c r="X49" s="1"/>
      <c r="Y49" s="1"/>
      <c r="Z49" s="1"/>
    </row>
    <row r="50" spans="1:26" ht="15.6" customHeight="1">
      <c r="A50" s="4"/>
      <c r="B50" s="4"/>
      <c r="C50" s="4"/>
      <c r="D50" s="4"/>
      <c r="E50" s="4"/>
      <c r="F50" s="4"/>
      <c r="G50" s="4"/>
      <c r="H50" s="5"/>
      <c r="I50" s="2"/>
      <c r="J50" s="1"/>
      <c r="K50" s="1"/>
      <c r="L50" s="1"/>
      <c r="M50" s="1"/>
      <c r="N50" s="1"/>
      <c r="O50" s="1"/>
      <c r="P50" s="1"/>
      <c r="Q50" s="1"/>
      <c r="R50" s="1"/>
      <c r="S50" s="1"/>
      <c r="T50" s="1"/>
      <c r="U50" s="1"/>
      <c r="V50" s="1"/>
      <c r="W50" s="1"/>
      <c r="X50" s="1"/>
      <c r="Y50" s="1"/>
      <c r="Z50" s="1"/>
    </row>
    <row r="51" spans="1:26" ht="15.6" customHeight="1">
      <c r="A51" s="4"/>
      <c r="B51" s="4"/>
      <c r="C51" s="4"/>
      <c r="D51" s="4"/>
      <c r="E51" s="4"/>
      <c r="F51" s="4"/>
      <c r="G51" s="4"/>
      <c r="H51" s="5"/>
      <c r="I51" s="2"/>
      <c r="J51" s="1"/>
      <c r="K51" s="1"/>
      <c r="L51" s="1"/>
      <c r="M51" s="1"/>
      <c r="N51" s="1"/>
      <c r="O51" s="1"/>
      <c r="P51" s="1"/>
      <c r="Q51" s="1"/>
      <c r="R51" s="1"/>
      <c r="S51" s="1"/>
      <c r="T51" s="1"/>
      <c r="U51" s="1"/>
      <c r="V51" s="1"/>
      <c r="W51" s="1"/>
      <c r="X51" s="1"/>
      <c r="Y51" s="1"/>
      <c r="Z51" s="1"/>
    </row>
    <row r="52" spans="1:26" ht="15.6" customHeight="1">
      <c r="A52" s="4"/>
      <c r="B52" s="4"/>
      <c r="C52" s="4"/>
      <c r="D52" s="4"/>
      <c r="E52" s="4"/>
      <c r="F52" s="4"/>
      <c r="G52" s="4"/>
      <c r="H52" s="5"/>
      <c r="I52" s="2"/>
      <c r="J52" s="1"/>
      <c r="K52" s="1"/>
      <c r="L52" s="1"/>
      <c r="M52" s="1"/>
      <c r="N52" s="1"/>
      <c r="O52" s="1"/>
      <c r="P52" s="1"/>
      <c r="Q52" s="1"/>
      <c r="R52" s="1"/>
      <c r="S52" s="1"/>
      <c r="T52" s="1"/>
      <c r="U52" s="1"/>
      <c r="V52" s="1"/>
      <c r="W52" s="1"/>
      <c r="X52" s="1"/>
      <c r="Y52" s="1"/>
      <c r="Z52" s="1"/>
    </row>
    <row r="53" spans="1:26" ht="15.6" customHeight="1">
      <c r="A53" s="4"/>
      <c r="B53" s="4"/>
      <c r="C53" s="4"/>
      <c r="D53" s="4"/>
      <c r="E53" s="4"/>
      <c r="F53" s="4"/>
      <c r="G53" s="4"/>
      <c r="H53" s="5"/>
      <c r="I53" s="2"/>
      <c r="J53" s="1"/>
      <c r="K53" s="1"/>
      <c r="L53" s="1"/>
      <c r="M53" s="1"/>
      <c r="N53" s="1"/>
      <c r="O53" s="1"/>
      <c r="P53" s="1"/>
      <c r="Q53" s="1"/>
      <c r="R53" s="1"/>
      <c r="S53" s="1"/>
      <c r="T53" s="1"/>
      <c r="U53" s="1"/>
      <c r="V53" s="1"/>
      <c r="W53" s="1"/>
      <c r="X53" s="1"/>
      <c r="Y53" s="1"/>
      <c r="Z53" s="1"/>
    </row>
    <row r="54" spans="1:26" ht="15.6" customHeight="1">
      <c r="A54" s="4"/>
      <c r="B54" s="4"/>
      <c r="C54" s="4"/>
      <c r="D54" s="4"/>
      <c r="E54" s="4"/>
      <c r="F54" s="4"/>
      <c r="G54" s="4"/>
      <c r="H54" s="5"/>
      <c r="I54" s="2"/>
      <c r="J54" s="1"/>
      <c r="K54" s="1"/>
      <c r="L54" s="1"/>
      <c r="M54" s="1"/>
      <c r="N54" s="1"/>
      <c r="O54" s="1"/>
      <c r="P54" s="1"/>
      <c r="Q54" s="1"/>
      <c r="R54" s="1"/>
      <c r="S54" s="1"/>
      <c r="T54" s="1"/>
      <c r="U54" s="1"/>
      <c r="V54" s="1"/>
      <c r="W54" s="1"/>
      <c r="X54" s="1"/>
      <c r="Y54" s="1"/>
      <c r="Z54" s="1"/>
    </row>
    <row r="55" spans="1:26" ht="15.6" customHeight="1">
      <c r="A55" s="4"/>
      <c r="B55" s="4"/>
      <c r="C55" s="4"/>
      <c r="D55" s="4"/>
      <c r="E55" s="4"/>
      <c r="F55" s="4"/>
      <c r="G55" s="4"/>
      <c r="H55" s="5"/>
      <c r="I55" s="2"/>
      <c r="J55" s="1"/>
      <c r="K55" s="1"/>
      <c r="L55" s="1"/>
      <c r="M55" s="1"/>
      <c r="N55" s="1"/>
      <c r="O55" s="1"/>
      <c r="P55" s="1"/>
      <c r="Q55" s="1"/>
      <c r="R55" s="1"/>
      <c r="S55" s="1"/>
      <c r="T55" s="1"/>
      <c r="U55" s="1"/>
      <c r="V55" s="1"/>
      <c r="W55" s="1"/>
      <c r="X55" s="1"/>
      <c r="Y55" s="1"/>
      <c r="Z55" s="1"/>
    </row>
    <row r="56" spans="1:26" ht="15.6" customHeight="1">
      <c r="A56" s="4"/>
      <c r="B56" s="4"/>
      <c r="C56" s="4"/>
      <c r="D56" s="4"/>
      <c r="E56" s="4"/>
      <c r="F56" s="4"/>
      <c r="G56" s="4"/>
      <c r="H56" s="5"/>
      <c r="I56" s="2"/>
      <c r="J56" s="1"/>
      <c r="K56" s="1"/>
      <c r="L56" s="1"/>
      <c r="M56" s="1"/>
      <c r="N56" s="1"/>
      <c r="O56" s="1"/>
      <c r="P56" s="1"/>
      <c r="Q56" s="1"/>
      <c r="R56" s="1"/>
      <c r="S56" s="1"/>
      <c r="T56" s="1"/>
      <c r="U56" s="1"/>
      <c r="V56" s="1"/>
      <c r="W56" s="1"/>
      <c r="X56" s="1"/>
      <c r="Y56" s="1"/>
      <c r="Z56" s="1"/>
    </row>
    <row r="57" spans="1:26" ht="15.6" customHeight="1">
      <c r="A57" s="4"/>
      <c r="B57" s="4"/>
      <c r="C57" s="4"/>
      <c r="D57" s="4"/>
      <c r="E57" s="4"/>
      <c r="F57" s="4"/>
      <c r="G57" s="4"/>
      <c r="H57" s="5"/>
      <c r="I57" s="2"/>
      <c r="J57" s="1"/>
      <c r="K57" s="1"/>
      <c r="L57" s="1"/>
      <c r="M57" s="1"/>
      <c r="N57" s="1"/>
      <c r="O57" s="1"/>
      <c r="P57" s="1"/>
      <c r="Q57" s="1"/>
      <c r="R57" s="1"/>
      <c r="S57" s="1"/>
      <c r="T57" s="1"/>
      <c r="U57" s="1"/>
      <c r="V57" s="1"/>
      <c r="W57" s="1"/>
      <c r="X57" s="1"/>
      <c r="Y57" s="1"/>
      <c r="Z57" s="1"/>
    </row>
    <row r="58" spans="1:26" ht="15.6" customHeight="1">
      <c r="A58" s="4"/>
      <c r="B58" s="4"/>
      <c r="C58" s="4"/>
      <c r="D58" s="4"/>
      <c r="E58" s="4"/>
      <c r="F58" s="4"/>
      <c r="G58" s="4"/>
      <c r="H58" s="5"/>
      <c r="I58" s="2"/>
      <c r="J58" s="1"/>
      <c r="K58" s="1"/>
      <c r="L58" s="1"/>
      <c r="M58" s="1"/>
      <c r="N58" s="1"/>
      <c r="O58" s="1"/>
      <c r="P58" s="1"/>
      <c r="Q58" s="1"/>
      <c r="R58" s="1"/>
      <c r="S58" s="1"/>
      <c r="T58" s="1"/>
      <c r="U58" s="1"/>
      <c r="V58" s="1"/>
      <c r="W58" s="1"/>
      <c r="X58" s="1"/>
      <c r="Y58" s="1"/>
      <c r="Z58" s="1"/>
    </row>
    <row r="59" spans="1:26" ht="15.6" customHeight="1">
      <c r="A59" s="4"/>
      <c r="B59" s="4"/>
      <c r="C59" s="4"/>
      <c r="D59" s="4"/>
      <c r="E59" s="4"/>
      <c r="F59" s="4"/>
      <c r="G59" s="4"/>
      <c r="H59" s="5"/>
      <c r="I59" s="2"/>
      <c r="J59" s="1"/>
      <c r="K59" s="1"/>
      <c r="L59" s="1"/>
      <c r="M59" s="1"/>
      <c r="N59" s="1"/>
      <c r="O59" s="1"/>
      <c r="P59" s="1"/>
      <c r="Q59" s="1"/>
      <c r="R59" s="1"/>
      <c r="S59" s="1"/>
      <c r="T59" s="1"/>
      <c r="U59" s="1"/>
      <c r="V59" s="1"/>
      <c r="W59" s="1"/>
      <c r="X59" s="1"/>
      <c r="Y59" s="1"/>
      <c r="Z59" s="1"/>
    </row>
    <row r="60" spans="1:26" ht="15.6" customHeight="1">
      <c r="A60" s="4"/>
      <c r="B60" s="4"/>
      <c r="C60" s="4"/>
      <c r="D60" s="4"/>
      <c r="E60" s="4"/>
      <c r="F60" s="4"/>
      <c r="G60" s="4"/>
      <c r="H60" s="5"/>
      <c r="I60" s="2"/>
      <c r="J60" s="1"/>
      <c r="K60" s="1"/>
      <c r="L60" s="1"/>
      <c r="M60" s="1"/>
      <c r="N60" s="1"/>
      <c r="O60" s="1"/>
      <c r="P60" s="1"/>
      <c r="Q60" s="1"/>
      <c r="R60" s="1"/>
      <c r="S60" s="1"/>
      <c r="T60" s="1"/>
      <c r="U60" s="1"/>
      <c r="V60" s="1"/>
      <c r="W60" s="1"/>
      <c r="X60" s="1"/>
      <c r="Y60" s="1"/>
      <c r="Z60" s="1"/>
    </row>
    <row r="61" spans="1:26" ht="15.6" customHeight="1">
      <c r="A61" s="4"/>
      <c r="B61" s="4"/>
      <c r="C61" s="4"/>
      <c r="D61" s="4"/>
      <c r="E61" s="4"/>
      <c r="F61" s="4"/>
      <c r="G61" s="4"/>
      <c r="H61" s="5"/>
      <c r="I61" s="2"/>
      <c r="J61" s="1"/>
      <c r="K61" s="1"/>
      <c r="L61" s="1"/>
      <c r="M61" s="1"/>
      <c r="N61" s="1"/>
      <c r="O61" s="1"/>
      <c r="P61" s="1"/>
      <c r="Q61" s="1"/>
      <c r="R61" s="1"/>
      <c r="S61" s="1"/>
      <c r="T61" s="1"/>
      <c r="U61" s="1"/>
      <c r="V61" s="1"/>
      <c r="W61" s="1"/>
      <c r="X61" s="1"/>
      <c r="Y61" s="1"/>
      <c r="Z61" s="1"/>
    </row>
    <row r="62" spans="1:26" ht="15.6" customHeight="1">
      <c r="A62" s="4"/>
      <c r="B62" s="4"/>
      <c r="C62" s="4"/>
      <c r="D62" s="4"/>
      <c r="E62" s="4"/>
      <c r="F62" s="4"/>
      <c r="G62" s="4"/>
      <c r="H62" s="5"/>
      <c r="I62" s="2"/>
      <c r="J62" s="1"/>
      <c r="K62" s="1"/>
      <c r="L62" s="1"/>
      <c r="M62" s="1"/>
      <c r="N62" s="1"/>
      <c r="O62" s="1"/>
      <c r="P62" s="1"/>
      <c r="Q62" s="1"/>
      <c r="R62" s="1"/>
      <c r="S62" s="1"/>
      <c r="T62" s="1"/>
      <c r="U62" s="1"/>
      <c r="V62" s="1"/>
      <c r="W62" s="1"/>
      <c r="X62" s="1"/>
      <c r="Y62" s="1"/>
      <c r="Z62" s="1"/>
    </row>
    <row r="63" spans="1:26" ht="15.6" customHeight="1">
      <c r="A63" s="4"/>
      <c r="B63" s="4"/>
      <c r="C63" s="4"/>
      <c r="D63" s="4"/>
      <c r="E63" s="4"/>
      <c r="F63" s="4"/>
      <c r="G63" s="4"/>
      <c r="H63" s="5"/>
      <c r="I63" s="2"/>
      <c r="J63" s="1"/>
      <c r="K63" s="1"/>
      <c r="L63" s="1"/>
      <c r="M63" s="1"/>
      <c r="N63" s="1"/>
      <c r="O63" s="1"/>
      <c r="P63" s="1"/>
      <c r="Q63" s="1"/>
      <c r="R63" s="1"/>
      <c r="S63" s="1"/>
      <c r="T63" s="1"/>
      <c r="U63" s="1"/>
      <c r="V63" s="1"/>
      <c r="W63" s="1"/>
      <c r="X63" s="1"/>
      <c r="Y63" s="1"/>
      <c r="Z63" s="1"/>
    </row>
    <row r="64" spans="1:26" ht="15.6" customHeight="1">
      <c r="A64" s="4"/>
      <c r="B64" s="4"/>
      <c r="C64" s="4"/>
      <c r="D64" s="4"/>
      <c r="E64" s="4"/>
      <c r="F64" s="4"/>
      <c r="G64" s="4"/>
      <c r="H64" s="5"/>
      <c r="I64" s="2"/>
      <c r="J64" s="1"/>
      <c r="K64" s="1"/>
      <c r="L64" s="1"/>
      <c r="M64" s="1"/>
      <c r="N64" s="1"/>
      <c r="O64" s="1"/>
      <c r="P64" s="1"/>
      <c r="Q64" s="1"/>
      <c r="R64" s="1"/>
      <c r="S64" s="1"/>
      <c r="T64" s="1"/>
      <c r="U64" s="1"/>
      <c r="V64" s="1"/>
      <c r="W64" s="1"/>
      <c r="X64" s="1"/>
      <c r="Y64" s="1"/>
      <c r="Z64" s="1"/>
    </row>
    <row r="65" spans="1:26" ht="15.6" customHeight="1">
      <c r="A65" s="4"/>
      <c r="B65" s="4"/>
      <c r="C65" s="4"/>
      <c r="D65" s="4"/>
      <c r="E65" s="4"/>
      <c r="F65" s="4"/>
      <c r="G65" s="4"/>
      <c r="H65" s="5"/>
      <c r="I65" s="2"/>
      <c r="J65" s="1"/>
      <c r="K65" s="1"/>
      <c r="L65" s="1"/>
      <c r="M65" s="1"/>
      <c r="N65" s="1"/>
      <c r="O65" s="1"/>
      <c r="P65" s="1"/>
      <c r="Q65" s="1"/>
      <c r="R65" s="1"/>
      <c r="S65" s="1"/>
      <c r="T65" s="1"/>
      <c r="U65" s="1"/>
      <c r="V65" s="1"/>
      <c r="W65" s="1"/>
      <c r="X65" s="1"/>
      <c r="Y65" s="1"/>
      <c r="Z65" s="1"/>
    </row>
    <row r="66" spans="1:26" ht="15.6" customHeight="1">
      <c r="A66" s="4"/>
      <c r="B66" s="4"/>
      <c r="C66" s="4"/>
      <c r="D66" s="4"/>
      <c r="E66" s="4"/>
      <c r="F66" s="4"/>
      <c r="G66" s="4"/>
      <c r="H66" s="5"/>
      <c r="I66" s="2"/>
      <c r="J66" s="1"/>
      <c r="K66" s="1"/>
      <c r="L66" s="1"/>
      <c r="M66" s="1"/>
      <c r="N66" s="1"/>
      <c r="O66" s="1"/>
      <c r="P66" s="1"/>
      <c r="Q66" s="1"/>
      <c r="R66" s="1"/>
      <c r="S66" s="1"/>
      <c r="T66" s="1"/>
      <c r="U66" s="1"/>
      <c r="V66" s="1"/>
      <c r="W66" s="1"/>
      <c r="X66" s="1"/>
      <c r="Y66" s="1"/>
      <c r="Z66" s="1"/>
    </row>
    <row r="67" spans="1:26" ht="15.6" customHeight="1">
      <c r="A67" s="4"/>
      <c r="B67" s="4"/>
      <c r="C67" s="4"/>
      <c r="D67" s="4"/>
      <c r="E67" s="4"/>
      <c r="F67" s="4"/>
      <c r="G67" s="4"/>
      <c r="H67" s="5"/>
      <c r="I67" s="2"/>
      <c r="J67" s="1"/>
      <c r="K67" s="1"/>
      <c r="L67" s="1"/>
      <c r="M67" s="1"/>
      <c r="N67" s="1"/>
      <c r="O67" s="1"/>
      <c r="P67" s="1"/>
      <c r="Q67" s="1"/>
      <c r="R67" s="1"/>
      <c r="S67" s="1"/>
      <c r="T67" s="1"/>
      <c r="U67" s="1"/>
      <c r="V67" s="1"/>
      <c r="W67" s="1"/>
      <c r="X67" s="1"/>
      <c r="Y67" s="1"/>
      <c r="Z67" s="1"/>
    </row>
    <row r="68" spans="1:26" ht="15.6" customHeight="1">
      <c r="A68" s="4"/>
      <c r="B68" s="4"/>
      <c r="C68" s="4"/>
      <c r="D68" s="4"/>
      <c r="E68" s="4"/>
      <c r="F68" s="4"/>
      <c r="G68" s="4"/>
      <c r="H68" s="5"/>
      <c r="I68" s="2"/>
      <c r="J68" s="1"/>
      <c r="K68" s="1"/>
      <c r="L68" s="1"/>
      <c r="M68" s="1"/>
      <c r="N68" s="1"/>
      <c r="O68" s="1"/>
      <c r="P68" s="1"/>
      <c r="Q68" s="1"/>
      <c r="R68" s="1"/>
      <c r="S68" s="1"/>
      <c r="T68" s="1"/>
      <c r="U68" s="1"/>
      <c r="V68" s="1"/>
      <c r="W68" s="1"/>
      <c r="X68" s="1"/>
      <c r="Y68" s="1"/>
      <c r="Z68" s="1"/>
    </row>
    <row r="69" spans="1:26" ht="15.6" customHeight="1">
      <c r="A69" s="4"/>
      <c r="B69" s="4"/>
      <c r="C69" s="4"/>
      <c r="D69" s="4"/>
      <c r="E69" s="4"/>
      <c r="F69" s="4"/>
      <c r="G69" s="4"/>
      <c r="H69" s="5"/>
      <c r="I69" s="2"/>
      <c r="J69" s="1"/>
      <c r="K69" s="1"/>
      <c r="L69" s="1"/>
      <c r="M69" s="1"/>
      <c r="N69" s="1"/>
      <c r="O69" s="1"/>
      <c r="P69" s="1"/>
      <c r="Q69" s="1"/>
      <c r="R69" s="1"/>
      <c r="S69" s="1"/>
      <c r="T69" s="1"/>
      <c r="U69" s="1"/>
      <c r="V69" s="1"/>
      <c r="W69" s="1"/>
      <c r="X69" s="1"/>
      <c r="Y69" s="1"/>
      <c r="Z69" s="1"/>
    </row>
    <row r="70" spans="1:26" ht="15.6" customHeight="1">
      <c r="A70" s="4"/>
      <c r="B70" s="4"/>
      <c r="C70" s="4"/>
      <c r="D70" s="4"/>
      <c r="E70" s="4"/>
      <c r="F70" s="4"/>
      <c r="G70" s="4"/>
      <c r="H70" s="5"/>
      <c r="I70" s="2"/>
      <c r="J70" s="1"/>
      <c r="K70" s="1"/>
      <c r="L70" s="1"/>
      <c r="M70" s="1"/>
      <c r="N70" s="1"/>
      <c r="O70" s="1"/>
      <c r="P70" s="1"/>
      <c r="Q70" s="1"/>
      <c r="R70" s="1"/>
      <c r="S70" s="1"/>
      <c r="T70" s="1"/>
      <c r="U70" s="1"/>
      <c r="V70" s="1"/>
      <c r="W70" s="1"/>
      <c r="X70" s="1"/>
      <c r="Y70" s="1"/>
      <c r="Z70" s="1"/>
    </row>
    <row r="71" spans="1:26" ht="15.6" customHeight="1">
      <c r="A71" s="4"/>
      <c r="B71" s="4"/>
      <c r="C71" s="4"/>
      <c r="D71" s="4"/>
      <c r="E71" s="4"/>
      <c r="F71" s="4"/>
      <c r="G71" s="4"/>
      <c r="H71" s="5"/>
      <c r="I71" s="2"/>
      <c r="J71" s="1"/>
      <c r="K71" s="1"/>
      <c r="L71" s="1"/>
      <c r="M71" s="1"/>
      <c r="N71" s="1"/>
      <c r="O71" s="1"/>
      <c r="P71" s="1"/>
      <c r="Q71" s="1"/>
      <c r="R71" s="1"/>
      <c r="S71" s="1"/>
      <c r="T71" s="1"/>
      <c r="U71" s="1"/>
      <c r="V71" s="1"/>
      <c r="W71" s="1"/>
      <c r="X71" s="1"/>
      <c r="Y71" s="1"/>
      <c r="Z71" s="1"/>
    </row>
    <row r="72" spans="1:26" ht="15.6" customHeight="1">
      <c r="A72" s="4"/>
      <c r="B72" s="4"/>
      <c r="C72" s="4"/>
      <c r="D72" s="4"/>
      <c r="E72" s="4"/>
      <c r="F72" s="4"/>
      <c r="G72" s="4"/>
      <c r="H72" s="5"/>
      <c r="I72" s="2"/>
      <c r="J72" s="1"/>
      <c r="K72" s="1"/>
      <c r="L72" s="1"/>
      <c r="M72" s="1"/>
      <c r="N72" s="1"/>
      <c r="O72" s="1"/>
      <c r="P72" s="1"/>
      <c r="Q72" s="1"/>
      <c r="R72" s="1"/>
      <c r="S72" s="1"/>
      <c r="T72" s="1"/>
      <c r="U72" s="1"/>
      <c r="V72" s="1"/>
      <c r="W72" s="1"/>
      <c r="X72" s="1"/>
      <c r="Y72" s="1"/>
      <c r="Z72" s="1"/>
    </row>
    <row r="73" spans="1:26" ht="15.6" customHeight="1">
      <c r="A73" s="4"/>
      <c r="B73" s="4"/>
      <c r="C73" s="4"/>
      <c r="D73" s="4"/>
      <c r="E73" s="4"/>
      <c r="F73" s="4"/>
      <c r="G73" s="4"/>
      <c r="H73" s="5"/>
      <c r="I73" s="2"/>
      <c r="J73" s="1"/>
      <c r="K73" s="1"/>
      <c r="L73" s="1"/>
      <c r="M73" s="1"/>
      <c r="N73" s="1"/>
      <c r="O73" s="1"/>
      <c r="P73" s="1"/>
      <c r="Q73" s="1"/>
      <c r="R73" s="1"/>
      <c r="S73" s="1"/>
      <c r="T73" s="1"/>
      <c r="U73" s="1"/>
      <c r="V73" s="1"/>
      <c r="W73" s="1"/>
      <c r="X73" s="1"/>
      <c r="Y73" s="1"/>
      <c r="Z73" s="1"/>
    </row>
    <row r="74" spans="1:26" ht="15.6" customHeight="1">
      <c r="A74" s="4"/>
      <c r="B74" s="4"/>
      <c r="C74" s="4"/>
      <c r="D74" s="4"/>
      <c r="E74" s="4"/>
      <c r="F74" s="4"/>
      <c r="G74" s="4"/>
      <c r="H74" s="5"/>
      <c r="I74" s="2"/>
      <c r="J74" s="1"/>
      <c r="K74" s="1"/>
      <c r="L74" s="1"/>
      <c r="M74" s="1"/>
      <c r="N74" s="1"/>
      <c r="O74" s="1"/>
      <c r="P74" s="1"/>
      <c r="Q74" s="1"/>
      <c r="R74" s="1"/>
      <c r="S74" s="1"/>
      <c r="T74" s="1"/>
      <c r="U74" s="1"/>
      <c r="V74" s="1"/>
      <c r="W74" s="1"/>
      <c r="X74" s="1"/>
      <c r="Y74" s="1"/>
      <c r="Z74" s="1"/>
    </row>
    <row r="75" spans="1:26" ht="15.6" customHeight="1">
      <c r="A75" s="4"/>
      <c r="B75" s="4"/>
      <c r="C75" s="4"/>
      <c r="D75" s="4"/>
      <c r="E75" s="4"/>
      <c r="F75" s="4"/>
      <c r="G75" s="4"/>
      <c r="H75" s="5"/>
      <c r="I75" s="2"/>
      <c r="J75" s="1"/>
      <c r="K75" s="1"/>
      <c r="L75" s="1"/>
      <c r="M75" s="1"/>
      <c r="N75" s="1"/>
      <c r="O75" s="1"/>
      <c r="P75" s="1"/>
      <c r="Q75" s="1"/>
      <c r="R75" s="1"/>
      <c r="S75" s="1"/>
      <c r="T75" s="1"/>
      <c r="U75" s="1"/>
      <c r="V75" s="1"/>
      <c r="W75" s="1"/>
      <c r="X75" s="1"/>
      <c r="Y75" s="1"/>
      <c r="Z75" s="1"/>
    </row>
    <row r="76" spans="1:26" ht="15.6" customHeight="1">
      <c r="A76" s="4"/>
      <c r="B76" s="4"/>
      <c r="C76" s="4"/>
      <c r="D76" s="4"/>
      <c r="E76" s="4"/>
      <c r="F76" s="4"/>
      <c r="G76" s="4"/>
      <c r="H76" s="5"/>
      <c r="I76" s="2"/>
      <c r="J76" s="1"/>
      <c r="K76" s="1"/>
      <c r="L76" s="1"/>
      <c r="M76" s="1"/>
      <c r="N76" s="1"/>
      <c r="O76" s="1"/>
      <c r="P76" s="1"/>
      <c r="Q76" s="1"/>
      <c r="R76" s="1"/>
      <c r="S76" s="1"/>
      <c r="T76" s="1"/>
      <c r="U76" s="1"/>
      <c r="V76" s="1"/>
      <c r="W76" s="1"/>
      <c r="X76" s="1"/>
      <c r="Y76" s="1"/>
      <c r="Z76" s="1"/>
    </row>
    <row r="77" spans="1:26" ht="15.6" customHeight="1">
      <c r="A77" s="4"/>
      <c r="B77" s="4"/>
      <c r="C77" s="4"/>
      <c r="D77" s="4"/>
      <c r="E77" s="4"/>
      <c r="F77" s="4"/>
      <c r="G77" s="4"/>
      <c r="H77" s="5"/>
      <c r="I77" s="2"/>
      <c r="J77" s="1"/>
      <c r="K77" s="1"/>
      <c r="L77" s="1"/>
      <c r="M77" s="1"/>
      <c r="N77" s="1"/>
      <c r="O77" s="1"/>
      <c r="P77" s="1"/>
      <c r="Q77" s="1"/>
      <c r="R77" s="1"/>
      <c r="S77" s="1"/>
      <c r="T77" s="1"/>
      <c r="U77" s="1"/>
      <c r="V77" s="1"/>
      <c r="W77" s="1"/>
      <c r="X77" s="1"/>
      <c r="Y77" s="1"/>
      <c r="Z77" s="1"/>
    </row>
    <row r="78" spans="1:26" ht="15.6" customHeight="1">
      <c r="A78" s="4"/>
      <c r="B78" s="4"/>
      <c r="C78" s="4"/>
      <c r="D78" s="4"/>
      <c r="E78" s="4"/>
      <c r="F78" s="4"/>
      <c r="G78" s="4"/>
      <c r="H78" s="5"/>
      <c r="I78" s="2"/>
      <c r="J78" s="1"/>
      <c r="K78" s="1"/>
      <c r="L78" s="1"/>
      <c r="M78" s="1"/>
      <c r="N78" s="1"/>
      <c r="O78" s="1"/>
      <c r="P78" s="1"/>
      <c r="Q78" s="1"/>
      <c r="R78" s="1"/>
      <c r="S78" s="1"/>
      <c r="T78" s="1"/>
      <c r="U78" s="1"/>
      <c r="V78" s="1"/>
      <c r="W78" s="1"/>
      <c r="X78" s="1"/>
      <c r="Y78" s="1"/>
      <c r="Z78" s="1"/>
    </row>
    <row r="79" spans="1:26" ht="15.6" customHeight="1">
      <c r="A79" s="4"/>
      <c r="B79" s="4"/>
      <c r="C79" s="4"/>
      <c r="D79" s="4"/>
      <c r="E79" s="4"/>
      <c r="F79" s="4"/>
      <c r="G79" s="4"/>
      <c r="H79" s="5"/>
      <c r="I79" s="2"/>
      <c r="J79" s="1"/>
      <c r="K79" s="1"/>
      <c r="L79" s="1"/>
      <c r="M79" s="1"/>
      <c r="N79" s="1"/>
      <c r="O79" s="1"/>
      <c r="P79" s="1"/>
      <c r="Q79" s="1"/>
      <c r="R79" s="1"/>
      <c r="S79" s="1"/>
      <c r="T79" s="1"/>
      <c r="U79" s="1"/>
      <c r="V79" s="1"/>
      <c r="W79" s="1"/>
      <c r="X79" s="1"/>
      <c r="Y79" s="1"/>
      <c r="Z79" s="1"/>
    </row>
    <row r="80" spans="1:26" ht="15.6" customHeight="1">
      <c r="A80" s="4"/>
      <c r="B80" s="4"/>
      <c r="C80" s="4"/>
      <c r="D80" s="4"/>
      <c r="E80" s="4"/>
      <c r="F80" s="4"/>
      <c r="G80" s="4"/>
      <c r="H80" s="5"/>
      <c r="I80" s="2"/>
      <c r="J80" s="1"/>
      <c r="K80" s="1"/>
      <c r="L80" s="1"/>
      <c r="M80" s="1"/>
      <c r="N80" s="1"/>
      <c r="O80" s="1"/>
      <c r="P80" s="1"/>
      <c r="Q80" s="1"/>
      <c r="R80" s="1"/>
      <c r="S80" s="1"/>
      <c r="T80" s="1"/>
      <c r="U80" s="1"/>
      <c r="V80" s="1"/>
      <c r="W80" s="1"/>
      <c r="X80" s="1"/>
      <c r="Y80" s="1"/>
      <c r="Z80" s="1"/>
    </row>
    <row r="81" spans="1:26" ht="15.6" customHeight="1">
      <c r="A81" s="4"/>
      <c r="B81" s="4"/>
      <c r="C81" s="4"/>
      <c r="D81" s="4"/>
      <c r="E81" s="4"/>
      <c r="F81" s="4"/>
      <c r="G81" s="4"/>
      <c r="H81" s="5"/>
      <c r="I81" s="2"/>
      <c r="J81" s="1"/>
      <c r="K81" s="1"/>
      <c r="L81" s="1"/>
      <c r="M81" s="1"/>
      <c r="N81" s="1"/>
      <c r="O81" s="1"/>
      <c r="P81" s="1"/>
      <c r="Q81" s="1"/>
      <c r="R81" s="1"/>
      <c r="S81" s="1"/>
      <c r="T81" s="1"/>
      <c r="U81" s="1"/>
      <c r="V81" s="1"/>
      <c r="W81" s="1"/>
      <c r="X81" s="1"/>
      <c r="Y81" s="1"/>
      <c r="Z81" s="1"/>
    </row>
    <row r="82" spans="1:26" ht="15.6" customHeight="1">
      <c r="A82" s="4"/>
      <c r="B82" s="4"/>
      <c r="C82" s="4"/>
      <c r="D82" s="4"/>
      <c r="E82" s="4"/>
      <c r="F82" s="4"/>
      <c r="G82" s="4"/>
      <c r="H82" s="5"/>
      <c r="I82" s="2"/>
      <c r="J82" s="1"/>
      <c r="K82" s="1"/>
      <c r="L82" s="1"/>
      <c r="M82" s="1"/>
      <c r="N82" s="1"/>
      <c r="O82" s="1"/>
      <c r="P82" s="1"/>
      <c r="Q82" s="1"/>
      <c r="R82" s="1"/>
      <c r="S82" s="1"/>
      <c r="T82" s="1"/>
      <c r="U82" s="1"/>
      <c r="V82" s="1"/>
      <c r="W82" s="1"/>
      <c r="X82" s="1"/>
      <c r="Y82" s="1"/>
      <c r="Z82" s="1"/>
    </row>
    <row r="83" spans="1:26" ht="15.6" customHeight="1">
      <c r="A83" s="4"/>
      <c r="B83" s="4"/>
      <c r="C83" s="4"/>
      <c r="D83" s="4"/>
      <c r="E83" s="4"/>
      <c r="F83" s="4"/>
      <c r="G83" s="4"/>
      <c r="H83" s="5"/>
      <c r="I83" s="2"/>
      <c r="J83" s="1"/>
      <c r="K83" s="1"/>
      <c r="L83" s="1"/>
      <c r="M83" s="1"/>
      <c r="N83" s="1"/>
      <c r="O83" s="1"/>
      <c r="P83" s="1"/>
      <c r="Q83" s="1"/>
      <c r="R83" s="1"/>
      <c r="S83" s="1"/>
      <c r="T83" s="1"/>
      <c r="U83" s="1"/>
      <c r="V83" s="1"/>
      <c r="W83" s="1"/>
      <c r="X83" s="1"/>
      <c r="Y83" s="1"/>
      <c r="Z83" s="1"/>
    </row>
    <row r="84" spans="1:26" ht="15.6" customHeight="1">
      <c r="A84" s="4"/>
      <c r="B84" s="4"/>
      <c r="C84" s="4"/>
      <c r="D84" s="4"/>
      <c r="E84" s="4"/>
      <c r="F84" s="4"/>
      <c r="G84" s="4"/>
      <c r="H84" s="5"/>
      <c r="I84" s="2"/>
      <c r="J84" s="1"/>
      <c r="K84" s="1"/>
      <c r="L84" s="1"/>
      <c r="M84" s="1"/>
      <c r="N84" s="1"/>
      <c r="O84" s="1"/>
      <c r="P84" s="1"/>
      <c r="Q84" s="1"/>
      <c r="R84" s="1"/>
      <c r="S84" s="1"/>
      <c r="T84" s="1"/>
      <c r="U84" s="1"/>
      <c r="V84" s="1"/>
      <c r="W84" s="1"/>
      <c r="X84" s="1"/>
      <c r="Y84" s="1"/>
      <c r="Z84" s="1"/>
    </row>
    <row r="85" spans="1:26" ht="15.6" customHeight="1">
      <c r="A85" s="4"/>
      <c r="B85" s="4"/>
      <c r="C85" s="4"/>
      <c r="D85" s="4"/>
      <c r="E85" s="4"/>
      <c r="F85" s="4"/>
      <c r="G85" s="4"/>
      <c r="H85" s="5"/>
      <c r="I85" s="2"/>
      <c r="J85" s="1"/>
      <c r="K85" s="1"/>
      <c r="L85" s="1"/>
      <c r="M85" s="1"/>
      <c r="N85" s="1"/>
      <c r="O85" s="1"/>
      <c r="P85" s="1"/>
      <c r="Q85" s="1"/>
      <c r="R85" s="1"/>
      <c r="S85" s="1"/>
      <c r="T85" s="1"/>
      <c r="U85" s="1"/>
      <c r="V85" s="1"/>
      <c r="W85" s="1"/>
      <c r="X85" s="1"/>
      <c r="Y85" s="1"/>
      <c r="Z85" s="1"/>
    </row>
    <row r="86" spans="1:26" ht="15.6" customHeight="1">
      <c r="A86" s="4"/>
      <c r="B86" s="4"/>
      <c r="C86" s="4"/>
      <c r="D86" s="4"/>
      <c r="E86" s="4"/>
      <c r="F86" s="4"/>
      <c r="G86" s="4"/>
      <c r="H86" s="5"/>
      <c r="I86" s="2"/>
      <c r="J86" s="1"/>
      <c r="K86" s="1"/>
      <c r="L86" s="1"/>
      <c r="M86" s="1"/>
      <c r="N86" s="1"/>
      <c r="O86" s="1"/>
      <c r="P86" s="1"/>
      <c r="Q86" s="1"/>
      <c r="R86" s="1"/>
      <c r="S86" s="1"/>
      <c r="T86" s="1"/>
      <c r="U86" s="1"/>
      <c r="V86" s="1"/>
      <c r="W86" s="1"/>
      <c r="X86" s="1"/>
      <c r="Y86" s="1"/>
      <c r="Z86" s="1"/>
    </row>
    <row r="87" spans="1:26" ht="15.6" customHeight="1">
      <c r="A87" s="4"/>
      <c r="B87" s="4"/>
      <c r="C87" s="4"/>
      <c r="D87" s="4"/>
      <c r="E87" s="4"/>
      <c r="F87" s="4"/>
      <c r="G87" s="4"/>
      <c r="H87" s="5"/>
      <c r="I87" s="2"/>
      <c r="J87" s="1"/>
      <c r="K87" s="1"/>
      <c r="L87" s="1"/>
      <c r="M87" s="1"/>
      <c r="N87" s="1"/>
      <c r="O87" s="1"/>
      <c r="P87" s="1"/>
      <c r="Q87" s="1"/>
      <c r="R87" s="1"/>
      <c r="S87" s="1"/>
      <c r="T87" s="1"/>
      <c r="U87" s="1"/>
      <c r="V87" s="1"/>
      <c r="W87" s="1"/>
      <c r="X87" s="1"/>
      <c r="Y87" s="1"/>
      <c r="Z87" s="1"/>
    </row>
    <row r="88" spans="1:26" ht="15.6" customHeight="1">
      <c r="A88" s="4"/>
      <c r="B88" s="4"/>
      <c r="C88" s="4"/>
      <c r="D88" s="4"/>
      <c r="E88" s="4"/>
      <c r="F88" s="4"/>
      <c r="G88" s="4"/>
      <c r="H88" s="5"/>
      <c r="I88" s="2"/>
      <c r="J88" s="1"/>
      <c r="K88" s="1"/>
      <c r="L88" s="1"/>
      <c r="M88" s="1"/>
      <c r="N88" s="1"/>
      <c r="O88" s="1"/>
      <c r="P88" s="1"/>
      <c r="Q88" s="1"/>
      <c r="R88" s="1"/>
      <c r="S88" s="1"/>
      <c r="T88" s="1"/>
      <c r="U88" s="1"/>
      <c r="V88" s="1"/>
      <c r="W88" s="1"/>
      <c r="X88" s="1"/>
      <c r="Y88" s="1"/>
      <c r="Z88" s="1"/>
    </row>
    <row r="89" spans="1:26" ht="15.6" customHeight="1">
      <c r="A89" s="4"/>
      <c r="B89" s="4"/>
      <c r="C89" s="4"/>
      <c r="D89" s="4"/>
      <c r="E89" s="4"/>
      <c r="F89" s="4"/>
      <c r="G89" s="4"/>
      <c r="H89" s="5"/>
      <c r="I89" s="2"/>
      <c r="J89" s="1"/>
      <c r="K89" s="1"/>
      <c r="L89" s="1"/>
      <c r="M89" s="1"/>
      <c r="N89" s="1"/>
      <c r="O89" s="1"/>
      <c r="P89" s="1"/>
      <c r="Q89" s="1"/>
      <c r="R89" s="1"/>
      <c r="S89" s="1"/>
      <c r="T89" s="1"/>
      <c r="U89" s="1"/>
      <c r="V89" s="1"/>
      <c r="W89" s="1"/>
      <c r="X89" s="1"/>
      <c r="Y89" s="1"/>
      <c r="Z89" s="1"/>
    </row>
    <row r="90" spans="1:26" ht="15.6" customHeight="1">
      <c r="A90" s="4"/>
      <c r="B90" s="4"/>
      <c r="C90" s="4"/>
      <c r="D90" s="4"/>
      <c r="E90" s="4"/>
      <c r="F90" s="4"/>
      <c r="G90" s="4"/>
      <c r="H90" s="5"/>
      <c r="I90" s="2"/>
      <c r="J90" s="1"/>
      <c r="K90" s="1"/>
      <c r="L90" s="1"/>
      <c r="M90" s="1"/>
      <c r="N90" s="1"/>
      <c r="O90" s="1"/>
      <c r="P90" s="1"/>
      <c r="Q90" s="1"/>
      <c r="R90" s="1"/>
      <c r="S90" s="1"/>
      <c r="T90" s="1"/>
      <c r="U90" s="1"/>
      <c r="V90" s="1"/>
      <c r="W90" s="1"/>
      <c r="X90" s="1"/>
      <c r="Y90" s="1"/>
      <c r="Z90" s="1"/>
    </row>
    <row r="91" spans="1:26" ht="15.6" customHeight="1">
      <c r="A91" s="4"/>
      <c r="B91" s="4"/>
      <c r="C91" s="4"/>
      <c r="D91" s="4"/>
      <c r="E91" s="4"/>
      <c r="F91" s="4"/>
      <c r="G91" s="4"/>
      <c r="H91" s="5"/>
      <c r="I91" s="2"/>
      <c r="J91" s="1"/>
      <c r="K91" s="1"/>
      <c r="L91" s="1"/>
      <c r="M91" s="1"/>
      <c r="N91" s="1"/>
      <c r="O91" s="1"/>
      <c r="P91" s="1"/>
      <c r="Q91" s="1"/>
      <c r="R91" s="1"/>
      <c r="S91" s="1"/>
      <c r="T91" s="1"/>
      <c r="U91" s="1"/>
      <c r="V91" s="1"/>
      <c r="W91" s="1"/>
      <c r="X91" s="1"/>
      <c r="Y91" s="1"/>
      <c r="Z91" s="1"/>
    </row>
    <row r="92" spans="1:26" ht="15.6" customHeight="1">
      <c r="A92" s="4"/>
      <c r="B92" s="4"/>
      <c r="C92" s="4"/>
      <c r="D92" s="4"/>
      <c r="E92" s="4"/>
      <c r="F92" s="4"/>
      <c r="G92" s="4"/>
      <c r="H92" s="5"/>
      <c r="I92" s="2"/>
      <c r="J92" s="1"/>
      <c r="K92" s="1"/>
      <c r="L92" s="1"/>
      <c r="M92" s="1"/>
      <c r="N92" s="1"/>
      <c r="O92" s="1"/>
      <c r="P92" s="1"/>
      <c r="Q92" s="1"/>
      <c r="R92" s="1"/>
      <c r="S92" s="1"/>
      <c r="T92" s="1"/>
      <c r="U92" s="1"/>
      <c r="V92" s="1"/>
      <c r="W92" s="1"/>
      <c r="X92" s="1"/>
      <c r="Y92" s="1"/>
      <c r="Z92" s="1"/>
    </row>
    <row r="93" spans="1:26" ht="15.6" customHeight="1">
      <c r="A93" s="4"/>
      <c r="B93" s="4"/>
      <c r="C93" s="4"/>
      <c r="D93" s="4"/>
      <c r="E93" s="4"/>
      <c r="F93" s="4"/>
      <c r="G93" s="4"/>
      <c r="H93" s="5"/>
      <c r="I93" s="2"/>
      <c r="J93" s="1"/>
      <c r="K93" s="1"/>
      <c r="L93" s="1"/>
      <c r="M93" s="1"/>
      <c r="N93" s="1"/>
      <c r="O93" s="1"/>
      <c r="P93" s="1"/>
      <c r="Q93" s="1"/>
      <c r="R93" s="1"/>
      <c r="S93" s="1"/>
      <c r="T93" s="1"/>
      <c r="U93" s="1"/>
      <c r="V93" s="1"/>
      <c r="W93" s="1"/>
      <c r="X93" s="1"/>
      <c r="Y93" s="1"/>
      <c r="Z93" s="1"/>
    </row>
    <row r="94" spans="1:26" ht="15.6" customHeight="1">
      <c r="A94" s="4"/>
      <c r="B94" s="4"/>
      <c r="C94" s="4"/>
      <c r="D94" s="4"/>
      <c r="E94" s="4"/>
      <c r="F94" s="4"/>
      <c r="G94" s="4"/>
      <c r="H94" s="5"/>
      <c r="I94" s="2"/>
      <c r="J94" s="1"/>
      <c r="K94" s="1"/>
      <c r="L94" s="1"/>
      <c r="M94" s="1"/>
      <c r="N94" s="1"/>
      <c r="O94" s="1"/>
      <c r="P94" s="1"/>
      <c r="Q94" s="1"/>
      <c r="R94" s="1"/>
      <c r="S94" s="1"/>
      <c r="T94" s="1"/>
      <c r="U94" s="1"/>
      <c r="V94" s="1"/>
      <c r="W94" s="1"/>
      <c r="X94" s="1"/>
      <c r="Y94" s="1"/>
      <c r="Z94" s="1"/>
    </row>
    <row r="95" spans="1:26" ht="15.6" customHeight="1">
      <c r="A95" s="4"/>
      <c r="B95" s="4"/>
      <c r="C95" s="4"/>
      <c r="D95" s="4"/>
      <c r="E95" s="4"/>
      <c r="F95" s="4"/>
      <c r="G95" s="4"/>
      <c r="H95" s="5"/>
      <c r="I95" s="2"/>
      <c r="J95" s="1"/>
      <c r="K95" s="1"/>
      <c r="L95" s="1"/>
      <c r="M95" s="1"/>
      <c r="N95" s="1"/>
      <c r="O95" s="1"/>
      <c r="P95" s="1"/>
      <c r="Q95" s="1"/>
      <c r="R95" s="1"/>
      <c r="S95" s="1"/>
      <c r="T95" s="1"/>
      <c r="U95" s="1"/>
      <c r="V95" s="1"/>
      <c r="W95" s="1"/>
      <c r="X95" s="1"/>
      <c r="Y95" s="1"/>
      <c r="Z95" s="1"/>
    </row>
    <row r="96" spans="1:26" ht="15.6" customHeight="1">
      <c r="A96" s="4"/>
      <c r="B96" s="4"/>
      <c r="C96" s="4"/>
      <c r="D96" s="4"/>
      <c r="E96" s="4"/>
      <c r="F96" s="4"/>
      <c r="G96" s="4"/>
      <c r="H96" s="5"/>
      <c r="I96" s="2"/>
      <c r="J96" s="1"/>
      <c r="K96" s="1"/>
      <c r="L96" s="1"/>
      <c r="M96" s="1"/>
      <c r="N96" s="1"/>
      <c r="O96" s="1"/>
      <c r="P96" s="1"/>
      <c r="Q96" s="1"/>
      <c r="R96" s="1"/>
      <c r="S96" s="1"/>
      <c r="T96" s="1"/>
      <c r="U96" s="1"/>
      <c r="V96" s="1"/>
      <c r="W96" s="1"/>
      <c r="X96" s="1"/>
      <c r="Y96" s="1"/>
      <c r="Z96" s="1"/>
    </row>
    <row r="97" spans="1:26" ht="15.6" customHeight="1">
      <c r="A97" s="4"/>
      <c r="B97" s="4"/>
      <c r="C97" s="4"/>
      <c r="D97" s="4"/>
      <c r="E97" s="4"/>
      <c r="F97" s="4"/>
      <c r="G97" s="4"/>
      <c r="H97" s="5"/>
      <c r="I97" s="2"/>
      <c r="J97" s="1"/>
      <c r="K97" s="1"/>
      <c r="L97" s="1"/>
      <c r="M97" s="1"/>
      <c r="N97" s="1"/>
      <c r="O97" s="1"/>
      <c r="P97" s="1"/>
      <c r="Q97" s="1"/>
      <c r="R97" s="1"/>
      <c r="S97" s="1"/>
      <c r="T97" s="1"/>
      <c r="U97" s="1"/>
      <c r="V97" s="1"/>
      <c r="W97" s="1"/>
      <c r="X97" s="1"/>
      <c r="Y97" s="1"/>
      <c r="Z97" s="1"/>
    </row>
    <row r="98" spans="1:26" ht="15.6" customHeight="1">
      <c r="A98" s="4"/>
      <c r="B98" s="4"/>
      <c r="C98" s="4"/>
      <c r="D98" s="4"/>
      <c r="E98" s="4"/>
      <c r="F98" s="4"/>
      <c r="G98" s="4"/>
      <c r="H98" s="5"/>
      <c r="I98" s="2"/>
      <c r="J98" s="1"/>
      <c r="K98" s="1"/>
      <c r="L98" s="1"/>
      <c r="M98" s="1"/>
      <c r="N98" s="1"/>
      <c r="O98" s="1"/>
      <c r="P98" s="1"/>
      <c r="Q98" s="1"/>
      <c r="R98" s="1"/>
      <c r="S98" s="1"/>
      <c r="T98" s="1"/>
      <c r="U98" s="1"/>
      <c r="V98" s="1"/>
      <c r="W98" s="1"/>
      <c r="X98" s="1"/>
      <c r="Y98" s="1"/>
      <c r="Z98" s="1"/>
    </row>
    <row r="99" spans="1:26" ht="15.6" customHeight="1">
      <c r="A99" s="4"/>
      <c r="B99" s="4"/>
      <c r="C99" s="4"/>
      <c r="D99" s="4"/>
      <c r="E99" s="4"/>
      <c r="F99" s="4"/>
      <c r="G99" s="4"/>
      <c r="H99" s="5"/>
      <c r="I99" s="2"/>
      <c r="J99" s="1"/>
      <c r="K99" s="1"/>
      <c r="L99" s="1"/>
      <c r="M99" s="1"/>
      <c r="N99" s="1"/>
      <c r="O99" s="1"/>
      <c r="P99" s="1"/>
      <c r="Q99" s="1"/>
      <c r="R99" s="1"/>
      <c r="S99" s="1"/>
      <c r="T99" s="1"/>
      <c r="U99" s="1"/>
      <c r="V99" s="1"/>
      <c r="W99" s="1"/>
      <c r="X99" s="1"/>
      <c r="Y99" s="1"/>
      <c r="Z99" s="1"/>
    </row>
    <row r="100" spans="1:26" ht="15.6" customHeight="1">
      <c r="A100" s="4"/>
      <c r="B100" s="4"/>
      <c r="C100" s="4"/>
      <c r="D100" s="4"/>
      <c r="E100" s="4"/>
      <c r="F100" s="4"/>
      <c r="G100" s="4"/>
      <c r="H100" s="5"/>
      <c r="I100" s="2"/>
      <c r="J100" s="1"/>
      <c r="K100" s="1"/>
      <c r="L100" s="1"/>
      <c r="M100" s="1"/>
      <c r="N100" s="1"/>
      <c r="O100" s="1"/>
      <c r="P100" s="1"/>
      <c r="Q100" s="1"/>
      <c r="R100" s="1"/>
      <c r="S100" s="1"/>
      <c r="T100" s="1"/>
      <c r="U100" s="1"/>
      <c r="V100" s="1"/>
      <c r="W100" s="1"/>
      <c r="X100" s="1"/>
      <c r="Y100" s="1"/>
      <c r="Z100" s="1"/>
    </row>
    <row r="101" spans="1:26" ht="15.6" customHeight="1">
      <c r="A101" s="4"/>
      <c r="B101" s="4"/>
      <c r="C101" s="4"/>
      <c r="D101" s="4"/>
      <c r="E101" s="4"/>
      <c r="F101" s="4"/>
      <c r="G101" s="4"/>
      <c r="H101" s="5"/>
      <c r="I101" s="2"/>
      <c r="J101" s="1"/>
      <c r="K101" s="1"/>
      <c r="L101" s="1"/>
      <c r="M101" s="1"/>
      <c r="N101" s="1"/>
      <c r="O101" s="1"/>
      <c r="P101" s="1"/>
      <c r="Q101" s="1"/>
      <c r="R101" s="1"/>
      <c r="S101" s="1"/>
      <c r="T101" s="1"/>
      <c r="U101" s="1"/>
      <c r="V101" s="1"/>
      <c r="W101" s="1"/>
      <c r="X101" s="1"/>
      <c r="Y101" s="1"/>
      <c r="Z101" s="1"/>
    </row>
    <row r="102" spans="1:26" ht="15.6" customHeight="1">
      <c r="A102" s="4"/>
      <c r="B102" s="4"/>
      <c r="C102" s="4"/>
      <c r="D102" s="4"/>
      <c r="E102" s="4"/>
      <c r="F102" s="4"/>
      <c r="G102" s="4"/>
      <c r="H102" s="5"/>
      <c r="I102" s="2"/>
      <c r="J102" s="1"/>
      <c r="K102" s="1"/>
      <c r="L102" s="1"/>
      <c r="M102" s="1"/>
      <c r="N102" s="1"/>
      <c r="O102" s="1"/>
      <c r="P102" s="1"/>
      <c r="Q102" s="1"/>
      <c r="R102" s="1"/>
      <c r="S102" s="1"/>
      <c r="T102" s="1"/>
      <c r="U102" s="1"/>
      <c r="V102" s="1"/>
      <c r="W102" s="1"/>
      <c r="X102" s="1"/>
      <c r="Y102" s="1"/>
      <c r="Z102" s="1"/>
    </row>
    <row r="103" spans="1:26" ht="15.6" customHeight="1">
      <c r="A103" s="4"/>
      <c r="B103" s="4"/>
      <c r="C103" s="4"/>
      <c r="D103" s="4"/>
      <c r="E103" s="4"/>
      <c r="F103" s="4"/>
      <c r="G103" s="4"/>
      <c r="H103" s="5"/>
      <c r="I103" s="2"/>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sheetData>
  <autoFilter ref="A2:I103" xr:uid="{00000000-0009-0000-0000-000003000000}"/>
  <mergeCells count="1">
    <mergeCell ref="A1:I1"/>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CF6BD-1E6E-4098-8F10-7EB5CDCA0E50}">
  <dimension ref="A1:C11"/>
  <sheetViews>
    <sheetView zoomScaleNormal="100" workbookViewId="0">
      <selection activeCell="C10" sqref="C10"/>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168</v>
      </c>
      <c r="B1" s="15" t="s">
        <v>157</v>
      </c>
      <c r="C1" s="15" t="s">
        <v>158</v>
      </c>
    </row>
    <row r="2" spans="1:3" ht="42.6" customHeight="1" thickBot="1">
      <c r="A2" s="16" t="s">
        <v>90</v>
      </c>
      <c r="B2" s="17">
        <f>COUNTIF(UA04A!G3:G15,"PROBLEMÁTICA SOCIO-ECONÓMICA")</f>
        <v>1</v>
      </c>
      <c r="C2" s="18" t="s">
        <v>236</v>
      </c>
    </row>
    <row r="3" spans="1:3" ht="34.799999999999997" customHeight="1" thickBot="1">
      <c r="A3" s="16" t="s">
        <v>27</v>
      </c>
      <c r="B3" s="17">
        <f>COUNTIF(UA04A!G3:G15,"DESERCIÓN ESTUDIANTIL")</f>
        <v>1</v>
      </c>
      <c r="C3" s="18" t="s">
        <v>264</v>
      </c>
    </row>
    <row r="4" spans="1:3" ht="31.5" customHeight="1" thickBot="1">
      <c r="A4" s="16" t="s">
        <v>47</v>
      </c>
      <c r="B4" s="17">
        <f>COUNTIF(UA04A!G3:G15,"LÚDICA")</f>
        <v>3</v>
      </c>
      <c r="C4" s="18" t="s">
        <v>248</v>
      </c>
    </row>
    <row r="5" spans="1:3" ht="31.5" customHeight="1" thickBot="1">
      <c r="A5" s="16" t="s">
        <v>23</v>
      </c>
      <c r="B5" s="17">
        <f>COUNTIF(UA04A!G3:G15,"EDUCACIÓN")</f>
        <v>1</v>
      </c>
      <c r="C5" s="18" t="s">
        <v>159</v>
      </c>
    </row>
    <row r="6" spans="1:3" ht="31.5" customHeight="1" thickBot="1">
      <c r="A6" s="16" t="s">
        <v>29</v>
      </c>
      <c r="B6" s="17">
        <f>COUNTIF(UA04A!G3:G15,"PARTICULARIDADES DE SEDE")</f>
        <v>1</v>
      </c>
      <c r="C6" s="18" t="s">
        <v>228</v>
      </c>
    </row>
    <row r="7" spans="1:3" ht="43.8" customHeight="1" thickBot="1">
      <c r="A7" s="16" t="s">
        <v>49</v>
      </c>
      <c r="B7" s="17">
        <f>COUNTIF(UA04A!G3:G15,"ENSEÑANZA DE LAS MATEMÁTICAS")</f>
        <v>3</v>
      </c>
      <c r="C7" s="18" t="s">
        <v>241</v>
      </c>
    </row>
    <row r="8" spans="1:3" ht="31.5" customHeight="1" thickBot="1">
      <c r="A8" s="16" t="s">
        <v>130</v>
      </c>
      <c r="B8" s="17">
        <f>COUNTIF(UA04A!G3:G15,"DIVERSIDAD")</f>
        <v>1</v>
      </c>
      <c r="C8" s="18" t="s">
        <v>249</v>
      </c>
    </row>
    <row r="9" spans="1:3" ht="31.5" customHeight="1" thickBot="1">
      <c r="A9" s="16" t="s">
        <v>42</v>
      </c>
      <c r="B9" s="17">
        <f>COUNTIF(UA04A!G3:G15,"INNOVACIÓN")</f>
        <v>1</v>
      </c>
      <c r="C9" s="18" t="s">
        <v>250</v>
      </c>
    </row>
    <row r="10" spans="1:3" ht="31.5" customHeight="1" thickBot="1">
      <c r="A10" s="16" t="s">
        <v>41</v>
      </c>
      <c r="B10" s="17">
        <f>COUNTIF(UA04A!G3:G15,"APRENDIZAJE SITUADO")</f>
        <v>1</v>
      </c>
      <c r="C10" s="18" t="s">
        <v>262</v>
      </c>
    </row>
    <row r="11" spans="1:3" ht="35.25" customHeight="1" thickBot="1">
      <c r="A11" s="19" t="s">
        <v>163</v>
      </c>
      <c r="B11" s="20">
        <f>SUM(B2:B10)</f>
        <v>13</v>
      </c>
      <c r="C11" s="18"/>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F76C4-8D38-4284-8BEB-0D323FD9FDC9}">
  <dimension ref="A1:Z969"/>
  <sheetViews>
    <sheetView zoomScaleNormal="100" workbookViewId="0">
      <selection activeCell="D2" sqref="D2"/>
    </sheetView>
  </sheetViews>
  <sheetFormatPr baseColWidth="10" defaultColWidth="14.44140625" defaultRowHeight="15" customHeight="1"/>
  <cols>
    <col min="1" max="1" width="14.88671875" customWidth="1"/>
    <col min="2" max="2" width="12.109375" customWidth="1"/>
    <col min="3" max="3" width="9.33203125" customWidth="1"/>
    <col min="4" max="4" width="12.88671875" customWidth="1"/>
    <col min="5" max="5" width="7.88671875" customWidth="1"/>
    <col min="6" max="6" width="9.44140625" customWidth="1"/>
    <col min="7" max="7" width="19.109375" customWidth="1"/>
    <col min="8" max="8" width="17" customWidth="1"/>
    <col min="9" max="9" width="14.109375" customWidth="1"/>
    <col min="10" max="26" width="10.6640625" customWidth="1"/>
  </cols>
  <sheetData>
    <row r="1" spans="1:26" ht="15" customHeight="1" thickBot="1">
      <c r="A1" s="24" t="s">
        <v>149</v>
      </c>
      <c r="B1" s="24"/>
      <c r="C1" s="24"/>
      <c r="D1" s="24"/>
      <c r="E1" s="24"/>
      <c r="F1" s="24"/>
      <c r="G1" s="24"/>
      <c r="H1" s="24"/>
    </row>
    <row r="2" spans="1:26" ht="155.4" customHeight="1" thickBot="1">
      <c r="A2" s="7" t="s">
        <v>151</v>
      </c>
      <c r="B2" s="7" t="s">
        <v>51</v>
      </c>
      <c r="C2" s="7" t="s">
        <v>55</v>
      </c>
      <c r="D2" s="7" t="s">
        <v>226</v>
      </c>
      <c r="E2" s="7" t="s">
        <v>150</v>
      </c>
      <c r="F2" s="7" t="s">
        <v>53</v>
      </c>
      <c r="G2" s="7" t="s">
        <v>1</v>
      </c>
      <c r="H2" s="7" t="s">
        <v>2</v>
      </c>
      <c r="I2" s="1"/>
      <c r="J2" s="1"/>
      <c r="K2" s="1"/>
      <c r="L2" s="1"/>
      <c r="M2" s="1"/>
      <c r="N2" s="1"/>
      <c r="O2" s="1"/>
      <c r="P2" s="1"/>
      <c r="Q2" s="1"/>
      <c r="R2" s="1"/>
      <c r="S2" s="1"/>
      <c r="T2" s="1"/>
      <c r="U2" s="1"/>
      <c r="V2" s="1"/>
      <c r="W2" s="1"/>
      <c r="X2" s="1"/>
      <c r="Y2" s="1"/>
      <c r="Z2" s="1"/>
    </row>
    <row r="3" spans="1:26" ht="20.25" customHeight="1" thickBot="1">
      <c r="A3" s="21" t="s">
        <v>153</v>
      </c>
      <c r="B3" s="22"/>
      <c r="C3" s="22"/>
      <c r="D3" s="23" t="s">
        <v>154</v>
      </c>
      <c r="E3" s="22"/>
      <c r="F3" s="22"/>
      <c r="G3" s="22"/>
      <c r="H3" s="22"/>
      <c r="I3" s="1"/>
      <c r="J3" s="1"/>
      <c r="K3" s="1"/>
      <c r="L3" s="1"/>
      <c r="M3" s="1"/>
      <c r="N3" s="1"/>
      <c r="O3" s="1"/>
      <c r="P3" s="1"/>
      <c r="Q3" s="1"/>
      <c r="R3" s="1"/>
      <c r="S3" s="1"/>
      <c r="T3" s="1"/>
      <c r="U3" s="1"/>
      <c r="V3" s="1"/>
      <c r="W3" s="1"/>
      <c r="X3" s="1"/>
      <c r="Y3" s="1"/>
      <c r="Z3" s="1"/>
    </row>
    <row r="4" spans="1:26" ht="15.75" customHeight="1">
      <c r="A4" s="2"/>
      <c r="B4" s="2"/>
      <c r="C4" s="2"/>
      <c r="D4" s="2"/>
      <c r="E4" s="2"/>
      <c r="F4" s="2"/>
      <c r="G4" s="2"/>
      <c r="H4" s="2"/>
      <c r="I4" s="2"/>
      <c r="J4" s="1"/>
      <c r="K4" s="1"/>
      <c r="L4" s="1"/>
      <c r="M4" s="1"/>
      <c r="N4" s="1"/>
      <c r="O4" s="1"/>
      <c r="P4" s="1"/>
      <c r="Q4" s="1"/>
      <c r="R4" s="1"/>
      <c r="S4" s="1"/>
      <c r="T4" s="1"/>
      <c r="U4" s="1"/>
      <c r="V4" s="1"/>
      <c r="W4" s="1"/>
      <c r="X4" s="1"/>
      <c r="Y4" s="1"/>
      <c r="Z4" s="1"/>
    </row>
    <row r="5" spans="1:26" ht="15.75" customHeight="1">
      <c r="A5" s="2"/>
      <c r="B5" s="2"/>
      <c r="C5" s="2"/>
      <c r="D5" s="2"/>
      <c r="E5" s="2"/>
      <c r="F5" s="2"/>
      <c r="G5" s="2"/>
      <c r="H5" s="2"/>
      <c r="I5" s="2"/>
      <c r="J5" s="1"/>
      <c r="K5" s="1"/>
      <c r="L5" s="1"/>
      <c r="M5" s="1"/>
      <c r="N5" s="1"/>
      <c r="O5" s="1"/>
      <c r="P5" s="1"/>
      <c r="Q5" s="1"/>
      <c r="R5" s="1"/>
      <c r="S5" s="1"/>
      <c r="T5" s="1"/>
      <c r="U5" s="1"/>
      <c r="V5" s="1"/>
      <c r="W5" s="1"/>
      <c r="X5" s="1"/>
      <c r="Y5" s="1"/>
      <c r="Z5" s="1"/>
    </row>
    <row r="6" spans="1:26" ht="15" customHeight="1">
      <c r="A6" s="2"/>
      <c r="B6" s="2"/>
      <c r="C6" s="2"/>
      <c r="D6" s="2"/>
      <c r="E6" s="2"/>
      <c r="F6" s="2"/>
      <c r="G6" s="2"/>
      <c r="H6" s="2"/>
      <c r="I6" s="2"/>
      <c r="J6" s="1"/>
      <c r="K6" s="1"/>
      <c r="L6" s="1"/>
      <c r="M6" s="1"/>
      <c r="N6" s="1"/>
      <c r="O6" s="1"/>
      <c r="P6" s="1"/>
      <c r="Q6" s="1"/>
      <c r="R6" s="1"/>
      <c r="S6" s="1"/>
      <c r="T6" s="1"/>
      <c r="U6" s="1"/>
      <c r="V6" s="1"/>
      <c r="W6" s="1"/>
      <c r="X6" s="1"/>
      <c r="Y6" s="1"/>
      <c r="Z6" s="1"/>
    </row>
    <row r="7" spans="1:26" ht="15.75" customHeight="1">
      <c r="A7" s="2"/>
      <c r="B7" s="2"/>
      <c r="C7" s="2"/>
      <c r="D7" s="2"/>
      <c r="E7" s="2"/>
      <c r="F7" s="2"/>
      <c r="G7" s="2"/>
      <c r="H7" s="2"/>
      <c r="I7" s="2"/>
      <c r="J7" s="1"/>
      <c r="K7" s="1"/>
      <c r="L7" s="1"/>
      <c r="M7" s="1"/>
      <c r="N7" s="1"/>
      <c r="O7" s="1"/>
      <c r="P7" s="1"/>
      <c r="Q7" s="1"/>
      <c r="R7" s="1"/>
      <c r="S7" s="1"/>
      <c r="T7" s="1"/>
      <c r="U7" s="1"/>
      <c r="V7" s="1"/>
      <c r="W7" s="1"/>
      <c r="X7" s="1"/>
      <c r="Y7" s="1"/>
      <c r="Z7" s="1"/>
    </row>
    <row r="8" spans="1:26" ht="15.75" customHeight="1">
      <c r="A8" s="2"/>
      <c r="B8" s="2"/>
      <c r="C8" s="2"/>
      <c r="D8" s="2"/>
      <c r="E8" s="2"/>
      <c r="F8" s="2"/>
      <c r="G8" s="2"/>
      <c r="H8" s="2"/>
      <c r="I8" s="2"/>
      <c r="J8" s="1"/>
      <c r="K8" s="1"/>
      <c r="L8" s="1"/>
      <c r="M8" s="1"/>
      <c r="N8" s="1"/>
      <c r="O8" s="1"/>
      <c r="P8" s="1"/>
      <c r="Q8" s="1"/>
      <c r="R8" s="1"/>
      <c r="S8" s="1"/>
      <c r="T8" s="1"/>
      <c r="U8" s="1"/>
      <c r="V8" s="1"/>
      <c r="W8" s="1"/>
      <c r="X8" s="1"/>
      <c r="Y8" s="1"/>
      <c r="Z8" s="1"/>
    </row>
    <row r="9" spans="1:26" ht="15.75" customHeight="1">
      <c r="A9" s="2"/>
      <c r="B9" s="2"/>
      <c r="C9" s="2"/>
      <c r="D9" s="2"/>
      <c r="E9" s="2"/>
      <c r="F9" s="2"/>
      <c r="G9" s="2"/>
      <c r="H9" s="2"/>
      <c r="I9" s="2"/>
      <c r="J9" s="1"/>
      <c r="K9" s="1"/>
      <c r="L9" s="1"/>
      <c r="M9" s="1"/>
      <c r="N9" s="1"/>
      <c r="O9" s="1"/>
      <c r="P9" s="1"/>
      <c r="Q9" s="1"/>
      <c r="R9" s="1"/>
      <c r="S9" s="1"/>
      <c r="T9" s="1"/>
      <c r="U9" s="1"/>
      <c r="V9" s="1"/>
      <c r="W9" s="1"/>
      <c r="X9" s="1"/>
      <c r="Y9" s="1"/>
      <c r="Z9" s="1"/>
    </row>
    <row r="10" spans="1:26" ht="15.75" customHeight="1">
      <c r="A10" s="2"/>
      <c r="B10" s="2"/>
      <c r="C10" s="2"/>
      <c r="D10" s="2"/>
      <c r="E10" s="2"/>
      <c r="F10" s="2"/>
      <c r="G10" s="2"/>
      <c r="H10" s="2"/>
      <c r="I10" s="2"/>
      <c r="J10" s="1"/>
      <c r="K10" s="1"/>
      <c r="L10" s="1"/>
      <c r="M10" s="1"/>
      <c r="N10" s="1"/>
      <c r="O10" s="1"/>
      <c r="P10" s="1"/>
      <c r="Q10" s="1"/>
      <c r="R10" s="1"/>
      <c r="S10" s="1"/>
      <c r="T10" s="1"/>
      <c r="U10" s="1"/>
      <c r="V10" s="1"/>
      <c r="W10" s="1"/>
      <c r="X10" s="1"/>
      <c r="Y10" s="1"/>
      <c r="Z10" s="1"/>
    </row>
    <row r="11" spans="1:26" ht="15.75" customHeight="1">
      <c r="A11" s="2"/>
      <c r="B11" s="2"/>
      <c r="C11" s="2"/>
      <c r="D11" s="2"/>
      <c r="E11" s="2"/>
      <c r="F11" s="2"/>
      <c r="G11" s="2"/>
      <c r="H11" s="2"/>
      <c r="I11" s="2"/>
      <c r="J11" s="1"/>
      <c r="K11" s="1"/>
      <c r="L11" s="1"/>
      <c r="M11" s="1"/>
      <c r="N11" s="1"/>
      <c r="O11" s="1"/>
      <c r="P11" s="1"/>
      <c r="Q11" s="1"/>
      <c r="R11" s="1"/>
      <c r="S11" s="1"/>
      <c r="T11" s="1"/>
      <c r="U11" s="1"/>
      <c r="V11" s="1"/>
      <c r="W11" s="1"/>
      <c r="X11" s="1"/>
      <c r="Y11" s="1"/>
      <c r="Z11" s="1"/>
    </row>
    <row r="12" spans="1:26" ht="15.75" customHeight="1">
      <c r="A12" s="2"/>
      <c r="B12" s="2"/>
      <c r="C12" s="2"/>
      <c r="D12" s="2"/>
      <c r="E12" s="2"/>
      <c r="F12" s="2"/>
      <c r="G12" s="2"/>
      <c r="H12" s="2"/>
      <c r="I12" s="2"/>
      <c r="J12" s="1"/>
      <c r="K12" s="1"/>
      <c r="L12" s="1"/>
      <c r="M12" s="1"/>
      <c r="N12" s="1"/>
      <c r="O12" s="1"/>
      <c r="P12" s="1"/>
      <c r="Q12" s="1"/>
      <c r="R12" s="1"/>
      <c r="S12" s="1"/>
      <c r="T12" s="1"/>
      <c r="U12" s="1"/>
      <c r="V12" s="1"/>
      <c r="W12" s="1"/>
      <c r="X12" s="1"/>
      <c r="Y12" s="1"/>
      <c r="Z12" s="1"/>
    </row>
    <row r="13" spans="1:26" ht="15.75" customHeight="1">
      <c r="A13" s="2"/>
      <c r="B13" s="2"/>
      <c r="C13" s="2"/>
      <c r="D13" s="2"/>
      <c r="E13" s="2"/>
      <c r="F13" s="2"/>
      <c r="G13" s="2"/>
      <c r="H13" s="2"/>
      <c r="I13" s="2"/>
      <c r="J13" s="1"/>
      <c r="K13" s="1"/>
      <c r="L13" s="1"/>
      <c r="M13" s="1"/>
      <c r="N13" s="1"/>
      <c r="O13" s="1"/>
      <c r="P13" s="1"/>
      <c r="Q13" s="1"/>
      <c r="R13" s="1"/>
      <c r="S13" s="1"/>
      <c r="T13" s="1"/>
      <c r="U13" s="1"/>
      <c r="V13" s="1"/>
      <c r="W13" s="1"/>
      <c r="X13" s="1"/>
      <c r="Y13" s="1"/>
      <c r="Z13" s="1"/>
    </row>
    <row r="14" spans="1:26" ht="15.75" customHeight="1">
      <c r="A14" s="2"/>
      <c r="B14" s="2"/>
      <c r="C14" s="2"/>
      <c r="D14" s="2"/>
      <c r="E14" s="2"/>
      <c r="F14" s="2"/>
      <c r="G14" s="2"/>
      <c r="H14" s="2"/>
      <c r="I14" s="2"/>
      <c r="J14" s="1"/>
      <c r="K14" s="1"/>
      <c r="L14" s="1"/>
      <c r="M14" s="1"/>
      <c r="N14" s="1"/>
      <c r="O14" s="1"/>
      <c r="P14" s="1"/>
      <c r="Q14" s="1"/>
      <c r="R14" s="1"/>
      <c r="S14" s="1"/>
      <c r="T14" s="1"/>
      <c r="U14" s="1"/>
      <c r="V14" s="1"/>
      <c r="W14" s="1"/>
      <c r="X14" s="1"/>
      <c r="Y14" s="1"/>
      <c r="Z14" s="1"/>
    </row>
    <row r="15" spans="1:26" ht="15.75" customHeight="1">
      <c r="A15" s="2"/>
      <c r="B15" s="2"/>
      <c r="C15" s="2"/>
      <c r="D15" s="2"/>
      <c r="E15" s="2"/>
      <c r="F15" s="2"/>
      <c r="G15" s="2"/>
      <c r="H15" s="2"/>
      <c r="I15" s="2"/>
      <c r="J15" s="1"/>
      <c r="K15" s="1"/>
      <c r="L15" s="1"/>
      <c r="M15" s="1"/>
      <c r="N15" s="1"/>
      <c r="O15" s="1"/>
      <c r="P15" s="1"/>
      <c r="Q15" s="1"/>
      <c r="R15" s="1"/>
      <c r="S15" s="1"/>
      <c r="T15" s="1"/>
      <c r="U15" s="1"/>
      <c r="V15" s="1"/>
      <c r="W15" s="1"/>
      <c r="X15" s="1"/>
      <c r="Y15" s="1"/>
      <c r="Z15" s="1"/>
    </row>
    <row r="16" spans="1:26" ht="15.75" customHeight="1">
      <c r="A16" s="2"/>
      <c r="B16" s="2"/>
      <c r="C16" s="2"/>
      <c r="D16" s="2"/>
      <c r="E16" s="2"/>
      <c r="F16" s="2"/>
      <c r="G16" s="2"/>
      <c r="H16" s="2"/>
      <c r="I16" s="2"/>
      <c r="J16" s="1"/>
      <c r="K16" s="1"/>
      <c r="L16" s="1"/>
      <c r="M16" s="1"/>
      <c r="N16" s="1"/>
      <c r="O16" s="1"/>
      <c r="P16" s="1"/>
      <c r="Q16" s="1"/>
      <c r="R16" s="1"/>
      <c r="S16" s="1"/>
      <c r="T16" s="1"/>
      <c r="U16" s="1"/>
      <c r="V16" s="1"/>
      <c r="W16" s="1"/>
      <c r="X16" s="1"/>
      <c r="Y16" s="1"/>
      <c r="Z16" s="1"/>
    </row>
    <row r="17" spans="1:26" ht="15.75" customHeight="1">
      <c r="A17" s="2"/>
      <c r="B17" s="2"/>
      <c r="C17" s="2"/>
      <c r="D17" s="2"/>
      <c r="E17" s="2"/>
      <c r="F17" s="2"/>
      <c r="G17" s="2"/>
      <c r="H17" s="2"/>
      <c r="I17" s="2"/>
      <c r="J17" s="1"/>
      <c r="K17" s="1"/>
      <c r="L17" s="1"/>
      <c r="M17" s="1"/>
      <c r="N17" s="1"/>
      <c r="O17" s="1"/>
      <c r="P17" s="1"/>
      <c r="Q17" s="1"/>
      <c r="R17" s="1"/>
      <c r="S17" s="1"/>
      <c r="T17" s="1"/>
      <c r="U17" s="1"/>
      <c r="V17" s="1"/>
      <c r="W17" s="1"/>
      <c r="X17" s="1"/>
      <c r="Y17" s="1"/>
      <c r="Z17" s="1"/>
    </row>
    <row r="18" spans="1:26" ht="15.75" customHeight="1">
      <c r="A18" s="2"/>
      <c r="B18" s="2"/>
      <c r="C18" s="2"/>
      <c r="D18" s="2"/>
      <c r="E18" s="2"/>
      <c r="F18" s="2"/>
      <c r="G18" s="2"/>
      <c r="H18" s="2"/>
      <c r="I18" s="2"/>
      <c r="J18" s="1"/>
      <c r="K18" s="1"/>
      <c r="L18" s="1"/>
      <c r="M18" s="1"/>
      <c r="N18" s="1"/>
      <c r="O18" s="1"/>
      <c r="P18" s="1"/>
      <c r="Q18" s="1"/>
      <c r="R18" s="1"/>
      <c r="S18" s="1"/>
      <c r="T18" s="1"/>
      <c r="U18" s="1"/>
      <c r="V18" s="1"/>
      <c r="W18" s="1"/>
      <c r="X18" s="1"/>
      <c r="Y18" s="1"/>
      <c r="Z18" s="1"/>
    </row>
    <row r="19" spans="1:26" ht="15.75" customHeight="1">
      <c r="A19" s="2"/>
      <c r="B19" s="2"/>
      <c r="C19" s="2"/>
      <c r="D19" s="2"/>
      <c r="E19" s="2"/>
      <c r="F19" s="2"/>
      <c r="G19" s="2"/>
      <c r="H19" s="2"/>
      <c r="I19" s="2"/>
      <c r="J19" s="1"/>
      <c r="K19" s="1"/>
      <c r="L19" s="1"/>
      <c r="M19" s="1"/>
      <c r="N19" s="1"/>
      <c r="O19" s="1"/>
      <c r="P19" s="1"/>
      <c r="Q19" s="1"/>
      <c r="R19" s="1"/>
      <c r="S19" s="1"/>
      <c r="T19" s="1"/>
      <c r="U19" s="1"/>
      <c r="V19" s="1"/>
      <c r="W19" s="1"/>
      <c r="X19" s="1"/>
      <c r="Y19" s="1"/>
      <c r="Z19" s="1"/>
    </row>
    <row r="20" spans="1:26" ht="15.75" customHeight="1">
      <c r="A20" s="2"/>
      <c r="B20" s="2"/>
      <c r="C20" s="2"/>
      <c r="D20" s="2"/>
      <c r="E20" s="2"/>
      <c r="F20" s="2"/>
      <c r="G20" s="2"/>
      <c r="H20" s="2"/>
      <c r="I20" s="2"/>
      <c r="J20" s="1"/>
      <c r="K20" s="1"/>
      <c r="L20" s="1"/>
      <c r="M20" s="1"/>
      <c r="N20" s="1"/>
      <c r="O20" s="1"/>
      <c r="P20" s="1"/>
      <c r="Q20" s="1"/>
      <c r="R20" s="1"/>
      <c r="S20" s="1"/>
      <c r="T20" s="1"/>
      <c r="U20" s="1"/>
      <c r="V20" s="1"/>
      <c r="W20" s="1"/>
      <c r="X20" s="1"/>
      <c r="Y20" s="1"/>
      <c r="Z20" s="1"/>
    </row>
    <row r="21" spans="1:26" ht="15.75" customHeight="1">
      <c r="A21" s="2"/>
      <c r="B21" s="2"/>
      <c r="C21" s="2"/>
      <c r="D21" s="2"/>
      <c r="E21" s="2"/>
      <c r="F21" s="2"/>
      <c r="G21" s="2"/>
      <c r="H21" s="2"/>
      <c r="I21" s="2"/>
      <c r="J21" s="1"/>
      <c r="K21" s="1"/>
      <c r="L21" s="1"/>
      <c r="M21" s="1"/>
      <c r="N21" s="1"/>
      <c r="O21" s="1"/>
      <c r="P21" s="1"/>
      <c r="Q21" s="1"/>
      <c r="R21" s="1"/>
      <c r="S21" s="1"/>
      <c r="T21" s="1"/>
      <c r="U21" s="1"/>
      <c r="V21" s="1"/>
      <c r="W21" s="1"/>
      <c r="X21" s="1"/>
      <c r="Y21" s="1"/>
      <c r="Z21" s="1"/>
    </row>
    <row r="22" spans="1:26" ht="15.75" customHeight="1">
      <c r="A22" s="2"/>
      <c r="B22" s="2"/>
      <c r="C22" s="2"/>
      <c r="D22" s="2"/>
      <c r="E22" s="2"/>
      <c r="F22" s="2"/>
      <c r="G22" s="2"/>
      <c r="H22" s="2"/>
      <c r="I22" s="2"/>
      <c r="J22" s="1"/>
      <c r="K22" s="1"/>
      <c r="L22" s="1"/>
      <c r="M22" s="1"/>
      <c r="N22" s="1"/>
      <c r="O22" s="1"/>
      <c r="P22" s="1"/>
      <c r="Q22" s="1"/>
      <c r="R22" s="1"/>
      <c r="S22" s="1"/>
      <c r="T22" s="1"/>
      <c r="U22" s="1"/>
      <c r="V22" s="1"/>
      <c r="W22" s="1"/>
      <c r="X22" s="1"/>
      <c r="Y22" s="1"/>
      <c r="Z22" s="1"/>
    </row>
    <row r="23" spans="1:26" ht="15.75" customHeight="1">
      <c r="A23" s="2"/>
      <c r="B23" s="2"/>
      <c r="C23" s="2"/>
      <c r="D23" s="2"/>
      <c r="E23" s="2"/>
      <c r="F23" s="2"/>
      <c r="G23" s="2"/>
      <c r="H23" s="2"/>
      <c r="I23" s="2"/>
      <c r="J23" s="1"/>
      <c r="K23" s="1"/>
      <c r="L23" s="1"/>
      <c r="M23" s="1"/>
      <c r="N23" s="1"/>
      <c r="O23" s="1"/>
      <c r="P23" s="1"/>
      <c r="Q23" s="1"/>
      <c r="R23" s="1"/>
      <c r="S23" s="1"/>
      <c r="T23" s="1"/>
      <c r="U23" s="1"/>
      <c r="V23" s="1"/>
      <c r="W23" s="1"/>
      <c r="X23" s="1"/>
      <c r="Y23" s="1"/>
      <c r="Z23" s="1"/>
    </row>
    <row r="24" spans="1:26" ht="15.75" customHeight="1">
      <c r="A24" s="2"/>
      <c r="B24" s="2"/>
      <c r="C24" s="2"/>
      <c r="D24" s="2"/>
      <c r="E24" s="2"/>
      <c r="F24" s="2"/>
      <c r="G24" s="2"/>
      <c r="H24" s="2"/>
      <c r="I24" s="2"/>
      <c r="J24" s="1"/>
      <c r="K24" s="1"/>
      <c r="L24" s="1"/>
      <c r="M24" s="1"/>
      <c r="N24" s="1"/>
      <c r="O24" s="1"/>
      <c r="P24" s="1"/>
      <c r="Q24" s="1"/>
      <c r="R24" s="1"/>
      <c r="S24" s="1"/>
      <c r="T24" s="1"/>
      <c r="U24" s="1"/>
      <c r="V24" s="1"/>
      <c r="W24" s="1"/>
      <c r="X24" s="1"/>
      <c r="Y24" s="1"/>
      <c r="Z24" s="1"/>
    </row>
    <row r="25" spans="1:26" ht="15.75" customHeight="1">
      <c r="A25" s="2"/>
      <c r="B25" s="2"/>
      <c r="C25" s="2"/>
      <c r="D25" s="2"/>
      <c r="E25" s="2"/>
      <c r="F25" s="2"/>
      <c r="G25" s="2"/>
      <c r="H25" s="2"/>
      <c r="I25" s="2"/>
      <c r="J25" s="1"/>
      <c r="K25" s="1"/>
      <c r="L25" s="1"/>
      <c r="M25" s="1"/>
      <c r="N25" s="1"/>
      <c r="O25" s="1"/>
      <c r="P25" s="1"/>
      <c r="Q25" s="1"/>
      <c r="R25" s="1"/>
      <c r="S25" s="1"/>
      <c r="T25" s="1"/>
      <c r="U25" s="1"/>
      <c r="V25" s="1"/>
      <c r="W25" s="1"/>
      <c r="X25" s="1"/>
      <c r="Y25" s="1"/>
      <c r="Z25" s="1"/>
    </row>
    <row r="26" spans="1:26" ht="15.75" customHeight="1">
      <c r="A26" s="2"/>
      <c r="B26" s="2"/>
      <c r="C26" s="2"/>
      <c r="D26" s="2"/>
      <c r="E26" s="2"/>
      <c r="F26" s="2"/>
      <c r="G26" s="2"/>
      <c r="H26" s="2"/>
      <c r="I26" s="2"/>
      <c r="J26" s="1"/>
      <c r="K26" s="1"/>
      <c r="L26" s="1"/>
      <c r="M26" s="1"/>
      <c r="N26" s="1"/>
      <c r="O26" s="1"/>
      <c r="P26" s="1"/>
      <c r="Q26" s="1"/>
      <c r="R26" s="1"/>
      <c r="S26" s="1"/>
      <c r="T26" s="1"/>
      <c r="U26" s="1"/>
      <c r="V26" s="1"/>
      <c r="W26" s="1"/>
      <c r="X26" s="1"/>
      <c r="Y26" s="1"/>
      <c r="Z26" s="1"/>
    </row>
    <row r="27" spans="1:26" ht="15.75" customHeight="1">
      <c r="A27" s="2"/>
      <c r="B27" s="2"/>
      <c r="C27" s="2"/>
      <c r="D27" s="2"/>
      <c r="E27" s="2"/>
      <c r="F27" s="2"/>
      <c r="G27" s="2"/>
      <c r="H27" s="2"/>
      <c r="I27" s="2"/>
      <c r="J27" s="1"/>
      <c r="K27" s="1"/>
      <c r="L27" s="1"/>
      <c r="M27" s="1"/>
      <c r="N27" s="1"/>
      <c r="O27" s="1"/>
      <c r="P27" s="1"/>
      <c r="Q27" s="1"/>
      <c r="R27" s="1"/>
      <c r="S27" s="1"/>
      <c r="T27" s="1"/>
      <c r="U27" s="1"/>
      <c r="V27" s="1"/>
      <c r="W27" s="1"/>
      <c r="X27" s="1"/>
      <c r="Y27" s="1"/>
      <c r="Z27" s="1"/>
    </row>
    <row r="28" spans="1:26" ht="15.75" customHeight="1">
      <c r="A28" s="2"/>
      <c r="B28" s="2"/>
      <c r="C28" s="2"/>
      <c r="D28" s="2"/>
      <c r="E28" s="2"/>
      <c r="F28" s="2"/>
      <c r="G28" s="2"/>
      <c r="H28" s="2"/>
      <c r="I28" s="2"/>
      <c r="J28" s="1"/>
      <c r="K28" s="1"/>
      <c r="L28" s="1"/>
      <c r="M28" s="1"/>
      <c r="N28" s="1"/>
      <c r="O28" s="1"/>
      <c r="P28" s="1"/>
      <c r="Q28" s="1"/>
      <c r="R28" s="1"/>
      <c r="S28" s="1"/>
      <c r="T28" s="1"/>
      <c r="U28" s="1"/>
      <c r="V28" s="1"/>
      <c r="W28" s="1"/>
      <c r="X28" s="1"/>
      <c r="Y28" s="1"/>
      <c r="Z28" s="1"/>
    </row>
    <row r="29" spans="1:26" ht="15.75" customHeight="1">
      <c r="A29" s="2"/>
      <c r="B29" s="2"/>
      <c r="C29" s="2"/>
      <c r="D29" s="2"/>
      <c r="E29" s="2"/>
      <c r="F29" s="2"/>
      <c r="G29" s="2"/>
      <c r="H29" s="2"/>
      <c r="I29" s="2"/>
      <c r="J29" s="1"/>
      <c r="K29" s="1"/>
      <c r="L29" s="1"/>
      <c r="M29" s="1"/>
      <c r="N29" s="1"/>
      <c r="O29" s="1"/>
      <c r="P29" s="1"/>
      <c r="Q29" s="1"/>
      <c r="R29" s="1"/>
      <c r="S29" s="1"/>
      <c r="T29" s="1"/>
      <c r="U29" s="1"/>
      <c r="V29" s="1"/>
      <c r="W29" s="1"/>
      <c r="X29" s="1"/>
      <c r="Y29" s="1"/>
      <c r="Z29" s="1"/>
    </row>
    <row r="30" spans="1:26" ht="15.75" customHeight="1">
      <c r="A30" s="2"/>
      <c r="B30" s="2"/>
      <c r="C30" s="2"/>
      <c r="D30" s="2"/>
      <c r="E30" s="2"/>
      <c r="F30" s="2"/>
      <c r="G30" s="2"/>
      <c r="H30" s="2"/>
      <c r="I30" s="2"/>
      <c r="J30" s="1"/>
      <c r="K30" s="1"/>
      <c r="L30" s="1"/>
      <c r="M30" s="1"/>
      <c r="N30" s="1"/>
      <c r="O30" s="1"/>
      <c r="P30" s="1"/>
      <c r="Q30" s="1"/>
      <c r="R30" s="1"/>
      <c r="S30" s="1"/>
      <c r="T30" s="1"/>
      <c r="U30" s="1"/>
      <c r="V30" s="1"/>
      <c r="W30" s="1"/>
      <c r="X30" s="1"/>
      <c r="Y30" s="1"/>
      <c r="Z30" s="1"/>
    </row>
    <row r="31" spans="1:26" ht="15.75" customHeight="1">
      <c r="A31" s="2"/>
      <c r="B31" s="2"/>
      <c r="C31" s="2"/>
      <c r="D31" s="2"/>
      <c r="E31" s="2"/>
      <c r="F31" s="2"/>
      <c r="G31" s="2"/>
      <c r="H31" s="2"/>
      <c r="I31" s="2"/>
      <c r="J31" s="1"/>
      <c r="K31" s="1"/>
      <c r="L31" s="1"/>
      <c r="M31" s="1"/>
      <c r="N31" s="1"/>
      <c r="O31" s="1"/>
      <c r="P31" s="1"/>
      <c r="Q31" s="1"/>
      <c r="R31" s="1"/>
      <c r="S31" s="1"/>
      <c r="T31" s="1"/>
      <c r="U31" s="1"/>
      <c r="V31" s="1"/>
      <c r="W31" s="1"/>
      <c r="X31" s="1"/>
      <c r="Y31" s="1"/>
      <c r="Z31" s="1"/>
    </row>
    <row r="32" spans="1:26" ht="15.75" customHeight="1">
      <c r="A32" s="2"/>
      <c r="B32" s="2"/>
      <c r="C32" s="2"/>
      <c r="D32" s="2"/>
      <c r="E32" s="2"/>
      <c r="F32" s="2"/>
      <c r="G32" s="2"/>
      <c r="H32" s="2"/>
      <c r="I32" s="2"/>
      <c r="J32" s="1"/>
      <c r="K32" s="1"/>
      <c r="L32" s="1"/>
      <c r="M32" s="1"/>
      <c r="N32" s="1"/>
      <c r="O32" s="1"/>
      <c r="P32" s="1"/>
      <c r="Q32" s="1"/>
      <c r="R32" s="1"/>
      <c r="S32" s="1"/>
      <c r="T32" s="1"/>
      <c r="U32" s="1"/>
      <c r="V32" s="1"/>
      <c r="W32" s="1"/>
      <c r="X32" s="1"/>
      <c r="Y32" s="1"/>
      <c r="Z32" s="1"/>
    </row>
    <row r="33" spans="1:26" ht="15.75" customHeight="1">
      <c r="A33" s="2"/>
      <c r="B33" s="2"/>
      <c r="C33" s="2"/>
      <c r="D33" s="2"/>
      <c r="E33" s="2"/>
      <c r="F33" s="2"/>
      <c r="G33" s="2"/>
      <c r="H33" s="2"/>
      <c r="I33" s="2"/>
      <c r="J33" s="1"/>
      <c r="K33" s="1"/>
      <c r="L33" s="1"/>
      <c r="M33" s="1"/>
      <c r="N33" s="1"/>
      <c r="O33" s="1"/>
      <c r="P33" s="1"/>
      <c r="Q33" s="1"/>
      <c r="R33" s="1"/>
      <c r="S33" s="1"/>
      <c r="T33" s="1"/>
      <c r="U33" s="1"/>
      <c r="V33" s="1"/>
      <c r="W33" s="1"/>
      <c r="X33" s="1"/>
      <c r="Y33" s="1"/>
      <c r="Z33" s="1"/>
    </row>
    <row r="34" spans="1:26" ht="15.75" customHeight="1">
      <c r="A34" s="2"/>
      <c r="B34" s="2"/>
      <c r="C34" s="2"/>
      <c r="D34" s="2"/>
      <c r="E34" s="2"/>
      <c r="F34" s="2"/>
      <c r="G34" s="2"/>
      <c r="H34" s="2"/>
      <c r="I34" s="2"/>
      <c r="J34" s="1"/>
      <c r="K34" s="1"/>
      <c r="L34" s="1"/>
      <c r="M34" s="1"/>
      <c r="N34" s="1"/>
      <c r="O34" s="1"/>
      <c r="P34" s="1"/>
      <c r="Q34" s="1"/>
      <c r="R34" s="1"/>
      <c r="S34" s="1"/>
      <c r="T34" s="1"/>
      <c r="U34" s="1"/>
      <c r="V34" s="1"/>
      <c r="W34" s="1"/>
      <c r="X34" s="1"/>
      <c r="Y34" s="1"/>
      <c r="Z34" s="1"/>
    </row>
    <row r="35" spans="1:26" ht="15.75" customHeight="1">
      <c r="A35" s="2"/>
      <c r="B35" s="2"/>
      <c r="C35" s="2"/>
      <c r="D35" s="2"/>
      <c r="E35" s="2"/>
      <c r="F35" s="2"/>
      <c r="G35" s="2"/>
      <c r="H35" s="2"/>
      <c r="I35" s="2"/>
      <c r="J35" s="1"/>
      <c r="K35" s="1"/>
      <c r="L35" s="1"/>
      <c r="M35" s="1"/>
      <c r="N35" s="1"/>
      <c r="O35" s="1"/>
      <c r="P35" s="1"/>
      <c r="Q35" s="1"/>
      <c r="R35" s="1"/>
      <c r="S35" s="1"/>
      <c r="T35" s="1"/>
      <c r="U35" s="1"/>
      <c r="V35" s="1"/>
      <c r="W35" s="1"/>
      <c r="X35" s="1"/>
      <c r="Y35" s="1"/>
      <c r="Z35" s="1"/>
    </row>
    <row r="36" spans="1:26" ht="15.75" customHeight="1">
      <c r="A36" s="2"/>
      <c r="B36" s="2"/>
      <c r="C36" s="2"/>
      <c r="D36" s="2"/>
      <c r="E36" s="2"/>
      <c r="F36" s="2"/>
      <c r="G36" s="2"/>
      <c r="H36" s="2"/>
      <c r="I36" s="2"/>
      <c r="J36" s="1"/>
      <c r="K36" s="1"/>
      <c r="L36" s="1"/>
      <c r="M36" s="1"/>
      <c r="N36" s="1"/>
      <c r="O36" s="1"/>
      <c r="P36" s="1"/>
      <c r="Q36" s="1"/>
      <c r="R36" s="1"/>
      <c r="S36" s="1"/>
      <c r="T36" s="1"/>
      <c r="U36" s="1"/>
      <c r="V36" s="1"/>
      <c r="W36" s="1"/>
      <c r="X36" s="1"/>
      <c r="Y36" s="1"/>
      <c r="Z36" s="1"/>
    </row>
    <row r="37" spans="1:26" ht="15.75" customHeight="1">
      <c r="A37" s="2"/>
      <c r="B37" s="2"/>
      <c r="C37" s="2"/>
      <c r="D37" s="2"/>
      <c r="E37" s="2"/>
      <c r="F37" s="2"/>
      <c r="G37" s="2"/>
      <c r="H37" s="2"/>
      <c r="I37" s="2"/>
      <c r="J37" s="1"/>
      <c r="K37" s="1"/>
      <c r="L37" s="1"/>
      <c r="M37" s="1"/>
      <c r="N37" s="1"/>
      <c r="O37" s="1"/>
      <c r="P37" s="1"/>
      <c r="Q37" s="1"/>
      <c r="R37" s="1"/>
      <c r="S37" s="1"/>
      <c r="T37" s="1"/>
      <c r="U37" s="1"/>
      <c r="V37" s="1"/>
      <c r="W37" s="1"/>
      <c r="X37" s="1"/>
      <c r="Y37" s="1"/>
      <c r="Z37" s="1"/>
    </row>
    <row r="38" spans="1:26" ht="15.75" customHeight="1">
      <c r="A38" s="2"/>
      <c r="B38" s="2"/>
      <c r="C38" s="2"/>
      <c r="D38" s="2"/>
      <c r="E38" s="2"/>
      <c r="F38" s="2"/>
      <c r="G38" s="2"/>
      <c r="H38" s="2"/>
      <c r="I38" s="2"/>
      <c r="J38" s="1"/>
      <c r="K38" s="1"/>
      <c r="L38" s="1"/>
      <c r="M38" s="1"/>
      <c r="N38" s="1"/>
      <c r="O38" s="1"/>
      <c r="P38" s="1"/>
      <c r="Q38" s="1"/>
      <c r="R38" s="1"/>
      <c r="S38" s="1"/>
      <c r="T38" s="1"/>
      <c r="U38" s="1"/>
      <c r="V38" s="1"/>
      <c r="W38" s="1"/>
      <c r="X38" s="1"/>
      <c r="Y38" s="1"/>
      <c r="Z38" s="1"/>
    </row>
    <row r="39" spans="1:26" ht="15.75" customHeight="1">
      <c r="A39" s="3"/>
      <c r="B39" s="3"/>
      <c r="C39" s="3"/>
      <c r="D39" s="3"/>
      <c r="E39" s="3"/>
      <c r="F39" s="3"/>
      <c r="G39" s="3"/>
      <c r="H39" s="3"/>
      <c r="I39" s="3"/>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3">
    <mergeCell ref="A1:H1"/>
    <mergeCell ref="A3:C3"/>
    <mergeCell ref="D3:H3"/>
  </mergeCells>
  <phoneticPr fontId="11" type="noConversion"/>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32275-BF0D-471F-98CA-5310AFF9C60A}">
  <dimension ref="A1:Z904"/>
  <sheetViews>
    <sheetView topLeftCell="C4" zoomScaleNormal="100" workbookViewId="0">
      <selection activeCell="H4" sqref="H4"/>
    </sheetView>
  </sheetViews>
  <sheetFormatPr baseColWidth="10" defaultColWidth="14.44140625" defaultRowHeight="15" customHeight="1"/>
  <cols>
    <col min="1" max="1" width="17" customWidth="1"/>
    <col min="2" max="2" width="15.5546875" customWidth="1"/>
    <col min="3" max="3" width="16.5546875" customWidth="1"/>
    <col min="4" max="4" width="10.6640625" customWidth="1"/>
    <col min="5" max="5" width="14.88671875" customWidth="1"/>
    <col min="6" max="6" width="33" customWidth="1"/>
    <col min="7" max="7" width="23.33203125" customWidth="1"/>
    <col min="8" max="8" width="70.6640625" customWidth="1"/>
    <col min="9" max="9" width="17.4414062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250.05" customHeight="1" thickTop="1" thickBot="1">
      <c r="A3" s="12">
        <v>59</v>
      </c>
      <c r="B3" s="12">
        <v>4</v>
      </c>
      <c r="C3" s="12" t="s">
        <v>57</v>
      </c>
      <c r="D3" s="12">
        <v>2</v>
      </c>
      <c r="E3" s="12" t="s">
        <v>152</v>
      </c>
      <c r="F3" s="12" t="s">
        <v>155</v>
      </c>
      <c r="G3" s="12" t="s">
        <v>13</v>
      </c>
      <c r="H3" s="13" t="s">
        <v>156</v>
      </c>
      <c r="I3" s="14" t="s">
        <v>32</v>
      </c>
      <c r="J3" s="1"/>
      <c r="K3" s="1"/>
      <c r="L3" s="1"/>
      <c r="M3" s="1"/>
      <c r="N3" s="1"/>
      <c r="O3" s="1"/>
      <c r="P3" s="1"/>
      <c r="Q3" s="1"/>
      <c r="R3" s="1"/>
      <c r="S3" s="1"/>
      <c r="T3" s="1"/>
      <c r="U3" s="1"/>
      <c r="V3" s="1"/>
      <c r="W3" s="1"/>
      <c r="X3" s="1"/>
      <c r="Y3" s="1"/>
      <c r="Z3" s="1"/>
    </row>
    <row r="4" spans="1:26" ht="250.05" customHeight="1" thickBot="1">
      <c r="A4" s="12">
        <v>60</v>
      </c>
      <c r="B4" s="12">
        <v>4</v>
      </c>
      <c r="C4" s="12" t="s">
        <v>57</v>
      </c>
      <c r="D4" s="12">
        <v>2</v>
      </c>
      <c r="E4" s="12" t="s">
        <v>152</v>
      </c>
      <c r="F4" s="12" t="s">
        <v>155</v>
      </c>
      <c r="G4" s="12" t="s">
        <v>42</v>
      </c>
      <c r="H4" s="13" t="s">
        <v>169</v>
      </c>
      <c r="I4" s="14" t="s">
        <v>171</v>
      </c>
      <c r="J4" s="1"/>
      <c r="K4" s="1"/>
      <c r="L4" s="1"/>
      <c r="M4" s="1"/>
      <c r="N4" s="1"/>
      <c r="O4" s="1"/>
      <c r="P4" s="1"/>
      <c r="Q4" s="1"/>
      <c r="R4" s="1"/>
      <c r="S4" s="1"/>
      <c r="T4" s="1"/>
      <c r="U4" s="1"/>
      <c r="V4" s="1"/>
      <c r="W4" s="1"/>
      <c r="X4" s="1"/>
      <c r="Y4" s="1"/>
      <c r="Z4" s="1"/>
    </row>
    <row r="5" spans="1:26" ht="250.05" customHeight="1" thickBot="1">
      <c r="A5" s="12">
        <v>61</v>
      </c>
      <c r="B5" s="12">
        <v>4</v>
      </c>
      <c r="C5" s="12" t="s">
        <v>57</v>
      </c>
      <c r="D5" s="12">
        <v>2</v>
      </c>
      <c r="E5" s="12" t="s">
        <v>152</v>
      </c>
      <c r="F5" s="12" t="s">
        <v>155</v>
      </c>
      <c r="G5" s="12" t="s">
        <v>36</v>
      </c>
      <c r="H5" s="13" t="s">
        <v>170</v>
      </c>
      <c r="I5" s="14" t="s">
        <v>32</v>
      </c>
      <c r="J5" s="1"/>
      <c r="K5" s="1"/>
      <c r="L5" s="1"/>
      <c r="M5" s="1"/>
      <c r="N5" s="1"/>
      <c r="O5" s="1"/>
      <c r="P5" s="1"/>
      <c r="Q5" s="1"/>
      <c r="R5" s="1"/>
      <c r="S5" s="1"/>
      <c r="T5" s="1"/>
      <c r="U5" s="1"/>
      <c r="V5" s="1"/>
      <c r="W5" s="1"/>
      <c r="X5" s="1"/>
      <c r="Y5" s="1"/>
      <c r="Z5" s="1"/>
    </row>
    <row r="6" spans="1:26" ht="15.75" customHeight="1">
      <c r="A6" s="1"/>
      <c r="B6" s="1"/>
      <c r="C6" s="1"/>
      <c r="D6" s="1"/>
      <c r="E6" s="1"/>
      <c r="F6" s="1"/>
      <c r="G6" s="1"/>
      <c r="H6" s="1"/>
      <c r="I6" s="1"/>
      <c r="J6" s="1"/>
      <c r="K6" s="1"/>
      <c r="L6" s="1"/>
      <c r="M6" s="1"/>
      <c r="N6" s="1"/>
      <c r="O6" s="1"/>
      <c r="P6" s="1"/>
      <c r="Q6" s="1"/>
      <c r="R6" s="1"/>
      <c r="S6" s="1"/>
      <c r="T6" s="1"/>
      <c r="U6" s="1"/>
      <c r="V6" s="1"/>
      <c r="W6" s="1"/>
      <c r="X6" s="1"/>
      <c r="Y6" s="1"/>
      <c r="Z6" s="1"/>
    </row>
    <row r="7" spans="1:26" ht="15.75" customHeight="1">
      <c r="A7" s="1"/>
      <c r="B7" s="1"/>
      <c r="C7" s="1"/>
      <c r="D7" s="1"/>
      <c r="E7" s="1"/>
      <c r="F7" s="1"/>
      <c r="G7" s="1"/>
      <c r="H7" s="1"/>
      <c r="I7" s="1"/>
      <c r="J7" s="1"/>
      <c r="K7" s="1"/>
      <c r="L7" s="1"/>
      <c r="M7" s="1"/>
      <c r="N7" s="1"/>
      <c r="O7" s="1"/>
      <c r="P7" s="1"/>
      <c r="Q7" s="1"/>
      <c r="R7" s="1"/>
      <c r="S7" s="1"/>
      <c r="T7" s="1"/>
      <c r="U7" s="1"/>
      <c r="V7" s="1"/>
      <c r="W7" s="1"/>
      <c r="X7" s="1"/>
      <c r="Y7" s="1"/>
      <c r="Z7" s="1"/>
    </row>
    <row r="8" spans="1:26" ht="15.75" customHeight="1">
      <c r="A8" s="1"/>
      <c r="B8" s="1"/>
      <c r="C8" s="1"/>
      <c r="D8" s="1"/>
      <c r="E8" s="1"/>
      <c r="F8" s="1"/>
      <c r="G8" s="1"/>
      <c r="H8" s="1"/>
      <c r="I8" s="1"/>
      <c r="J8" s="1"/>
      <c r="K8" s="1"/>
      <c r="L8" s="1"/>
      <c r="M8" s="1"/>
      <c r="N8" s="1"/>
      <c r="O8" s="1"/>
      <c r="P8" s="1"/>
      <c r="Q8" s="1"/>
      <c r="R8" s="1"/>
      <c r="S8" s="1"/>
      <c r="T8" s="1"/>
      <c r="U8" s="1"/>
      <c r="V8" s="1"/>
      <c r="W8" s="1"/>
      <c r="X8" s="1"/>
      <c r="Y8" s="1"/>
      <c r="Z8" s="1"/>
    </row>
    <row r="9" spans="1:26" ht="15.75" customHeight="1">
      <c r="A9" s="1"/>
      <c r="B9" s="1"/>
      <c r="C9" s="1"/>
      <c r="D9" s="1"/>
      <c r="E9" s="1"/>
      <c r="F9" s="1"/>
      <c r="G9" s="1"/>
      <c r="H9" s="1"/>
      <c r="I9" s="1"/>
      <c r="J9" s="1"/>
      <c r="K9" s="1"/>
      <c r="L9" s="1"/>
      <c r="M9" s="1"/>
      <c r="N9" s="1"/>
      <c r="O9" s="1"/>
      <c r="P9" s="1"/>
      <c r="Q9" s="1"/>
      <c r="R9" s="1"/>
      <c r="S9" s="1"/>
      <c r="T9" s="1"/>
      <c r="U9" s="1"/>
      <c r="V9" s="1"/>
      <c r="W9" s="1"/>
      <c r="X9" s="1"/>
      <c r="Y9" s="1"/>
      <c r="Z9" s="1"/>
    </row>
    <row r="10" spans="1:26" ht="15.75"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sheetData>
  <autoFilter ref="A2:I5" xr:uid="{00000000-0009-0000-0000-000001000000}"/>
  <mergeCells count="1">
    <mergeCell ref="A1:I1"/>
  </mergeCell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BF92-3CF2-4865-84DD-72C8F6F43527}">
  <dimension ref="A1:C5"/>
  <sheetViews>
    <sheetView zoomScale="102" zoomScaleNormal="102" workbookViewId="0">
      <selection activeCell="C20" sqref="C20"/>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256</v>
      </c>
      <c r="B1" s="15" t="s">
        <v>157</v>
      </c>
      <c r="C1" s="15" t="s">
        <v>158</v>
      </c>
    </row>
    <row r="2" spans="1:3" ht="43.2" customHeight="1" thickBot="1">
      <c r="A2" s="16" t="s">
        <v>13</v>
      </c>
      <c r="B2" s="17">
        <f>COUNTIF(UA05A!G3:G6,"PROPUESTA INSTITUTO NACIONAL")</f>
        <v>1</v>
      </c>
      <c r="C2" s="18" t="s">
        <v>162</v>
      </c>
    </row>
    <row r="3" spans="1:3" ht="34.200000000000003" customHeight="1" thickBot="1">
      <c r="A3" s="16" t="s">
        <v>42</v>
      </c>
      <c r="B3" s="17">
        <f>COUNTIF(UA05A!G3:G6,"INNOVACIÓN")</f>
        <v>1</v>
      </c>
      <c r="C3" s="18" t="s">
        <v>250</v>
      </c>
    </row>
    <row r="4" spans="1:3" ht="55.2" customHeight="1" thickBot="1">
      <c r="A4" s="16" t="s">
        <v>36</v>
      </c>
      <c r="B4" s="17">
        <f>COUNTIF(UA05A!G3:G6,"INCLUSIÓN")</f>
        <v>1</v>
      </c>
      <c r="C4" s="18" t="s">
        <v>251</v>
      </c>
    </row>
    <row r="5" spans="1:3" ht="55.2" customHeight="1" thickBot="1">
      <c r="A5" s="19" t="s">
        <v>163</v>
      </c>
      <c r="B5" s="20">
        <f>SUM(B2:B4)</f>
        <v>3</v>
      </c>
      <c r="C5" s="18"/>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53EF-C6F4-474D-A384-1843AA5E2B03}">
  <dimension ref="A1:Z969"/>
  <sheetViews>
    <sheetView zoomScaleNormal="100" workbookViewId="0">
      <selection activeCell="D3" sqref="D3:H3"/>
    </sheetView>
  </sheetViews>
  <sheetFormatPr baseColWidth="10" defaultColWidth="14.44140625" defaultRowHeight="15" customHeight="1"/>
  <cols>
    <col min="1" max="1" width="14.88671875" customWidth="1"/>
    <col min="2" max="2" width="12.109375" customWidth="1"/>
    <col min="3" max="3" width="9.33203125" customWidth="1"/>
    <col min="4" max="4" width="12.88671875" customWidth="1"/>
    <col min="5" max="5" width="7.88671875" customWidth="1"/>
    <col min="6" max="6" width="9.44140625" customWidth="1"/>
    <col min="7" max="7" width="19.109375" customWidth="1"/>
    <col min="8" max="8" width="17" customWidth="1"/>
    <col min="9" max="9" width="14.109375" customWidth="1"/>
    <col min="10" max="26" width="10.6640625" customWidth="1"/>
  </cols>
  <sheetData>
    <row r="1" spans="1:26" ht="15" customHeight="1" thickBot="1">
      <c r="A1" s="24" t="s">
        <v>149</v>
      </c>
      <c r="B1" s="24"/>
      <c r="C1" s="24"/>
      <c r="D1" s="24"/>
      <c r="E1" s="24"/>
      <c r="F1" s="24"/>
      <c r="G1" s="24"/>
      <c r="H1" s="24"/>
    </row>
    <row r="2" spans="1:26" ht="155.4" customHeight="1" thickBot="1">
      <c r="A2" s="7" t="s">
        <v>151</v>
      </c>
      <c r="B2" s="7" t="s">
        <v>51</v>
      </c>
      <c r="C2" s="7" t="s">
        <v>55</v>
      </c>
      <c r="D2" s="7" t="s">
        <v>227</v>
      </c>
      <c r="E2" s="7" t="s">
        <v>172</v>
      </c>
      <c r="F2" s="7" t="s">
        <v>53</v>
      </c>
      <c r="G2" s="7" t="s">
        <v>1</v>
      </c>
      <c r="H2" s="7" t="s">
        <v>2</v>
      </c>
      <c r="I2" s="1"/>
      <c r="J2" s="1"/>
      <c r="K2" s="1"/>
      <c r="L2" s="1"/>
      <c r="M2" s="1"/>
      <c r="N2" s="1"/>
      <c r="O2" s="1"/>
      <c r="P2" s="1"/>
      <c r="Q2" s="1"/>
      <c r="R2" s="1"/>
      <c r="S2" s="1"/>
      <c r="T2" s="1"/>
      <c r="U2" s="1"/>
      <c r="V2" s="1"/>
      <c r="W2" s="1"/>
      <c r="X2" s="1"/>
      <c r="Y2" s="1"/>
      <c r="Z2" s="1"/>
    </row>
    <row r="3" spans="1:26" ht="20.25" customHeight="1" thickBot="1">
      <c r="A3" s="21" t="s">
        <v>59</v>
      </c>
      <c r="B3" s="22"/>
      <c r="C3" s="22"/>
      <c r="D3" s="23" t="s">
        <v>173</v>
      </c>
      <c r="E3" s="22"/>
      <c r="F3" s="22"/>
      <c r="G3" s="22"/>
      <c r="H3" s="22"/>
      <c r="I3" s="1"/>
      <c r="J3" s="1"/>
      <c r="K3" s="1"/>
      <c r="L3" s="1"/>
      <c r="M3" s="1"/>
      <c r="N3" s="1"/>
      <c r="O3" s="1"/>
      <c r="P3" s="1"/>
      <c r="Q3" s="1"/>
      <c r="R3" s="1"/>
      <c r="S3" s="1"/>
      <c r="T3" s="1"/>
      <c r="U3" s="1"/>
      <c r="V3" s="1"/>
      <c r="W3" s="1"/>
      <c r="X3" s="1"/>
      <c r="Y3" s="1"/>
      <c r="Z3" s="1"/>
    </row>
    <row r="4" spans="1:26" ht="15.75" customHeight="1">
      <c r="A4" s="2"/>
      <c r="B4" s="2"/>
      <c r="C4" s="2"/>
      <c r="D4" s="2"/>
      <c r="E4" s="2"/>
      <c r="F4" s="2"/>
      <c r="G4" s="2"/>
      <c r="H4" s="2"/>
      <c r="I4" s="2"/>
      <c r="J4" s="1"/>
      <c r="K4" s="1"/>
      <c r="L4" s="1"/>
      <c r="M4" s="1"/>
      <c r="N4" s="1"/>
      <c r="O4" s="1"/>
      <c r="P4" s="1"/>
      <c r="Q4" s="1"/>
      <c r="R4" s="1"/>
      <c r="S4" s="1"/>
      <c r="T4" s="1"/>
      <c r="U4" s="1"/>
      <c r="V4" s="1"/>
      <c r="W4" s="1"/>
      <c r="X4" s="1"/>
      <c r="Y4" s="1"/>
      <c r="Z4" s="1"/>
    </row>
    <row r="5" spans="1:26" ht="15.75" customHeight="1">
      <c r="A5" s="2"/>
      <c r="B5" s="2"/>
      <c r="C5" s="2"/>
      <c r="D5" s="2"/>
      <c r="E5" s="2"/>
      <c r="F5" s="2"/>
      <c r="G5" s="2"/>
      <c r="H5" s="2"/>
      <c r="I5" s="2"/>
      <c r="J5" s="1"/>
      <c r="K5" s="1"/>
      <c r="L5" s="1"/>
      <c r="M5" s="1"/>
      <c r="N5" s="1"/>
      <c r="O5" s="1"/>
      <c r="P5" s="1"/>
      <c r="Q5" s="1"/>
      <c r="R5" s="1"/>
      <c r="S5" s="1"/>
      <c r="T5" s="1"/>
      <c r="U5" s="1"/>
      <c r="V5" s="1"/>
      <c r="W5" s="1"/>
      <c r="X5" s="1"/>
      <c r="Y5" s="1"/>
      <c r="Z5" s="1"/>
    </row>
    <row r="6" spans="1:26" ht="15" customHeight="1">
      <c r="A6" s="2"/>
      <c r="B6" s="2"/>
      <c r="C6" s="2"/>
      <c r="D6" s="2"/>
      <c r="E6" s="2"/>
      <c r="F6" s="2"/>
      <c r="G6" s="2"/>
      <c r="H6" s="2"/>
      <c r="I6" s="2"/>
      <c r="J6" s="1"/>
      <c r="K6" s="1"/>
      <c r="L6" s="1"/>
      <c r="M6" s="1"/>
      <c r="N6" s="1"/>
      <c r="O6" s="1"/>
      <c r="P6" s="1"/>
      <c r="Q6" s="1"/>
      <c r="R6" s="1"/>
      <c r="S6" s="1"/>
      <c r="T6" s="1"/>
      <c r="U6" s="1"/>
      <c r="V6" s="1"/>
      <c r="W6" s="1"/>
      <c r="X6" s="1"/>
      <c r="Y6" s="1"/>
      <c r="Z6" s="1"/>
    </row>
    <row r="7" spans="1:26" ht="15.75" customHeight="1">
      <c r="A7" s="2"/>
      <c r="B7" s="2"/>
      <c r="C7" s="2"/>
      <c r="D7" s="2"/>
      <c r="E7" s="2"/>
      <c r="F7" s="2"/>
      <c r="G7" s="2"/>
      <c r="H7" s="2"/>
      <c r="I7" s="2"/>
      <c r="J7" s="1"/>
      <c r="K7" s="1"/>
      <c r="L7" s="1"/>
      <c r="M7" s="1"/>
      <c r="N7" s="1"/>
      <c r="O7" s="1"/>
      <c r="P7" s="1"/>
      <c r="Q7" s="1"/>
      <c r="R7" s="1"/>
      <c r="S7" s="1"/>
      <c r="T7" s="1"/>
      <c r="U7" s="1"/>
      <c r="V7" s="1"/>
      <c r="W7" s="1"/>
      <c r="X7" s="1"/>
      <c r="Y7" s="1"/>
      <c r="Z7" s="1"/>
    </row>
    <row r="8" spans="1:26" ht="15.75" customHeight="1">
      <c r="A8" s="2"/>
      <c r="B8" s="2"/>
      <c r="C8" s="2"/>
      <c r="D8" s="2"/>
      <c r="E8" s="2"/>
      <c r="F8" s="2"/>
      <c r="G8" s="2"/>
      <c r="H8" s="2"/>
      <c r="I8" s="2"/>
      <c r="J8" s="1"/>
      <c r="K8" s="1"/>
      <c r="L8" s="1"/>
      <c r="M8" s="1"/>
      <c r="N8" s="1"/>
      <c r="O8" s="1"/>
      <c r="P8" s="1"/>
      <c r="Q8" s="1"/>
      <c r="R8" s="1"/>
      <c r="S8" s="1"/>
      <c r="T8" s="1"/>
      <c r="U8" s="1"/>
      <c r="V8" s="1"/>
      <c r="W8" s="1"/>
      <c r="X8" s="1"/>
      <c r="Y8" s="1"/>
      <c r="Z8" s="1"/>
    </row>
    <row r="9" spans="1:26" ht="15.75" customHeight="1">
      <c r="A9" s="2"/>
      <c r="B9" s="2"/>
      <c r="C9" s="2"/>
      <c r="D9" s="2"/>
      <c r="E9" s="2"/>
      <c r="F9" s="2"/>
      <c r="G9" s="2"/>
      <c r="H9" s="2"/>
      <c r="I9" s="2"/>
      <c r="J9" s="1"/>
      <c r="K9" s="1"/>
      <c r="L9" s="1"/>
      <c r="M9" s="1"/>
      <c r="N9" s="1"/>
      <c r="O9" s="1"/>
      <c r="P9" s="1"/>
      <c r="Q9" s="1"/>
      <c r="R9" s="1"/>
      <c r="S9" s="1"/>
      <c r="T9" s="1"/>
      <c r="U9" s="1"/>
      <c r="V9" s="1"/>
      <c r="W9" s="1"/>
      <c r="X9" s="1"/>
      <c r="Y9" s="1"/>
      <c r="Z9" s="1"/>
    </row>
    <row r="10" spans="1:26" ht="15.75" customHeight="1">
      <c r="A10" s="2"/>
      <c r="B10" s="2"/>
      <c r="C10" s="2"/>
      <c r="D10" s="2"/>
      <c r="E10" s="2"/>
      <c r="F10" s="2"/>
      <c r="G10" s="2"/>
      <c r="H10" s="2"/>
      <c r="I10" s="2"/>
      <c r="J10" s="1"/>
      <c r="K10" s="1"/>
      <c r="L10" s="1"/>
      <c r="M10" s="1"/>
      <c r="N10" s="1"/>
      <c r="O10" s="1"/>
      <c r="P10" s="1"/>
      <c r="Q10" s="1"/>
      <c r="R10" s="1"/>
      <c r="S10" s="1"/>
      <c r="T10" s="1"/>
      <c r="U10" s="1"/>
      <c r="V10" s="1"/>
      <c r="W10" s="1"/>
      <c r="X10" s="1"/>
      <c r="Y10" s="1"/>
      <c r="Z10" s="1"/>
    </row>
    <row r="11" spans="1:26" ht="15.75" customHeight="1">
      <c r="A11" s="2"/>
      <c r="B11" s="2"/>
      <c r="C11" s="2"/>
      <c r="D11" s="2"/>
      <c r="E11" s="2"/>
      <c r="F11" s="2"/>
      <c r="G11" s="2"/>
      <c r="H11" s="2"/>
      <c r="I11" s="2"/>
      <c r="J11" s="1"/>
      <c r="K11" s="1"/>
      <c r="L11" s="1"/>
      <c r="M11" s="1"/>
      <c r="N11" s="1"/>
      <c r="O11" s="1"/>
      <c r="P11" s="1"/>
      <c r="Q11" s="1"/>
      <c r="R11" s="1"/>
      <c r="S11" s="1"/>
      <c r="T11" s="1"/>
      <c r="U11" s="1"/>
      <c r="V11" s="1"/>
      <c r="W11" s="1"/>
      <c r="X11" s="1"/>
      <c r="Y11" s="1"/>
      <c r="Z11" s="1"/>
    </row>
    <row r="12" spans="1:26" ht="15.75" customHeight="1">
      <c r="A12" s="2"/>
      <c r="B12" s="2"/>
      <c r="C12" s="2"/>
      <c r="D12" s="2"/>
      <c r="E12" s="2"/>
      <c r="F12" s="2"/>
      <c r="G12" s="2"/>
      <c r="H12" s="2"/>
      <c r="I12" s="2"/>
      <c r="J12" s="1"/>
      <c r="K12" s="1"/>
      <c r="L12" s="1"/>
      <c r="M12" s="1"/>
      <c r="N12" s="1"/>
      <c r="O12" s="1"/>
      <c r="P12" s="1"/>
      <c r="Q12" s="1"/>
      <c r="R12" s="1"/>
      <c r="S12" s="1"/>
      <c r="T12" s="1"/>
      <c r="U12" s="1"/>
      <c r="V12" s="1"/>
      <c r="W12" s="1"/>
      <c r="X12" s="1"/>
      <c r="Y12" s="1"/>
      <c r="Z12" s="1"/>
    </row>
    <row r="13" spans="1:26" ht="15.75" customHeight="1">
      <c r="A13" s="2"/>
      <c r="B13" s="2"/>
      <c r="C13" s="2"/>
      <c r="D13" s="2"/>
      <c r="E13" s="2"/>
      <c r="F13" s="2"/>
      <c r="G13" s="2"/>
      <c r="H13" s="2"/>
      <c r="I13" s="2"/>
      <c r="J13" s="1"/>
      <c r="K13" s="1"/>
      <c r="L13" s="1"/>
      <c r="M13" s="1"/>
      <c r="N13" s="1"/>
      <c r="O13" s="1"/>
      <c r="P13" s="1"/>
      <c r="Q13" s="1"/>
      <c r="R13" s="1"/>
      <c r="S13" s="1"/>
      <c r="T13" s="1"/>
      <c r="U13" s="1"/>
      <c r="V13" s="1"/>
      <c r="W13" s="1"/>
      <c r="X13" s="1"/>
      <c r="Y13" s="1"/>
      <c r="Z13" s="1"/>
    </row>
    <row r="14" spans="1:26" ht="15.75" customHeight="1">
      <c r="A14" s="2"/>
      <c r="B14" s="2"/>
      <c r="C14" s="2"/>
      <c r="D14" s="2"/>
      <c r="E14" s="2"/>
      <c r="F14" s="2"/>
      <c r="G14" s="2"/>
      <c r="H14" s="2"/>
      <c r="I14" s="2"/>
      <c r="J14" s="1"/>
      <c r="K14" s="1"/>
      <c r="L14" s="1"/>
      <c r="M14" s="1"/>
      <c r="N14" s="1"/>
      <c r="O14" s="1"/>
      <c r="P14" s="1"/>
      <c r="Q14" s="1"/>
      <c r="R14" s="1"/>
      <c r="S14" s="1"/>
      <c r="T14" s="1"/>
      <c r="U14" s="1"/>
      <c r="V14" s="1"/>
      <c r="W14" s="1"/>
      <c r="X14" s="1"/>
      <c r="Y14" s="1"/>
      <c r="Z14" s="1"/>
    </row>
    <row r="15" spans="1:26" ht="15.75" customHeight="1">
      <c r="A15" s="2"/>
      <c r="B15" s="2"/>
      <c r="C15" s="2"/>
      <c r="D15" s="2"/>
      <c r="E15" s="2"/>
      <c r="F15" s="2"/>
      <c r="G15" s="2"/>
      <c r="H15" s="2"/>
      <c r="I15" s="2"/>
      <c r="J15" s="1"/>
      <c r="K15" s="1"/>
      <c r="L15" s="1"/>
      <c r="M15" s="1"/>
      <c r="N15" s="1"/>
      <c r="O15" s="1"/>
      <c r="P15" s="1"/>
      <c r="Q15" s="1"/>
      <c r="R15" s="1"/>
      <c r="S15" s="1"/>
      <c r="T15" s="1"/>
      <c r="U15" s="1"/>
      <c r="V15" s="1"/>
      <c r="W15" s="1"/>
      <c r="X15" s="1"/>
      <c r="Y15" s="1"/>
      <c r="Z15" s="1"/>
    </row>
    <row r="16" spans="1:26" ht="15.75" customHeight="1">
      <c r="A16" s="2"/>
      <c r="B16" s="2"/>
      <c r="C16" s="2"/>
      <c r="D16" s="2"/>
      <c r="E16" s="2"/>
      <c r="F16" s="2"/>
      <c r="G16" s="2"/>
      <c r="H16" s="2"/>
      <c r="I16" s="2"/>
      <c r="J16" s="1"/>
      <c r="K16" s="1"/>
      <c r="L16" s="1"/>
      <c r="M16" s="1"/>
      <c r="N16" s="1"/>
      <c r="O16" s="1"/>
      <c r="P16" s="1"/>
      <c r="Q16" s="1"/>
      <c r="R16" s="1"/>
      <c r="S16" s="1"/>
      <c r="T16" s="1"/>
      <c r="U16" s="1"/>
      <c r="V16" s="1"/>
      <c r="W16" s="1"/>
      <c r="X16" s="1"/>
      <c r="Y16" s="1"/>
      <c r="Z16" s="1"/>
    </row>
    <row r="17" spans="1:26" ht="15.75" customHeight="1">
      <c r="A17" s="2"/>
      <c r="B17" s="2"/>
      <c r="C17" s="2"/>
      <c r="D17" s="2"/>
      <c r="E17" s="2"/>
      <c r="F17" s="2"/>
      <c r="G17" s="2"/>
      <c r="H17" s="2"/>
      <c r="I17" s="2"/>
      <c r="J17" s="1"/>
      <c r="K17" s="1"/>
      <c r="L17" s="1"/>
      <c r="M17" s="1"/>
      <c r="N17" s="1"/>
      <c r="O17" s="1"/>
      <c r="P17" s="1"/>
      <c r="Q17" s="1"/>
      <c r="R17" s="1"/>
      <c r="S17" s="1"/>
      <c r="T17" s="1"/>
      <c r="U17" s="1"/>
      <c r="V17" s="1"/>
      <c r="W17" s="1"/>
      <c r="X17" s="1"/>
      <c r="Y17" s="1"/>
      <c r="Z17" s="1"/>
    </row>
    <row r="18" spans="1:26" ht="15.75" customHeight="1">
      <c r="A18" s="2"/>
      <c r="B18" s="2"/>
      <c r="C18" s="2"/>
      <c r="D18" s="2"/>
      <c r="E18" s="2"/>
      <c r="F18" s="2"/>
      <c r="G18" s="2"/>
      <c r="H18" s="2"/>
      <c r="I18" s="2"/>
      <c r="J18" s="1"/>
      <c r="K18" s="1"/>
      <c r="L18" s="1"/>
      <c r="M18" s="1"/>
      <c r="N18" s="1"/>
      <c r="O18" s="1"/>
      <c r="P18" s="1"/>
      <c r="Q18" s="1"/>
      <c r="R18" s="1"/>
      <c r="S18" s="1"/>
      <c r="T18" s="1"/>
      <c r="U18" s="1"/>
      <c r="V18" s="1"/>
      <c r="W18" s="1"/>
      <c r="X18" s="1"/>
      <c r="Y18" s="1"/>
      <c r="Z18" s="1"/>
    </row>
    <row r="19" spans="1:26" ht="15.75" customHeight="1">
      <c r="A19" s="2"/>
      <c r="B19" s="2"/>
      <c r="C19" s="2"/>
      <c r="D19" s="2"/>
      <c r="E19" s="2"/>
      <c r="F19" s="2"/>
      <c r="G19" s="2"/>
      <c r="H19" s="2"/>
      <c r="I19" s="2"/>
      <c r="J19" s="1"/>
      <c r="K19" s="1"/>
      <c r="L19" s="1"/>
      <c r="M19" s="1"/>
      <c r="N19" s="1"/>
      <c r="O19" s="1"/>
      <c r="P19" s="1"/>
      <c r="Q19" s="1"/>
      <c r="R19" s="1"/>
      <c r="S19" s="1"/>
      <c r="T19" s="1"/>
      <c r="U19" s="1"/>
      <c r="V19" s="1"/>
      <c r="W19" s="1"/>
      <c r="X19" s="1"/>
      <c r="Y19" s="1"/>
      <c r="Z19" s="1"/>
    </row>
    <row r="20" spans="1:26" ht="15.75" customHeight="1">
      <c r="A20" s="2"/>
      <c r="B20" s="2"/>
      <c r="C20" s="2"/>
      <c r="D20" s="2"/>
      <c r="E20" s="2"/>
      <c r="F20" s="2"/>
      <c r="G20" s="2"/>
      <c r="H20" s="2"/>
      <c r="I20" s="2"/>
      <c r="J20" s="1"/>
      <c r="K20" s="1"/>
      <c r="L20" s="1"/>
      <c r="M20" s="1"/>
      <c r="N20" s="1"/>
      <c r="O20" s="1"/>
      <c r="P20" s="1"/>
      <c r="Q20" s="1"/>
      <c r="R20" s="1"/>
      <c r="S20" s="1"/>
      <c r="T20" s="1"/>
      <c r="U20" s="1"/>
      <c r="V20" s="1"/>
      <c r="W20" s="1"/>
      <c r="X20" s="1"/>
      <c r="Y20" s="1"/>
      <c r="Z20" s="1"/>
    </row>
    <row r="21" spans="1:26" ht="15.75" customHeight="1">
      <c r="A21" s="2"/>
      <c r="B21" s="2"/>
      <c r="C21" s="2"/>
      <c r="D21" s="2"/>
      <c r="E21" s="2"/>
      <c r="F21" s="2"/>
      <c r="G21" s="2"/>
      <c r="H21" s="2"/>
      <c r="I21" s="2"/>
      <c r="J21" s="1"/>
      <c r="K21" s="1"/>
      <c r="L21" s="1"/>
      <c r="M21" s="1"/>
      <c r="N21" s="1"/>
      <c r="O21" s="1"/>
      <c r="P21" s="1"/>
      <c r="Q21" s="1"/>
      <c r="R21" s="1"/>
      <c r="S21" s="1"/>
      <c r="T21" s="1"/>
      <c r="U21" s="1"/>
      <c r="V21" s="1"/>
      <c r="W21" s="1"/>
      <c r="X21" s="1"/>
      <c r="Y21" s="1"/>
      <c r="Z21" s="1"/>
    </row>
    <row r="22" spans="1:26" ht="15.75" customHeight="1">
      <c r="A22" s="2"/>
      <c r="B22" s="2"/>
      <c r="C22" s="2"/>
      <c r="D22" s="2"/>
      <c r="E22" s="2"/>
      <c r="F22" s="2"/>
      <c r="G22" s="2"/>
      <c r="H22" s="2"/>
      <c r="I22" s="2"/>
      <c r="J22" s="1"/>
      <c r="K22" s="1"/>
      <c r="L22" s="1"/>
      <c r="M22" s="1"/>
      <c r="N22" s="1"/>
      <c r="O22" s="1"/>
      <c r="P22" s="1"/>
      <c r="Q22" s="1"/>
      <c r="R22" s="1"/>
      <c r="S22" s="1"/>
      <c r="T22" s="1"/>
      <c r="U22" s="1"/>
      <c r="V22" s="1"/>
      <c r="W22" s="1"/>
      <c r="X22" s="1"/>
      <c r="Y22" s="1"/>
      <c r="Z22" s="1"/>
    </row>
    <row r="23" spans="1:26" ht="15.75" customHeight="1">
      <c r="A23" s="2"/>
      <c r="B23" s="2"/>
      <c r="C23" s="2"/>
      <c r="D23" s="2"/>
      <c r="E23" s="2"/>
      <c r="F23" s="2"/>
      <c r="G23" s="2"/>
      <c r="H23" s="2"/>
      <c r="I23" s="2"/>
      <c r="J23" s="1"/>
      <c r="K23" s="1"/>
      <c r="L23" s="1"/>
      <c r="M23" s="1"/>
      <c r="N23" s="1"/>
      <c r="O23" s="1"/>
      <c r="P23" s="1"/>
      <c r="Q23" s="1"/>
      <c r="R23" s="1"/>
      <c r="S23" s="1"/>
      <c r="T23" s="1"/>
      <c r="U23" s="1"/>
      <c r="V23" s="1"/>
      <c r="W23" s="1"/>
      <c r="X23" s="1"/>
      <c r="Y23" s="1"/>
      <c r="Z23" s="1"/>
    </row>
    <row r="24" spans="1:26" ht="15.75" customHeight="1">
      <c r="A24" s="2"/>
      <c r="B24" s="2"/>
      <c r="C24" s="2"/>
      <c r="D24" s="2"/>
      <c r="E24" s="2"/>
      <c r="F24" s="2"/>
      <c r="G24" s="2"/>
      <c r="H24" s="2"/>
      <c r="I24" s="2"/>
      <c r="J24" s="1"/>
      <c r="K24" s="1"/>
      <c r="L24" s="1"/>
      <c r="M24" s="1"/>
      <c r="N24" s="1"/>
      <c r="O24" s="1"/>
      <c r="P24" s="1"/>
      <c r="Q24" s="1"/>
      <c r="R24" s="1"/>
      <c r="S24" s="1"/>
      <c r="T24" s="1"/>
      <c r="U24" s="1"/>
      <c r="V24" s="1"/>
      <c r="W24" s="1"/>
      <c r="X24" s="1"/>
      <c r="Y24" s="1"/>
      <c r="Z24" s="1"/>
    </row>
    <row r="25" spans="1:26" ht="15.75" customHeight="1">
      <c r="A25" s="2"/>
      <c r="B25" s="2"/>
      <c r="C25" s="2"/>
      <c r="D25" s="2"/>
      <c r="E25" s="2"/>
      <c r="F25" s="2"/>
      <c r="G25" s="2"/>
      <c r="H25" s="2"/>
      <c r="I25" s="2"/>
      <c r="J25" s="1"/>
      <c r="K25" s="1"/>
      <c r="L25" s="1"/>
      <c r="M25" s="1"/>
      <c r="N25" s="1"/>
      <c r="O25" s="1"/>
      <c r="P25" s="1"/>
      <c r="Q25" s="1"/>
      <c r="R25" s="1"/>
      <c r="S25" s="1"/>
      <c r="T25" s="1"/>
      <c r="U25" s="1"/>
      <c r="V25" s="1"/>
      <c r="W25" s="1"/>
      <c r="X25" s="1"/>
      <c r="Y25" s="1"/>
      <c r="Z25" s="1"/>
    </row>
    <row r="26" spans="1:26" ht="15.75" customHeight="1">
      <c r="A26" s="2"/>
      <c r="B26" s="2"/>
      <c r="C26" s="2"/>
      <c r="D26" s="2"/>
      <c r="E26" s="2"/>
      <c r="F26" s="2"/>
      <c r="G26" s="2"/>
      <c r="H26" s="2"/>
      <c r="I26" s="2"/>
      <c r="J26" s="1"/>
      <c r="K26" s="1"/>
      <c r="L26" s="1"/>
      <c r="M26" s="1"/>
      <c r="N26" s="1"/>
      <c r="O26" s="1"/>
      <c r="P26" s="1"/>
      <c r="Q26" s="1"/>
      <c r="R26" s="1"/>
      <c r="S26" s="1"/>
      <c r="T26" s="1"/>
      <c r="U26" s="1"/>
      <c r="V26" s="1"/>
      <c r="W26" s="1"/>
      <c r="X26" s="1"/>
      <c r="Y26" s="1"/>
      <c r="Z26" s="1"/>
    </row>
    <row r="27" spans="1:26" ht="15.75" customHeight="1">
      <c r="A27" s="2"/>
      <c r="B27" s="2"/>
      <c r="C27" s="2"/>
      <c r="D27" s="2"/>
      <c r="E27" s="2"/>
      <c r="F27" s="2"/>
      <c r="G27" s="2"/>
      <c r="H27" s="2"/>
      <c r="I27" s="2"/>
      <c r="J27" s="1"/>
      <c r="K27" s="1"/>
      <c r="L27" s="1"/>
      <c r="M27" s="1"/>
      <c r="N27" s="1"/>
      <c r="O27" s="1"/>
      <c r="P27" s="1"/>
      <c r="Q27" s="1"/>
      <c r="R27" s="1"/>
      <c r="S27" s="1"/>
      <c r="T27" s="1"/>
      <c r="U27" s="1"/>
      <c r="V27" s="1"/>
      <c r="W27" s="1"/>
      <c r="X27" s="1"/>
      <c r="Y27" s="1"/>
      <c r="Z27" s="1"/>
    </row>
    <row r="28" spans="1:26" ht="15.75" customHeight="1">
      <c r="A28" s="2"/>
      <c r="B28" s="2"/>
      <c r="C28" s="2"/>
      <c r="D28" s="2"/>
      <c r="E28" s="2"/>
      <c r="F28" s="2"/>
      <c r="G28" s="2"/>
      <c r="H28" s="2"/>
      <c r="I28" s="2"/>
      <c r="J28" s="1"/>
      <c r="K28" s="1"/>
      <c r="L28" s="1"/>
      <c r="M28" s="1"/>
      <c r="N28" s="1"/>
      <c r="O28" s="1"/>
      <c r="P28" s="1"/>
      <c r="Q28" s="1"/>
      <c r="R28" s="1"/>
      <c r="S28" s="1"/>
      <c r="T28" s="1"/>
      <c r="U28" s="1"/>
      <c r="V28" s="1"/>
      <c r="W28" s="1"/>
      <c r="X28" s="1"/>
      <c r="Y28" s="1"/>
      <c r="Z28" s="1"/>
    </row>
    <row r="29" spans="1:26" ht="15.75" customHeight="1">
      <c r="A29" s="2"/>
      <c r="B29" s="2"/>
      <c r="C29" s="2"/>
      <c r="D29" s="2"/>
      <c r="E29" s="2"/>
      <c r="F29" s="2"/>
      <c r="G29" s="2"/>
      <c r="H29" s="2"/>
      <c r="I29" s="2"/>
      <c r="J29" s="1"/>
      <c r="K29" s="1"/>
      <c r="L29" s="1"/>
      <c r="M29" s="1"/>
      <c r="N29" s="1"/>
      <c r="O29" s="1"/>
      <c r="P29" s="1"/>
      <c r="Q29" s="1"/>
      <c r="R29" s="1"/>
      <c r="S29" s="1"/>
      <c r="T29" s="1"/>
      <c r="U29" s="1"/>
      <c r="V29" s="1"/>
      <c r="W29" s="1"/>
      <c r="X29" s="1"/>
      <c r="Y29" s="1"/>
      <c r="Z29" s="1"/>
    </row>
    <row r="30" spans="1:26" ht="15.75" customHeight="1">
      <c r="A30" s="2"/>
      <c r="B30" s="2"/>
      <c r="C30" s="2"/>
      <c r="D30" s="2"/>
      <c r="E30" s="2"/>
      <c r="F30" s="2"/>
      <c r="G30" s="2"/>
      <c r="H30" s="2"/>
      <c r="I30" s="2"/>
      <c r="J30" s="1"/>
      <c r="K30" s="1"/>
      <c r="L30" s="1"/>
      <c r="M30" s="1"/>
      <c r="N30" s="1"/>
      <c r="O30" s="1"/>
      <c r="P30" s="1"/>
      <c r="Q30" s="1"/>
      <c r="R30" s="1"/>
      <c r="S30" s="1"/>
      <c r="T30" s="1"/>
      <c r="U30" s="1"/>
      <c r="V30" s="1"/>
      <c r="W30" s="1"/>
      <c r="X30" s="1"/>
      <c r="Y30" s="1"/>
      <c r="Z30" s="1"/>
    </row>
    <row r="31" spans="1:26" ht="15.75" customHeight="1">
      <c r="A31" s="2"/>
      <c r="B31" s="2"/>
      <c r="C31" s="2"/>
      <c r="D31" s="2"/>
      <c r="E31" s="2"/>
      <c r="F31" s="2"/>
      <c r="G31" s="2"/>
      <c r="H31" s="2"/>
      <c r="I31" s="2"/>
      <c r="J31" s="1"/>
      <c r="K31" s="1"/>
      <c r="L31" s="1"/>
      <c r="M31" s="1"/>
      <c r="N31" s="1"/>
      <c r="O31" s="1"/>
      <c r="P31" s="1"/>
      <c r="Q31" s="1"/>
      <c r="R31" s="1"/>
      <c r="S31" s="1"/>
      <c r="T31" s="1"/>
      <c r="U31" s="1"/>
      <c r="V31" s="1"/>
      <c r="W31" s="1"/>
      <c r="X31" s="1"/>
      <c r="Y31" s="1"/>
      <c r="Z31" s="1"/>
    </row>
    <row r="32" spans="1:26" ht="15.75" customHeight="1">
      <c r="A32" s="2"/>
      <c r="B32" s="2"/>
      <c r="C32" s="2"/>
      <c r="D32" s="2"/>
      <c r="E32" s="2"/>
      <c r="F32" s="2"/>
      <c r="G32" s="2"/>
      <c r="H32" s="2"/>
      <c r="I32" s="2"/>
      <c r="J32" s="1"/>
      <c r="K32" s="1"/>
      <c r="L32" s="1"/>
      <c r="M32" s="1"/>
      <c r="N32" s="1"/>
      <c r="O32" s="1"/>
      <c r="P32" s="1"/>
      <c r="Q32" s="1"/>
      <c r="R32" s="1"/>
      <c r="S32" s="1"/>
      <c r="T32" s="1"/>
      <c r="U32" s="1"/>
      <c r="V32" s="1"/>
      <c r="W32" s="1"/>
      <c r="X32" s="1"/>
      <c r="Y32" s="1"/>
      <c r="Z32" s="1"/>
    </row>
    <row r="33" spans="1:26" ht="15.75" customHeight="1">
      <c r="A33" s="2"/>
      <c r="B33" s="2"/>
      <c r="C33" s="2"/>
      <c r="D33" s="2"/>
      <c r="E33" s="2"/>
      <c r="F33" s="2"/>
      <c r="G33" s="2"/>
      <c r="H33" s="2"/>
      <c r="I33" s="2"/>
      <c r="J33" s="1"/>
      <c r="K33" s="1"/>
      <c r="L33" s="1"/>
      <c r="M33" s="1"/>
      <c r="N33" s="1"/>
      <c r="O33" s="1"/>
      <c r="P33" s="1"/>
      <c r="Q33" s="1"/>
      <c r="R33" s="1"/>
      <c r="S33" s="1"/>
      <c r="T33" s="1"/>
      <c r="U33" s="1"/>
      <c r="V33" s="1"/>
      <c r="W33" s="1"/>
      <c r="X33" s="1"/>
      <c r="Y33" s="1"/>
      <c r="Z33" s="1"/>
    </row>
    <row r="34" spans="1:26" ht="15.75" customHeight="1">
      <c r="A34" s="2"/>
      <c r="B34" s="2"/>
      <c r="C34" s="2"/>
      <c r="D34" s="2"/>
      <c r="E34" s="2"/>
      <c r="F34" s="2"/>
      <c r="G34" s="2"/>
      <c r="H34" s="2"/>
      <c r="I34" s="2"/>
      <c r="J34" s="1"/>
      <c r="K34" s="1"/>
      <c r="L34" s="1"/>
      <c r="M34" s="1"/>
      <c r="N34" s="1"/>
      <c r="O34" s="1"/>
      <c r="P34" s="1"/>
      <c r="Q34" s="1"/>
      <c r="R34" s="1"/>
      <c r="S34" s="1"/>
      <c r="T34" s="1"/>
      <c r="U34" s="1"/>
      <c r="V34" s="1"/>
      <c r="W34" s="1"/>
      <c r="X34" s="1"/>
      <c r="Y34" s="1"/>
      <c r="Z34" s="1"/>
    </row>
    <row r="35" spans="1:26" ht="15.75" customHeight="1">
      <c r="A35" s="2"/>
      <c r="B35" s="2"/>
      <c r="C35" s="2"/>
      <c r="D35" s="2"/>
      <c r="E35" s="2"/>
      <c r="F35" s="2"/>
      <c r="G35" s="2"/>
      <c r="H35" s="2"/>
      <c r="I35" s="2"/>
      <c r="J35" s="1"/>
      <c r="K35" s="1"/>
      <c r="L35" s="1"/>
      <c r="M35" s="1"/>
      <c r="N35" s="1"/>
      <c r="O35" s="1"/>
      <c r="P35" s="1"/>
      <c r="Q35" s="1"/>
      <c r="R35" s="1"/>
      <c r="S35" s="1"/>
      <c r="T35" s="1"/>
      <c r="U35" s="1"/>
      <c r="V35" s="1"/>
      <c r="W35" s="1"/>
      <c r="X35" s="1"/>
      <c r="Y35" s="1"/>
      <c r="Z35" s="1"/>
    </row>
    <row r="36" spans="1:26" ht="15.75" customHeight="1">
      <c r="A36" s="2"/>
      <c r="B36" s="2"/>
      <c r="C36" s="2"/>
      <c r="D36" s="2"/>
      <c r="E36" s="2"/>
      <c r="F36" s="2"/>
      <c r="G36" s="2"/>
      <c r="H36" s="2"/>
      <c r="I36" s="2"/>
      <c r="J36" s="1"/>
      <c r="K36" s="1"/>
      <c r="L36" s="1"/>
      <c r="M36" s="1"/>
      <c r="N36" s="1"/>
      <c r="O36" s="1"/>
      <c r="P36" s="1"/>
      <c r="Q36" s="1"/>
      <c r="R36" s="1"/>
      <c r="S36" s="1"/>
      <c r="T36" s="1"/>
      <c r="U36" s="1"/>
      <c r="V36" s="1"/>
      <c r="W36" s="1"/>
      <c r="X36" s="1"/>
      <c r="Y36" s="1"/>
      <c r="Z36" s="1"/>
    </row>
    <row r="37" spans="1:26" ht="15.75" customHeight="1">
      <c r="A37" s="2"/>
      <c r="B37" s="2"/>
      <c r="C37" s="2"/>
      <c r="D37" s="2"/>
      <c r="E37" s="2"/>
      <c r="F37" s="2"/>
      <c r="G37" s="2"/>
      <c r="H37" s="2"/>
      <c r="I37" s="2"/>
      <c r="J37" s="1"/>
      <c r="K37" s="1"/>
      <c r="L37" s="1"/>
      <c r="M37" s="1"/>
      <c r="N37" s="1"/>
      <c r="O37" s="1"/>
      <c r="P37" s="1"/>
      <c r="Q37" s="1"/>
      <c r="R37" s="1"/>
      <c r="S37" s="1"/>
      <c r="T37" s="1"/>
      <c r="U37" s="1"/>
      <c r="V37" s="1"/>
      <c r="W37" s="1"/>
      <c r="X37" s="1"/>
      <c r="Y37" s="1"/>
      <c r="Z37" s="1"/>
    </row>
    <row r="38" spans="1:26" ht="15.75" customHeight="1">
      <c r="A38" s="2"/>
      <c r="B38" s="2"/>
      <c r="C38" s="2"/>
      <c r="D38" s="2"/>
      <c r="E38" s="2"/>
      <c r="F38" s="2"/>
      <c r="G38" s="2"/>
      <c r="H38" s="2"/>
      <c r="I38" s="2"/>
      <c r="J38" s="1"/>
      <c r="K38" s="1"/>
      <c r="L38" s="1"/>
      <c r="M38" s="1"/>
      <c r="N38" s="1"/>
      <c r="O38" s="1"/>
      <c r="P38" s="1"/>
      <c r="Q38" s="1"/>
      <c r="R38" s="1"/>
      <c r="S38" s="1"/>
      <c r="T38" s="1"/>
      <c r="U38" s="1"/>
      <c r="V38" s="1"/>
      <c r="W38" s="1"/>
      <c r="X38" s="1"/>
      <c r="Y38" s="1"/>
      <c r="Z38" s="1"/>
    </row>
    <row r="39" spans="1:26" ht="15.75" customHeight="1">
      <c r="A39" s="3"/>
      <c r="B39" s="3"/>
      <c r="C39" s="3"/>
      <c r="D39" s="3"/>
      <c r="E39" s="3"/>
      <c r="F39" s="3"/>
      <c r="G39" s="3"/>
      <c r="H39" s="3"/>
      <c r="I39" s="3"/>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3">
    <mergeCell ref="A1:H1"/>
    <mergeCell ref="A3:C3"/>
    <mergeCell ref="D3:H3"/>
  </mergeCell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D8C8D-E9E5-4350-B40A-C51E8F9B6A40}">
  <dimension ref="A1:Z926"/>
  <sheetViews>
    <sheetView zoomScaleNormal="100" workbookViewId="0">
      <selection activeCell="H33" sqref="H33"/>
    </sheetView>
  </sheetViews>
  <sheetFormatPr baseColWidth="10" defaultColWidth="14.44140625" defaultRowHeight="15" customHeight="1"/>
  <cols>
    <col min="1" max="1" width="17" customWidth="1"/>
    <col min="2" max="2" width="15.5546875" customWidth="1"/>
    <col min="3" max="3" width="16.5546875" customWidth="1"/>
    <col min="4" max="4" width="10.6640625" customWidth="1"/>
    <col min="5" max="5" width="14.88671875" customWidth="1"/>
    <col min="6" max="6" width="33" customWidth="1"/>
    <col min="7" max="7" width="23.33203125" customWidth="1"/>
    <col min="8" max="8" width="70.6640625" customWidth="1"/>
    <col min="9" max="9" width="17.4414062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150" customHeight="1" thickTop="1" thickBot="1">
      <c r="A3" s="12">
        <v>62</v>
      </c>
      <c r="B3" s="12">
        <v>4</v>
      </c>
      <c r="C3" s="12" t="s">
        <v>57</v>
      </c>
      <c r="D3" s="12">
        <v>2</v>
      </c>
      <c r="E3" s="12" t="s">
        <v>46</v>
      </c>
      <c r="F3" s="12" t="s">
        <v>174</v>
      </c>
      <c r="G3" s="12" t="s">
        <v>49</v>
      </c>
      <c r="H3" s="13" t="s">
        <v>175</v>
      </c>
      <c r="I3" s="14" t="s">
        <v>171</v>
      </c>
      <c r="J3" s="1"/>
      <c r="K3" s="1"/>
      <c r="L3" s="1"/>
      <c r="M3" s="1"/>
      <c r="N3" s="1"/>
      <c r="O3" s="1"/>
      <c r="P3" s="1"/>
      <c r="Q3" s="1"/>
      <c r="R3" s="1"/>
      <c r="S3" s="1"/>
      <c r="T3" s="1"/>
      <c r="U3" s="1"/>
      <c r="V3" s="1"/>
      <c r="W3" s="1"/>
      <c r="X3" s="1"/>
      <c r="Y3" s="1"/>
      <c r="Z3" s="1"/>
    </row>
    <row r="4" spans="1:26" ht="150" customHeight="1" thickBot="1">
      <c r="A4" s="12">
        <v>63</v>
      </c>
      <c r="B4" s="12">
        <v>4</v>
      </c>
      <c r="C4" s="12" t="s">
        <v>57</v>
      </c>
      <c r="D4" s="12">
        <v>2</v>
      </c>
      <c r="E4" s="12" t="s">
        <v>46</v>
      </c>
      <c r="F4" s="12" t="s">
        <v>174</v>
      </c>
      <c r="G4" s="12" t="s">
        <v>41</v>
      </c>
      <c r="H4" s="13" t="s">
        <v>176</v>
      </c>
      <c r="I4" s="14" t="s">
        <v>177</v>
      </c>
      <c r="J4" s="1"/>
      <c r="K4" s="1"/>
      <c r="L4" s="1"/>
      <c r="M4" s="1"/>
      <c r="N4" s="1"/>
      <c r="O4" s="1"/>
      <c r="P4" s="1"/>
      <c r="Q4" s="1"/>
      <c r="R4" s="1"/>
      <c r="S4" s="1"/>
      <c r="T4" s="1"/>
      <c r="U4" s="1"/>
      <c r="V4" s="1"/>
      <c r="W4" s="1"/>
      <c r="X4" s="1"/>
      <c r="Y4" s="1"/>
      <c r="Z4" s="1"/>
    </row>
    <row r="5" spans="1:26" ht="150" customHeight="1" thickBot="1">
      <c r="A5" s="12">
        <v>64</v>
      </c>
      <c r="B5" s="12">
        <v>4</v>
      </c>
      <c r="C5" s="12" t="s">
        <v>57</v>
      </c>
      <c r="D5" s="12">
        <v>2</v>
      </c>
      <c r="E5" s="12" t="s">
        <v>46</v>
      </c>
      <c r="F5" s="12" t="s">
        <v>174</v>
      </c>
      <c r="G5" s="12" t="s">
        <v>90</v>
      </c>
      <c r="H5" s="13" t="s">
        <v>178</v>
      </c>
      <c r="I5" s="14" t="s">
        <v>177</v>
      </c>
      <c r="J5" s="1"/>
      <c r="K5" s="1"/>
      <c r="L5" s="1"/>
      <c r="M5" s="1"/>
      <c r="N5" s="1"/>
      <c r="O5" s="1"/>
      <c r="P5" s="1"/>
      <c r="Q5" s="1"/>
      <c r="R5" s="1"/>
      <c r="S5" s="1"/>
      <c r="T5" s="1"/>
      <c r="U5" s="1"/>
      <c r="V5" s="1"/>
      <c r="W5" s="1"/>
      <c r="X5" s="1"/>
      <c r="Y5" s="1"/>
      <c r="Z5" s="1"/>
    </row>
    <row r="6" spans="1:26" ht="150" customHeight="1" thickBot="1">
      <c r="A6" s="12">
        <v>65</v>
      </c>
      <c r="B6" s="12">
        <v>4</v>
      </c>
      <c r="C6" s="12" t="s">
        <v>57</v>
      </c>
      <c r="D6" s="12">
        <v>2</v>
      </c>
      <c r="E6" s="12" t="s">
        <v>46</v>
      </c>
      <c r="F6" s="12" t="s">
        <v>174</v>
      </c>
      <c r="G6" s="12" t="s">
        <v>23</v>
      </c>
      <c r="H6" s="13" t="s">
        <v>179</v>
      </c>
      <c r="I6" s="14" t="s">
        <v>180</v>
      </c>
      <c r="J6" s="1"/>
      <c r="K6" s="1"/>
      <c r="L6" s="1"/>
      <c r="M6" s="1"/>
      <c r="N6" s="1"/>
      <c r="O6" s="1"/>
      <c r="P6" s="1"/>
      <c r="Q6" s="1"/>
      <c r="R6" s="1"/>
      <c r="S6" s="1"/>
      <c r="T6" s="1"/>
      <c r="U6" s="1"/>
      <c r="V6" s="1"/>
      <c r="W6" s="1"/>
      <c r="X6" s="1"/>
      <c r="Y6" s="1"/>
      <c r="Z6" s="1"/>
    </row>
    <row r="7" spans="1:26" ht="150" customHeight="1" thickBot="1">
      <c r="A7" s="12">
        <v>66</v>
      </c>
      <c r="B7" s="12">
        <v>4</v>
      </c>
      <c r="C7" s="12" t="s">
        <v>57</v>
      </c>
      <c r="D7" s="12">
        <v>2</v>
      </c>
      <c r="E7" s="12" t="s">
        <v>46</v>
      </c>
      <c r="F7" s="12" t="s">
        <v>174</v>
      </c>
      <c r="G7" s="12" t="s">
        <v>49</v>
      </c>
      <c r="H7" s="13" t="s">
        <v>181</v>
      </c>
      <c r="I7" s="14" t="s">
        <v>182</v>
      </c>
      <c r="J7" s="1"/>
      <c r="K7" s="1"/>
      <c r="L7" s="1"/>
      <c r="M7" s="1"/>
      <c r="N7" s="1"/>
      <c r="O7" s="1"/>
      <c r="P7" s="1"/>
      <c r="Q7" s="1"/>
      <c r="R7" s="1"/>
      <c r="S7" s="1"/>
      <c r="T7" s="1"/>
      <c r="U7" s="1"/>
      <c r="V7" s="1"/>
      <c r="W7" s="1"/>
      <c r="X7" s="1"/>
      <c r="Y7" s="1"/>
      <c r="Z7" s="1"/>
    </row>
    <row r="8" spans="1:26" ht="150" customHeight="1" thickBot="1">
      <c r="A8" s="12">
        <v>67</v>
      </c>
      <c r="B8" s="12">
        <v>4</v>
      </c>
      <c r="C8" s="12" t="s">
        <v>57</v>
      </c>
      <c r="D8" s="12">
        <v>2</v>
      </c>
      <c r="E8" s="12" t="s">
        <v>46</v>
      </c>
      <c r="F8" s="12" t="s">
        <v>174</v>
      </c>
      <c r="G8" s="12" t="s">
        <v>23</v>
      </c>
      <c r="H8" s="13" t="s">
        <v>183</v>
      </c>
      <c r="I8" s="14" t="s">
        <v>184</v>
      </c>
      <c r="J8" s="1"/>
      <c r="K8" s="1"/>
      <c r="L8" s="1"/>
      <c r="M8" s="1"/>
      <c r="N8" s="1"/>
      <c r="O8" s="1"/>
      <c r="P8" s="1"/>
      <c r="Q8" s="1"/>
      <c r="R8" s="1"/>
      <c r="S8" s="1"/>
      <c r="T8" s="1"/>
      <c r="U8" s="1"/>
      <c r="V8" s="1"/>
      <c r="W8" s="1"/>
      <c r="X8" s="1"/>
      <c r="Y8" s="1"/>
      <c r="Z8" s="1"/>
    </row>
    <row r="9" spans="1:26" ht="150" customHeight="1" thickBot="1">
      <c r="A9" s="12">
        <v>68</v>
      </c>
      <c r="B9" s="12">
        <v>4</v>
      </c>
      <c r="C9" s="12" t="s">
        <v>57</v>
      </c>
      <c r="D9" s="12">
        <v>2</v>
      </c>
      <c r="E9" s="12" t="s">
        <v>46</v>
      </c>
      <c r="F9" s="12" t="s">
        <v>174</v>
      </c>
      <c r="G9" s="12" t="s">
        <v>49</v>
      </c>
      <c r="H9" s="13" t="s">
        <v>185</v>
      </c>
      <c r="I9" s="14" t="s">
        <v>184</v>
      </c>
      <c r="J9" s="1"/>
      <c r="K9" s="1"/>
      <c r="L9" s="1"/>
      <c r="M9" s="1"/>
      <c r="N9" s="1"/>
      <c r="O9" s="1"/>
      <c r="P9" s="1"/>
      <c r="Q9" s="1"/>
      <c r="R9" s="1"/>
      <c r="S9" s="1"/>
      <c r="T9" s="1"/>
      <c r="U9" s="1"/>
      <c r="V9" s="1"/>
      <c r="W9" s="1"/>
      <c r="X9" s="1"/>
      <c r="Y9" s="1"/>
      <c r="Z9" s="1"/>
    </row>
    <row r="10" spans="1:26" ht="150" customHeight="1" thickBot="1">
      <c r="A10" s="12">
        <v>69</v>
      </c>
      <c r="B10" s="12">
        <v>4</v>
      </c>
      <c r="C10" s="12" t="s">
        <v>57</v>
      </c>
      <c r="D10" s="12">
        <v>2</v>
      </c>
      <c r="E10" s="12" t="s">
        <v>46</v>
      </c>
      <c r="F10" s="12" t="s">
        <v>174</v>
      </c>
      <c r="G10" s="12" t="s">
        <v>186</v>
      </c>
      <c r="H10" s="13" t="s">
        <v>187</v>
      </c>
      <c r="I10" s="14" t="s">
        <v>184</v>
      </c>
      <c r="J10" s="1"/>
      <c r="K10" s="1"/>
      <c r="L10" s="1"/>
      <c r="M10" s="1"/>
      <c r="N10" s="1"/>
      <c r="O10" s="1"/>
      <c r="P10" s="1"/>
      <c r="Q10" s="1"/>
      <c r="R10" s="1"/>
      <c r="S10" s="1"/>
      <c r="T10" s="1"/>
      <c r="U10" s="1"/>
      <c r="V10" s="1"/>
      <c r="W10" s="1"/>
      <c r="X10" s="1"/>
      <c r="Y10" s="1"/>
      <c r="Z10" s="1"/>
    </row>
    <row r="11" spans="1:26" ht="150" customHeight="1" thickBot="1">
      <c r="A11" s="12">
        <v>70</v>
      </c>
      <c r="B11" s="12">
        <v>4</v>
      </c>
      <c r="C11" s="12" t="s">
        <v>57</v>
      </c>
      <c r="D11" s="12">
        <v>2</v>
      </c>
      <c r="E11" s="12" t="s">
        <v>46</v>
      </c>
      <c r="F11" s="12" t="s">
        <v>174</v>
      </c>
      <c r="G11" s="12" t="s">
        <v>49</v>
      </c>
      <c r="H11" s="13" t="s">
        <v>188</v>
      </c>
      <c r="I11" s="14" t="s">
        <v>184</v>
      </c>
      <c r="J11" s="1"/>
      <c r="K11" s="1"/>
      <c r="L11" s="1"/>
      <c r="M11" s="1"/>
      <c r="N11" s="1"/>
      <c r="O11" s="1"/>
      <c r="P11" s="1"/>
      <c r="Q11" s="1"/>
      <c r="R11" s="1"/>
      <c r="S11" s="1"/>
      <c r="T11" s="1"/>
      <c r="U11" s="1"/>
      <c r="V11" s="1"/>
      <c r="W11" s="1"/>
      <c r="X11" s="1"/>
      <c r="Y11" s="1"/>
      <c r="Z11" s="1"/>
    </row>
    <row r="12" spans="1:26" ht="150" customHeight="1" thickBot="1">
      <c r="A12" s="12">
        <v>71</v>
      </c>
      <c r="B12" s="12">
        <v>4</v>
      </c>
      <c r="C12" s="12" t="s">
        <v>57</v>
      </c>
      <c r="D12" s="12">
        <v>2</v>
      </c>
      <c r="E12" s="12" t="s">
        <v>46</v>
      </c>
      <c r="F12" s="12" t="s">
        <v>174</v>
      </c>
      <c r="G12" s="12" t="s">
        <v>189</v>
      </c>
      <c r="H12" s="13" t="s">
        <v>190</v>
      </c>
      <c r="I12" s="14" t="s">
        <v>191</v>
      </c>
      <c r="J12" s="1"/>
      <c r="K12" s="1"/>
      <c r="L12" s="1"/>
      <c r="M12" s="1"/>
      <c r="N12" s="1"/>
      <c r="O12" s="1"/>
      <c r="P12" s="1"/>
      <c r="Q12" s="1"/>
      <c r="R12" s="1"/>
      <c r="S12" s="1"/>
      <c r="T12" s="1"/>
      <c r="U12" s="1"/>
      <c r="V12" s="1"/>
      <c r="W12" s="1"/>
      <c r="X12" s="1"/>
      <c r="Y12" s="1"/>
      <c r="Z12" s="1"/>
    </row>
    <row r="13" spans="1:26" ht="150" customHeight="1" thickBot="1">
      <c r="A13" s="12">
        <v>72</v>
      </c>
      <c r="B13" s="12">
        <v>4</v>
      </c>
      <c r="C13" s="12" t="s">
        <v>57</v>
      </c>
      <c r="D13" s="12">
        <v>2</v>
      </c>
      <c r="E13" s="12" t="s">
        <v>46</v>
      </c>
      <c r="F13" s="12" t="s">
        <v>174</v>
      </c>
      <c r="G13" s="12" t="s">
        <v>49</v>
      </c>
      <c r="H13" s="13" t="s">
        <v>192</v>
      </c>
      <c r="I13" s="14" t="s">
        <v>191</v>
      </c>
      <c r="J13" s="1"/>
      <c r="K13" s="1"/>
      <c r="L13" s="1"/>
      <c r="M13" s="1"/>
      <c r="N13" s="1"/>
      <c r="O13" s="1"/>
      <c r="P13" s="1"/>
      <c r="Q13" s="1"/>
      <c r="R13" s="1"/>
      <c r="S13" s="1"/>
      <c r="T13" s="1"/>
      <c r="U13" s="1"/>
      <c r="V13" s="1"/>
      <c r="W13" s="1"/>
      <c r="X13" s="1"/>
      <c r="Y13" s="1"/>
      <c r="Z13" s="1"/>
    </row>
    <row r="14" spans="1:26" ht="150" customHeight="1" thickBot="1">
      <c r="A14" s="12">
        <v>73</v>
      </c>
      <c r="B14" s="12">
        <v>4</v>
      </c>
      <c r="C14" s="12" t="s">
        <v>57</v>
      </c>
      <c r="D14" s="12">
        <v>2</v>
      </c>
      <c r="E14" s="12" t="s">
        <v>46</v>
      </c>
      <c r="F14" s="12" t="s">
        <v>174</v>
      </c>
      <c r="G14" s="12" t="s">
        <v>49</v>
      </c>
      <c r="H14" s="13" t="s">
        <v>193</v>
      </c>
      <c r="I14" s="14" t="s">
        <v>194</v>
      </c>
      <c r="J14" s="1"/>
      <c r="K14" s="1"/>
      <c r="L14" s="1"/>
      <c r="M14" s="1"/>
      <c r="N14" s="1"/>
      <c r="O14" s="1"/>
      <c r="P14" s="1"/>
      <c r="Q14" s="1"/>
      <c r="R14" s="1"/>
      <c r="S14" s="1"/>
      <c r="T14" s="1"/>
      <c r="U14" s="1"/>
      <c r="V14" s="1"/>
      <c r="W14" s="1"/>
      <c r="X14" s="1"/>
      <c r="Y14" s="1"/>
      <c r="Z14" s="1"/>
    </row>
    <row r="15" spans="1:26" ht="150" customHeight="1" thickBot="1">
      <c r="A15" s="12">
        <v>74</v>
      </c>
      <c r="B15" s="12">
        <v>4</v>
      </c>
      <c r="C15" s="12" t="s">
        <v>57</v>
      </c>
      <c r="D15" s="12">
        <v>2</v>
      </c>
      <c r="E15" s="12" t="s">
        <v>46</v>
      </c>
      <c r="F15" s="12" t="s">
        <v>174</v>
      </c>
      <c r="G15" s="12" t="s">
        <v>90</v>
      </c>
      <c r="H15" s="13" t="s">
        <v>195</v>
      </c>
      <c r="I15" s="14" t="s">
        <v>194</v>
      </c>
      <c r="J15" s="1"/>
      <c r="K15" s="1"/>
      <c r="L15" s="1"/>
      <c r="M15" s="1"/>
      <c r="N15" s="1"/>
      <c r="O15" s="1"/>
      <c r="P15" s="1"/>
      <c r="Q15" s="1"/>
      <c r="R15" s="1"/>
      <c r="S15" s="1"/>
      <c r="T15" s="1"/>
      <c r="U15" s="1"/>
      <c r="V15" s="1"/>
      <c r="W15" s="1"/>
      <c r="X15" s="1"/>
      <c r="Y15" s="1"/>
      <c r="Z15" s="1"/>
    </row>
    <row r="16" spans="1:26" ht="150" customHeight="1" thickBot="1">
      <c r="A16" s="12">
        <v>75</v>
      </c>
      <c r="B16" s="12">
        <v>4</v>
      </c>
      <c r="C16" s="12" t="s">
        <v>57</v>
      </c>
      <c r="D16" s="12">
        <v>2</v>
      </c>
      <c r="E16" s="12" t="s">
        <v>46</v>
      </c>
      <c r="F16" s="12" t="s">
        <v>174</v>
      </c>
      <c r="G16" s="12" t="s">
        <v>49</v>
      </c>
      <c r="H16" s="13" t="s">
        <v>196</v>
      </c>
      <c r="I16" s="14" t="s">
        <v>194</v>
      </c>
      <c r="J16" s="1"/>
      <c r="K16" s="1"/>
      <c r="L16" s="1"/>
      <c r="M16" s="1"/>
      <c r="N16" s="1"/>
      <c r="O16" s="1"/>
      <c r="P16" s="1"/>
      <c r="Q16" s="1"/>
      <c r="R16" s="1"/>
      <c r="S16" s="1"/>
      <c r="T16" s="1"/>
      <c r="U16" s="1"/>
      <c r="V16" s="1"/>
      <c r="W16" s="1"/>
      <c r="X16" s="1"/>
      <c r="Y16" s="1"/>
      <c r="Z16" s="1"/>
    </row>
    <row r="17" spans="1:26" ht="150" customHeight="1" thickBot="1">
      <c r="A17" s="12">
        <v>76</v>
      </c>
      <c r="B17" s="12">
        <v>4</v>
      </c>
      <c r="C17" s="12" t="s">
        <v>57</v>
      </c>
      <c r="D17" s="12">
        <v>2</v>
      </c>
      <c r="E17" s="12" t="s">
        <v>46</v>
      </c>
      <c r="F17" s="12" t="s">
        <v>174</v>
      </c>
      <c r="G17" s="12" t="s">
        <v>49</v>
      </c>
      <c r="H17" s="13" t="s">
        <v>197</v>
      </c>
      <c r="I17" s="14" t="s">
        <v>191</v>
      </c>
      <c r="J17" s="1"/>
      <c r="K17" s="1"/>
      <c r="L17" s="1"/>
      <c r="M17" s="1"/>
      <c r="N17" s="1"/>
      <c r="O17" s="1"/>
      <c r="P17" s="1"/>
      <c r="Q17" s="1"/>
      <c r="R17" s="1"/>
      <c r="S17" s="1"/>
      <c r="T17" s="1"/>
      <c r="U17" s="1"/>
      <c r="V17" s="1"/>
      <c r="W17" s="1"/>
      <c r="X17" s="1"/>
      <c r="Y17" s="1"/>
      <c r="Z17" s="1"/>
    </row>
    <row r="18" spans="1:26" ht="150" customHeight="1" thickBot="1">
      <c r="A18" s="12">
        <v>77</v>
      </c>
      <c r="B18" s="12">
        <v>4</v>
      </c>
      <c r="C18" s="12" t="s">
        <v>57</v>
      </c>
      <c r="D18" s="12">
        <v>2</v>
      </c>
      <c r="E18" s="12" t="s">
        <v>46</v>
      </c>
      <c r="F18" s="12" t="s">
        <v>174</v>
      </c>
      <c r="G18" s="12" t="s">
        <v>49</v>
      </c>
      <c r="H18" s="13" t="s">
        <v>265</v>
      </c>
      <c r="I18" s="14" t="s">
        <v>198</v>
      </c>
      <c r="J18" s="1"/>
      <c r="K18" s="1"/>
      <c r="L18" s="1"/>
      <c r="M18" s="1"/>
      <c r="N18" s="1"/>
      <c r="O18" s="1"/>
      <c r="P18" s="1"/>
      <c r="Q18" s="1"/>
      <c r="R18" s="1"/>
      <c r="S18" s="1"/>
      <c r="T18" s="1"/>
      <c r="U18" s="1"/>
      <c r="V18" s="1"/>
      <c r="W18" s="1"/>
      <c r="X18" s="1"/>
      <c r="Y18" s="1"/>
      <c r="Z18" s="1"/>
    </row>
    <row r="19" spans="1:26" ht="150" customHeight="1" thickBot="1">
      <c r="A19" s="12">
        <v>78</v>
      </c>
      <c r="B19" s="12">
        <v>4</v>
      </c>
      <c r="C19" s="12" t="s">
        <v>57</v>
      </c>
      <c r="D19" s="12">
        <v>2</v>
      </c>
      <c r="E19" s="12" t="s">
        <v>46</v>
      </c>
      <c r="F19" s="12" t="s">
        <v>174</v>
      </c>
      <c r="G19" s="12" t="s">
        <v>199</v>
      </c>
      <c r="H19" s="13" t="s">
        <v>200</v>
      </c>
      <c r="I19" s="14" t="s">
        <v>198</v>
      </c>
      <c r="J19" s="1"/>
      <c r="K19" s="1"/>
      <c r="L19" s="1"/>
      <c r="M19" s="1"/>
      <c r="N19" s="1"/>
      <c r="O19" s="1"/>
      <c r="P19" s="1"/>
      <c r="Q19" s="1"/>
      <c r="R19" s="1"/>
      <c r="S19" s="1"/>
      <c r="T19" s="1"/>
      <c r="U19" s="1"/>
      <c r="V19" s="1"/>
      <c r="W19" s="1"/>
      <c r="X19" s="1"/>
      <c r="Y19" s="1"/>
      <c r="Z19" s="1"/>
    </row>
    <row r="20" spans="1:26" ht="150" customHeight="1" thickBot="1">
      <c r="A20" s="12">
        <v>79</v>
      </c>
      <c r="B20" s="12">
        <v>4</v>
      </c>
      <c r="C20" s="12" t="s">
        <v>57</v>
      </c>
      <c r="D20" s="12">
        <v>2</v>
      </c>
      <c r="E20" s="12" t="s">
        <v>46</v>
      </c>
      <c r="F20" s="12" t="s">
        <v>174</v>
      </c>
      <c r="G20" s="12" t="s">
        <v>189</v>
      </c>
      <c r="H20" s="13" t="s">
        <v>201</v>
      </c>
      <c r="I20" s="14" t="s">
        <v>198</v>
      </c>
      <c r="J20" s="1"/>
      <c r="K20" s="1"/>
      <c r="L20" s="1"/>
      <c r="M20" s="1"/>
      <c r="N20" s="1"/>
      <c r="O20" s="1"/>
      <c r="P20" s="1"/>
      <c r="Q20" s="1"/>
      <c r="R20" s="1"/>
      <c r="S20" s="1"/>
      <c r="T20" s="1"/>
      <c r="U20" s="1"/>
      <c r="V20" s="1"/>
      <c r="W20" s="1"/>
      <c r="X20" s="1"/>
      <c r="Y20" s="1"/>
      <c r="Z20" s="1"/>
    </row>
    <row r="21" spans="1:26" ht="150" customHeight="1" thickBot="1">
      <c r="A21" s="12">
        <v>80</v>
      </c>
      <c r="B21" s="12">
        <v>4</v>
      </c>
      <c r="C21" s="12" t="s">
        <v>57</v>
      </c>
      <c r="D21" s="12">
        <v>2</v>
      </c>
      <c r="E21" s="12" t="s">
        <v>46</v>
      </c>
      <c r="F21" s="12" t="s">
        <v>174</v>
      </c>
      <c r="G21" s="12" t="s">
        <v>23</v>
      </c>
      <c r="H21" s="13" t="s">
        <v>202</v>
      </c>
      <c r="I21" s="14" t="s">
        <v>198</v>
      </c>
      <c r="J21" s="1"/>
      <c r="K21" s="1"/>
      <c r="L21" s="1"/>
      <c r="M21" s="1"/>
      <c r="N21" s="1"/>
      <c r="O21" s="1"/>
      <c r="P21" s="1"/>
      <c r="Q21" s="1"/>
      <c r="R21" s="1"/>
      <c r="S21" s="1"/>
      <c r="T21" s="1"/>
      <c r="U21" s="1"/>
      <c r="V21" s="1"/>
      <c r="W21" s="1"/>
      <c r="X21" s="1"/>
      <c r="Y21" s="1"/>
      <c r="Z21" s="1"/>
    </row>
    <row r="22" spans="1:26" ht="150" customHeight="1" thickBot="1">
      <c r="A22" s="12">
        <v>81</v>
      </c>
      <c r="B22" s="12">
        <v>4</v>
      </c>
      <c r="C22" s="12" t="s">
        <v>57</v>
      </c>
      <c r="D22" s="12">
        <v>2</v>
      </c>
      <c r="E22" s="12" t="s">
        <v>46</v>
      </c>
      <c r="F22" s="12" t="s">
        <v>174</v>
      </c>
      <c r="G22" s="12" t="s">
        <v>203</v>
      </c>
      <c r="H22" s="13" t="s">
        <v>204</v>
      </c>
      <c r="I22" s="14" t="s">
        <v>205</v>
      </c>
      <c r="J22" s="1"/>
      <c r="K22" s="1"/>
      <c r="L22" s="1"/>
      <c r="M22" s="1"/>
      <c r="N22" s="1"/>
      <c r="O22" s="1"/>
      <c r="P22" s="1"/>
      <c r="Q22" s="1"/>
      <c r="R22" s="1"/>
      <c r="S22" s="1"/>
      <c r="T22" s="1"/>
      <c r="U22" s="1"/>
      <c r="V22" s="1"/>
      <c r="W22" s="1"/>
      <c r="X22" s="1"/>
      <c r="Y22" s="1"/>
      <c r="Z22" s="1"/>
    </row>
    <row r="23" spans="1:26" ht="150" customHeight="1" thickBot="1">
      <c r="A23" s="12">
        <v>82</v>
      </c>
      <c r="B23" s="12">
        <v>4</v>
      </c>
      <c r="C23" s="12" t="s">
        <v>57</v>
      </c>
      <c r="D23" s="12">
        <v>2</v>
      </c>
      <c r="E23" s="12" t="s">
        <v>46</v>
      </c>
      <c r="F23" s="12" t="s">
        <v>174</v>
      </c>
      <c r="G23" s="12" t="s">
        <v>49</v>
      </c>
      <c r="H23" s="13" t="s">
        <v>266</v>
      </c>
      <c r="I23" s="14" t="s">
        <v>205</v>
      </c>
      <c r="J23" s="1"/>
      <c r="K23" s="1"/>
      <c r="L23" s="1"/>
      <c r="M23" s="1"/>
      <c r="N23" s="1"/>
      <c r="O23" s="1"/>
      <c r="P23" s="1"/>
      <c r="Q23" s="1"/>
      <c r="R23" s="1"/>
      <c r="S23" s="1"/>
      <c r="T23" s="1"/>
      <c r="U23" s="1"/>
      <c r="V23" s="1"/>
      <c r="W23" s="1"/>
      <c r="X23" s="1"/>
      <c r="Y23" s="1"/>
      <c r="Z23" s="1"/>
    </row>
    <row r="24" spans="1:26" ht="150" customHeight="1" thickBot="1">
      <c r="A24" s="12">
        <v>83</v>
      </c>
      <c r="B24" s="12">
        <v>4</v>
      </c>
      <c r="C24" s="12" t="s">
        <v>57</v>
      </c>
      <c r="D24" s="12">
        <v>2</v>
      </c>
      <c r="E24" s="12" t="s">
        <v>46</v>
      </c>
      <c r="F24" s="12" t="s">
        <v>174</v>
      </c>
      <c r="G24" s="12" t="s">
        <v>23</v>
      </c>
      <c r="H24" s="13" t="s">
        <v>206</v>
      </c>
      <c r="I24" s="14" t="s">
        <v>205</v>
      </c>
      <c r="J24" s="1"/>
      <c r="K24" s="1"/>
      <c r="L24" s="1"/>
      <c r="M24" s="1"/>
      <c r="N24" s="1"/>
      <c r="O24" s="1"/>
      <c r="P24" s="1"/>
      <c r="Q24" s="1"/>
      <c r="R24" s="1"/>
      <c r="S24" s="1"/>
      <c r="T24" s="1"/>
      <c r="U24" s="1"/>
      <c r="V24" s="1"/>
      <c r="W24" s="1"/>
      <c r="X24" s="1"/>
      <c r="Y24" s="1"/>
      <c r="Z24" s="1"/>
    </row>
    <row r="25" spans="1:26" ht="150" customHeight="1" thickBot="1">
      <c r="A25" s="12">
        <v>84</v>
      </c>
      <c r="B25" s="12">
        <v>4</v>
      </c>
      <c r="C25" s="12" t="s">
        <v>57</v>
      </c>
      <c r="D25" s="12">
        <v>2</v>
      </c>
      <c r="E25" s="12" t="s">
        <v>46</v>
      </c>
      <c r="F25" s="12" t="s">
        <v>174</v>
      </c>
      <c r="G25" s="12" t="s">
        <v>90</v>
      </c>
      <c r="H25" s="13" t="s">
        <v>207</v>
      </c>
      <c r="I25" s="14" t="s">
        <v>205</v>
      </c>
      <c r="J25" s="1"/>
      <c r="K25" s="1"/>
      <c r="L25" s="1"/>
      <c r="M25" s="1"/>
      <c r="N25" s="1"/>
      <c r="O25" s="1"/>
      <c r="P25" s="1"/>
      <c r="Q25" s="1"/>
      <c r="R25" s="1"/>
      <c r="S25" s="1"/>
      <c r="T25" s="1"/>
      <c r="U25" s="1"/>
      <c r="V25" s="1"/>
      <c r="W25" s="1"/>
      <c r="X25" s="1"/>
      <c r="Y25" s="1"/>
      <c r="Z25" s="1"/>
    </row>
    <row r="26" spans="1:26" ht="150" customHeight="1" thickBot="1">
      <c r="A26" s="12">
        <v>85</v>
      </c>
      <c r="B26" s="12">
        <v>4</v>
      </c>
      <c r="C26" s="12" t="s">
        <v>57</v>
      </c>
      <c r="D26" s="12">
        <v>2</v>
      </c>
      <c r="E26" s="12" t="s">
        <v>46</v>
      </c>
      <c r="F26" s="12" t="s">
        <v>174</v>
      </c>
      <c r="G26" s="12" t="s">
        <v>208</v>
      </c>
      <c r="H26" s="13" t="s">
        <v>209</v>
      </c>
      <c r="I26" s="14" t="s">
        <v>205</v>
      </c>
      <c r="J26" s="1"/>
      <c r="K26" s="1"/>
      <c r="L26" s="1"/>
      <c r="M26" s="1"/>
      <c r="N26" s="1"/>
      <c r="O26" s="1"/>
      <c r="P26" s="1"/>
      <c r="Q26" s="1"/>
      <c r="R26" s="1"/>
      <c r="S26" s="1"/>
      <c r="T26" s="1"/>
      <c r="U26" s="1"/>
      <c r="V26" s="1"/>
      <c r="W26" s="1"/>
      <c r="X26" s="1"/>
      <c r="Y26" s="1"/>
      <c r="Z26" s="1"/>
    </row>
    <row r="27" spans="1:26" ht="150" customHeight="1" thickBot="1">
      <c r="A27" s="12">
        <v>86</v>
      </c>
      <c r="B27" s="12">
        <v>4</v>
      </c>
      <c r="C27" s="12" t="s">
        <v>57</v>
      </c>
      <c r="D27" s="12">
        <v>2</v>
      </c>
      <c r="E27" s="12" t="s">
        <v>46</v>
      </c>
      <c r="F27" s="12" t="s">
        <v>174</v>
      </c>
      <c r="G27" s="12" t="s">
        <v>203</v>
      </c>
      <c r="H27" s="13" t="s">
        <v>210</v>
      </c>
      <c r="I27" s="14" t="s">
        <v>205</v>
      </c>
      <c r="J27" s="1"/>
      <c r="K27" s="1"/>
      <c r="L27" s="1"/>
      <c r="M27" s="1"/>
      <c r="N27" s="1"/>
      <c r="O27" s="1"/>
      <c r="P27" s="1"/>
      <c r="Q27" s="1"/>
      <c r="R27" s="1"/>
      <c r="S27" s="1"/>
      <c r="T27" s="1"/>
      <c r="U27" s="1"/>
      <c r="V27" s="1"/>
      <c r="W27" s="1"/>
      <c r="X27" s="1"/>
      <c r="Y27" s="1"/>
      <c r="Z27" s="1"/>
    </row>
    <row r="28" spans="1:26" ht="150" customHeight="1" thickBot="1">
      <c r="A28" s="12">
        <v>87</v>
      </c>
      <c r="B28" s="12">
        <v>4</v>
      </c>
      <c r="C28" s="12" t="s">
        <v>57</v>
      </c>
      <c r="D28" s="12">
        <v>2</v>
      </c>
      <c r="E28" s="12" t="s">
        <v>46</v>
      </c>
      <c r="F28" s="12" t="s">
        <v>174</v>
      </c>
      <c r="G28" s="12" t="s">
        <v>49</v>
      </c>
      <c r="H28" s="13" t="s">
        <v>211</v>
      </c>
      <c r="I28" s="14" t="s">
        <v>205</v>
      </c>
      <c r="J28" s="1"/>
      <c r="K28" s="1"/>
      <c r="L28" s="1"/>
      <c r="M28" s="1"/>
      <c r="N28" s="1"/>
      <c r="O28" s="1"/>
      <c r="P28" s="1"/>
      <c r="Q28" s="1"/>
      <c r="R28" s="1"/>
      <c r="S28" s="1"/>
      <c r="T28" s="1"/>
      <c r="U28" s="1"/>
      <c r="V28" s="1"/>
      <c r="W28" s="1"/>
      <c r="X28" s="1"/>
      <c r="Y28" s="1"/>
      <c r="Z28" s="1"/>
    </row>
    <row r="29" spans="1:26" ht="150" customHeight="1" thickBot="1">
      <c r="A29" s="12">
        <v>88</v>
      </c>
      <c r="B29" s="12">
        <v>4</v>
      </c>
      <c r="C29" s="12" t="s">
        <v>57</v>
      </c>
      <c r="D29" s="12">
        <v>2</v>
      </c>
      <c r="E29" s="12" t="s">
        <v>46</v>
      </c>
      <c r="F29" s="12" t="s">
        <v>174</v>
      </c>
      <c r="G29" s="12" t="s">
        <v>23</v>
      </c>
      <c r="H29" s="13" t="s">
        <v>212</v>
      </c>
      <c r="I29" s="14" t="s">
        <v>205</v>
      </c>
      <c r="J29" s="1"/>
      <c r="K29" s="1"/>
      <c r="L29" s="1"/>
      <c r="M29" s="1"/>
      <c r="N29" s="1"/>
      <c r="O29" s="1"/>
      <c r="P29" s="1"/>
      <c r="Q29" s="1"/>
      <c r="R29" s="1"/>
      <c r="S29" s="1"/>
      <c r="T29" s="1"/>
      <c r="U29" s="1"/>
      <c r="V29" s="1"/>
      <c r="W29" s="1"/>
      <c r="X29" s="1"/>
      <c r="Y29" s="1"/>
      <c r="Z29" s="1"/>
    </row>
    <row r="30" spans="1:26" ht="150" customHeight="1" thickBot="1">
      <c r="A30" s="12">
        <v>89</v>
      </c>
      <c r="B30" s="12">
        <v>4</v>
      </c>
      <c r="C30" s="12" t="s">
        <v>57</v>
      </c>
      <c r="D30" s="12">
        <v>2</v>
      </c>
      <c r="E30" s="12" t="s">
        <v>46</v>
      </c>
      <c r="F30" s="12" t="s">
        <v>174</v>
      </c>
      <c r="G30" s="12" t="s">
        <v>208</v>
      </c>
      <c r="H30" s="13" t="s">
        <v>213</v>
      </c>
      <c r="I30" s="14" t="s">
        <v>214</v>
      </c>
      <c r="J30" s="1"/>
      <c r="K30" s="1"/>
      <c r="L30" s="1"/>
      <c r="M30" s="1"/>
      <c r="N30" s="1"/>
      <c r="O30" s="1"/>
      <c r="P30" s="1"/>
      <c r="Q30" s="1"/>
      <c r="R30" s="1"/>
      <c r="S30" s="1"/>
      <c r="T30" s="1"/>
      <c r="U30" s="1"/>
      <c r="V30" s="1"/>
      <c r="W30" s="1"/>
      <c r="X30" s="1"/>
      <c r="Y30" s="1"/>
      <c r="Z30" s="1"/>
    </row>
    <row r="31" spans="1:26" ht="150" customHeight="1" thickBot="1">
      <c r="A31" s="12">
        <v>90</v>
      </c>
      <c r="B31" s="12">
        <v>4</v>
      </c>
      <c r="C31" s="12" t="s">
        <v>57</v>
      </c>
      <c r="D31" s="12">
        <v>2</v>
      </c>
      <c r="E31" s="12" t="s">
        <v>46</v>
      </c>
      <c r="F31" s="12" t="s">
        <v>174</v>
      </c>
      <c r="G31" s="12" t="s">
        <v>49</v>
      </c>
      <c r="H31" s="13" t="s">
        <v>215</v>
      </c>
      <c r="I31" s="14" t="s">
        <v>214</v>
      </c>
      <c r="J31" s="1"/>
      <c r="K31" s="1"/>
      <c r="L31" s="1"/>
      <c r="M31" s="1"/>
      <c r="N31" s="1"/>
      <c r="O31" s="1"/>
      <c r="P31" s="1"/>
      <c r="Q31" s="1"/>
      <c r="R31" s="1"/>
      <c r="S31" s="1"/>
      <c r="T31" s="1"/>
      <c r="U31" s="1"/>
      <c r="V31" s="1"/>
      <c r="W31" s="1"/>
      <c r="X31" s="1"/>
      <c r="Y31" s="1"/>
      <c r="Z31" s="1"/>
    </row>
    <row r="32" spans="1:26" ht="150" customHeight="1" thickBot="1">
      <c r="A32" s="12">
        <v>91</v>
      </c>
      <c r="B32" s="12">
        <v>4</v>
      </c>
      <c r="C32" s="12" t="s">
        <v>57</v>
      </c>
      <c r="D32" s="12">
        <v>2</v>
      </c>
      <c r="E32" s="12" t="s">
        <v>46</v>
      </c>
      <c r="F32" s="12" t="s">
        <v>174</v>
      </c>
      <c r="G32" s="12" t="s">
        <v>41</v>
      </c>
      <c r="H32" s="13" t="s">
        <v>216</v>
      </c>
      <c r="I32" s="14" t="s">
        <v>214</v>
      </c>
      <c r="J32" s="1"/>
      <c r="K32" s="1"/>
      <c r="L32" s="1"/>
      <c r="M32" s="1"/>
      <c r="N32" s="1"/>
      <c r="O32" s="1"/>
      <c r="P32" s="1"/>
      <c r="Q32" s="1"/>
      <c r="R32" s="1"/>
      <c r="S32" s="1"/>
      <c r="T32" s="1"/>
      <c r="U32" s="1"/>
      <c r="V32" s="1"/>
      <c r="W32" s="1"/>
      <c r="X32" s="1"/>
      <c r="Y32" s="1"/>
      <c r="Z32" s="1"/>
    </row>
    <row r="33" spans="1:26" ht="150" customHeight="1" thickBot="1">
      <c r="A33" s="12">
        <v>92</v>
      </c>
      <c r="B33" s="12">
        <v>4</v>
      </c>
      <c r="C33" s="12" t="s">
        <v>57</v>
      </c>
      <c r="D33" s="12">
        <v>2</v>
      </c>
      <c r="E33" s="12" t="s">
        <v>46</v>
      </c>
      <c r="F33" s="12" t="s">
        <v>174</v>
      </c>
      <c r="G33" s="12" t="s">
        <v>49</v>
      </c>
      <c r="H33" s="13" t="s">
        <v>217</v>
      </c>
      <c r="I33" s="14" t="s">
        <v>214</v>
      </c>
      <c r="J33" s="1"/>
      <c r="K33" s="1"/>
      <c r="L33" s="1"/>
      <c r="M33" s="1"/>
      <c r="N33" s="1"/>
      <c r="O33" s="1"/>
      <c r="P33" s="1"/>
      <c r="Q33" s="1"/>
      <c r="R33" s="1"/>
      <c r="S33" s="1"/>
      <c r="T33" s="1"/>
      <c r="U33" s="1"/>
      <c r="V33" s="1"/>
      <c r="W33" s="1"/>
      <c r="X33" s="1"/>
      <c r="Y33" s="1"/>
      <c r="Z33" s="1"/>
    </row>
    <row r="34" spans="1:26" ht="150" customHeight="1" thickBot="1">
      <c r="A34" s="12">
        <v>93</v>
      </c>
      <c r="B34" s="12">
        <v>4</v>
      </c>
      <c r="C34" s="12" t="s">
        <v>57</v>
      </c>
      <c r="D34" s="12">
        <v>2</v>
      </c>
      <c r="E34" s="12" t="s">
        <v>46</v>
      </c>
      <c r="F34" s="12" t="s">
        <v>174</v>
      </c>
      <c r="G34" s="12" t="s">
        <v>218</v>
      </c>
      <c r="H34" s="13" t="s">
        <v>219</v>
      </c>
      <c r="I34" s="14" t="s">
        <v>214</v>
      </c>
      <c r="J34" s="1"/>
      <c r="K34" s="1"/>
      <c r="L34" s="1"/>
      <c r="M34" s="1"/>
      <c r="N34" s="1"/>
      <c r="O34" s="1"/>
      <c r="P34" s="1"/>
      <c r="Q34" s="1"/>
      <c r="R34" s="1"/>
      <c r="S34" s="1"/>
      <c r="T34" s="1"/>
      <c r="U34" s="1"/>
      <c r="V34" s="1"/>
      <c r="W34" s="1"/>
      <c r="X34" s="1"/>
      <c r="Y34" s="1"/>
      <c r="Z34" s="1"/>
    </row>
    <row r="35" spans="1:26" ht="150" customHeight="1" thickBot="1">
      <c r="A35" s="12">
        <v>94</v>
      </c>
      <c r="B35" s="12">
        <v>4</v>
      </c>
      <c r="C35" s="12" t="s">
        <v>57</v>
      </c>
      <c r="D35" s="12">
        <v>2</v>
      </c>
      <c r="E35" s="12" t="s">
        <v>46</v>
      </c>
      <c r="F35" s="12" t="s">
        <v>174</v>
      </c>
      <c r="G35" s="12" t="s">
        <v>221</v>
      </c>
      <c r="H35" s="13" t="s">
        <v>220</v>
      </c>
      <c r="I35" s="14" t="s">
        <v>32</v>
      </c>
      <c r="J35" s="1"/>
      <c r="K35" s="1"/>
      <c r="L35" s="1"/>
      <c r="M35" s="1"/>
      <c r="N35" s="1"/>
      <c r="O35" s="1"/>
      <c r="P35" s="1"/>
      <c r="Q35" s="1"/>
      <c r="R35" s="1"/>
      <c r="S35" s="1"/>
      <c r="T35" s="1"/>
      <c r="U35" s="1"/>
      <c r="V35" s="1"/>
      <c r="W35" s="1"/>
      <c r="X35" s="1"/>
      <c r="Y35" s="1"/>
      <c r="Z35" s="1"/>
    </row>
    <row r="36" spans="1:26" ht="150" customHeight="1" thickBot="1">
      <c r="A36" s="12">
        <v>95</v>
      </c>
      <c r="B36" s="12">
        <v>4</v>
      </c>
      <c r="C36" s="12" t="s">
        <v>57</v>
      </c>
      <c r="D36" s="12">
        <v>2</v>
      </c>
      <c r="E36" s="12" t="s">
        <v>46</v>
      </c>
      <c r="F36" s="12" t="s">
        <v>174</v>
      </c>
      <c r="G36" s="12" t="s">
        <v>49</v>
      </c>
      <c r="H36" s="13" t="s">
        <v>222</v>
      </c>
      <c r="I36" s="14" t="s">
        <v>223</v>
      </c>
      <c r="J36" s="1"/>
      <c r="K36" s="1"/>
      <c r="L36" s="1"/>
      <c r="M36" s="1"/>
      <c r="N36" s="1"/>
      <c r="O36" s="1"/>
      <c r="P36" s="1"/>
      <c r="Q36" s="1"/>
      <c r="R36" s="1"/>
      <c r="S36" s="1"/>
      <c r="T36" s="1"/>
      <c r="U36" s="1"/>
      <c r="V36" s="1"/>
      <c r="W36" s="1"/>
      <c r="X36" s="1"/>
      <c r="Y36" s="1"/>
      <c r="Z36" s="1"/>
    </row>
    <row r="37" spans="1:26" ht="150" customHeight="1" thickBot="1">
      <c r="A37" s="12">
        <v>96</v>
      </c>
      <c r="B37" s="12">
        <v>4</v>
      </c>
      <c r="C37" s="12" t="s">
        <v>57</v>
      </c>
      <c r="D37" s="12">
        <v>2</v>
      </c>
      <c r="E37" s="12" t="s">
        <v>46</v>
      </c>
      <c r="F37" s="12" t="s">
        <v>174</v>
      </c>
      <c r="G37" s="12" t="s">
        <v>49</v>
      </c>
      <c r="H37" s="13" t="s">
        <v>224</v>
      </c>
      <c r="I37" s="14" t="s">
        <v>80</v>
      </c>
      <c r="J37" s="1"/>
      <c r="K37" s="1"/>
      <c r="L37" s="1"/>
      <c r="M37" s="1"/>
      <c r="N37" s="1"/>
      <c r="O37" s="1"/>
      <c r="P37" s="1"/>
      <c r="Q37" s="1"/>
      <c r="R37" s="1"/>
      <c r="S37" s="1"/>
      <c r="T37" s="1"/>
      <c r="U37" s="1"/>
      <c r="V37" s="1"/>
      <c r="W37" s="1"/>
      <c r="X37" s="1"/>
      <c r="Y37" s="1"/>
      <c r="Z37" s="1"/>
    </row>
    <row r="38" spans="1:26" ht="150" customHeight="1" thickBot="1">
      <c r="A38" s="12">
        <v>97</v>
      </c>
      <c r="B38" s="12">
        <v>4</v>
      </c>
      <c r="C38" s="12" t="s">
        <v>57</v>
      </c>
      <c r="D38" s="12">
        <v>2</v>
      </c>
      <c r="E38" s="12" t="s">
        <v>46</v>
      </c>
      <c r="F38" s="12" t="s">
        <v>174</v>
      </c>
      <c r="G38" s="12" t="s">
        <v>37</v>
      </c>
      <c r="H38" s="13" t="s">
        <v>225</v>
      </c>
      <c r="I38" s="14" t="s">
        <v>32</v>
      </c>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sheetData>
  <autoFilter ref="A2:I5" xr:uid="{00000000-0009-0000-0000-000001000000}"/>
  <mergeCells count="1">
    <mergeCell ref="A1:I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4E465-61E2-46B4-A2B6-CCF7BB42D41E}">
  <dimension ref="A1:C14"/>
  <sheetViews>
    <sheetView topLeftCell="A10" zoomScaleNormal="100" workbookViewId="0">
      <selection activeCell="C3" sqref="C3"/>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257</v>
      </c>
      <c r="B1" s="15" t="s">
        <v>157</v>
      </c>
      <c r="C1" s="15" t="s">
        <v>158</v>
      </c>
    </row>
    <row r="2" spans="1:3" ht="42.6" customHeight="1" thickBot="1">
      <c r="A2" s="16" t="s">
        <v>49</v>
      </c>
      <c r="B2" s="17">
        <f>COUNTIF(UA06A!G3:G38,"ENSEÑANZA DE LAS MATEMÁTICAS")</f>
        <v>15</v>
      </c>
      <c r="C2" s="18" t="s">
        <v>241</v>
      </c>
    </row>
    <row r="3" spans="1:3" ht="28.8" customHeight="1" thickBot="1">
      <c r="A3" s="16" t="s">
        <v>41</v>
      </c>
      <c r="B3" s="17">
        <f>COUNTIF(UA06A!G3:G38,"APRENDIZAJE SITUADO")</f>
        <v>2</v>
      </c>
      <c r="C3" s="18" t="s">
        <v>262</v>
      </c>
    </row>
    <row r="4" spans="1:3" ht="55.2" customHeight="1" thickBot="1">
      <c r="A4" s="16" t="s">
        <v>90</v>
      </c>
      <c r="B4" s="17">
        <f>COUNTIF(UA06A!G3:G38,"PROBLEMÁTICA SOCIO-ECONÓMICA")</f>
        <v>3</v>
      </c>
      <c r="C4" s="18" t="s">
        <v>236</v>
      </c>
    </row>
    <row r="5" spans="1:3" ht="28.2" customHeight="1" thickBot="1">
      <c r="A5" s="16" t="s">
        <v>23</v>
      </c>
      <c r="B5" s="17">
        <f>COUNTIF(UA06A!G3:G38,"EDUCACIÓN")</f>
        <v>5</v>
      </c>
      <c r="C5" s="18" t="s">
        <v>159</v>
      </c>
    </row>
    <row r="6" spans="1:3" ht="30" customHeight="1" thickBot="1">
      <c r="A6" s="16" t="s">
        <v>186</v>
      </c>
      <c r="B6" s="17">
        <f>COUNTIF(UA06A!G3:G38,"EDUCACIÓN BÁSICA Y PRIMARIA")</f>
        <v>1</v>
      </c>
      <c r="C6" s="18" t="s">
        <v>252</v>
      </c>
    </row>
    <row r="7" spans="1:3" ht="58.8" customHeight="1" thickBot="1">
      <c r="A7" s="16" t="s">
        <v>189</v>
      </c>
      <c r="B7" s="17">
        <f>COUNTIF(UA06A!G3:G38,"ADMISIÓN")</f>
        <v>2</v>
      </c>
      <c r="C7" s="18" t="s">
        <v>258</v>
      </c>
    </row>
    <row r="8" spans="1:3" ht="57.6" customHeight="1" thickBot="1">
      <c r="A8" s="16" t="s">
        <v>199</v>
      </c>
      <c r="B8" s="17">
        <f>COUNTIF(UA06A!G3:G38,"GRUPOS DE ESTUDIO AUTÓNOMO (GEA)")</f>
        <v>1</v>
      </c>
      <c r="C8" s="18" t="s">
        <v>259</v>
      </c>
    </row>
    <row r="9" spans="1:3" ht="27.6" customHeight="1" thickBot="1">
      <c r="A9" s="16" t="s">
        <v>203</v>
      </c>
      <c r="B9" s="17">
        <f>COUNTIF(UA06A!G3:G38,"INTERRELACIÓN ESTUDIANTE - DOCENTE")</f>
        <v>2</v>
      </c>
      <c r="C9" s="18" t="s">
        <v>253</v>
      </c>
    </row>
    <row r="10" spans="1:3" ht="31.5" customHeight="1" thickBot="1">
      <c r="A10" s="16" t="s">
        <v>208</v>
      </c>
      <c r="B10" s="17">
        <f>COUNTIF(UA06A!G3:G38,"ESTUDIANTE PEAMA")</f>
        <v>2</v>
      </c>
      <c r="C10" s="18" t="s">
        <v>254</v>
      </c>
    </row>
    <row r="11" spans="1:3" ht="70.2" customHeight="1" thickBot="1">
      <c r="A11" s="16" t="s">
        <v>218</v>
      </c>
      <c r="B11" s="17">
        <f>COUNTIF(UA06A!G3:G38,"AULAS STEM")</f>
        <v>1</v>
      </c>
      <c r="C11" s="18" t="s">
        <v>260</v>
      </c>
    </row>
    <row r="12" spans="1:3" ht="58.2" customHeight="1" thickBot="1">
      <c r="A12" s="16" t="s">
        <v>221</v>
      </c>
      <c r="B12" s="17">
        <f>COUNTIF(UA06A!G3:G38,"RELACIÓN TEORÍA Y PRÁCTICA")</f>
        <v>1</v>
      </c>
      <c r="C12" s="18" t="s">
        <v>255</v>
      </c>
    </row>
    <row r="13" spans="1:3" ht="76.8" customHeight="1" thickBot="1">
      <c r="A13" s="16" t="s">
        <v>37</v>
      </c>
      <c r="B13" s="17">
        <f>COUNTIF(UA06A!G3:G38,"MODELO INTERSEDES")</f>
        <v>1</v>
      </c>
      <c r="C13" s="18" t="s">
        <v>229</v>
      </c>
    </row>
    <row r="14" spans="1:3" ht="35.25" customHeight="1" thickBot="1">
      <c r="A14" s="19" t="s">
        <v>163</v>
      </c>
      <c r="B14" s="20">
        <f>SUM(B2:B13)</f>
        <v>36</v>
      </c>
      <c r="C14" s="18"/>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B5185E-41E6-4B0D-A881-9ED5CC2BC0B2}">
  <dimension ref="A1:Z969"/>
  <sheetViews>
    <sheetView zoomScaleNormal="100" workbookViewId="0">
      <selection activeCell="F2" sqref="F2"/>
    </sheetView>
  </sheetViews>
  <sheetFormatPr baseColWidth="10" defaultColWidth="14.44140625" defaultRowHeight="15" customHeight="1"/>
  <cols>
    <col min="1" max="1" width="14.88671875" customWidth="1"/>
    <col min="2" max="2" width="12.109375" customWidth="1"/>
    <col min="3" max="3" width="9.33203125" customWidth="1"/>
    <col min="4" max="4" width="12.88671875" customWidth="1"/>
    <col min="5" max="5" width="7.88671875" customWidth="1"/>
    <col min="6" max="6" width="9.44140625" customWidth="1"/>
    <col min="7" max="7" width="19.109375" customWidth="1"/>
    <col min="8" max="8" width="17" customWidth="1"/>
    <col min="9" max="9" width="14.109375" customWidth="1"/>
    <col min="10" max="26" width="10.6640625" customWidth="1"/>
  </cols>
  <sheetData>
    <row r="1" spans="1:26" ht="15" customHeight="1" thickBot="1">
      <c r="A1" s="24" t="s">
        <v>149</v>
      </c>
      <c r="B1" s="24"/>
      <c r="C1" s="24"/>
      <c r="D1" s="24"/>
      <c r="E1" s="24"/>
      <c r="F1" s="24"/>
      <c r="G1" s="24"/>
      <c r="H1" s="24"/>
    </row>
    <row r="2" spans="1:26" ht="155.4" customHeight="1" thickBot="1">
      <c r="A2" s="7" t="s">
        <v>268</v>
      </c>
      <c r="B2" s="7" t="s">
        <v>51</v>
      </c>
      <c r="C2" s="7" t="s">
        <v>55</v>
      </c>
      <c r="D2" s="7" t="s">
        <v>383</v>
      </c>
      <c r="E2" s="7" t="s">
        <v>267</v>
      </c>
      <c r="F2" s="7" t="s">
        <v>53</v>
      </c>
      <c r="G2" s="7" t="s">
        <v>1</v>
      </c>
      <c r="H2" s="7" t="s">
        <v>2</v>
      </c>
      <c r="I2" s="1"/>
      <c r="J2" s="1"/>
      <c r="K2" s="1"/>
      <c r="L2" s="1"/>
      <c r="M2" s="1"/>
      <c r="N2" s="1"/>
      <c r="O2" s="1"/>
      <c r="P2" s="1"/>
      <c r="Q2" s="1"/>
      <c r="R2" s="1"/>
      <c r="S2" s="1"/>
      <c r="T2" s="1"/>
      <c r="U2" s="1"/>
      <c r="V2" s="1"/>
      <c r="W2" s="1"/>
      <c r="X2" s="1"/>
      <c r="Y2" s="1"/>
      <c r="Z2" s="1"/>
    </row>
    <row r="3" spans="1:26" ht="20.25" customHeight="1" thickBot="1">
      <c r="A3" s="21" t="s">
        <v>59</v>
      </c>
      <c r="B3" s="22"/>
      <c r="C3" s="22"/>
      <c r="D3" s="23" t="s">
        <v>269</v>
      </c>
      <c r="E3" s="22"/>
      <c r="F3" s="22"/>
      <c r="G3" s="22"/>
      <c r="H3" s="22"/>
      <c r="I3" s="1"/>
      <c r="J3" s="1"/>
      <c r="K3" s="1"/>
      <c r="L3" s="1"/>
      <c r="M3" s="1"/>
      <c r="N3" s="1"/>
      <c r="O3" s="1"/>
      <c r="P3" s="1"/>
      <c r="Q3" s="1"/>
      <c r="R3" s="1"/>
      <c r="S3" s="1"/>
      <c r="T3" s="1"/>
      <c r="U3" s="1"/>
      <c r="V3" s="1"/>
      <c r="W3" s="1"/>
      <c r="X3" s="1"/>
      <c r="Y3" s="1"/>
      <c r="Z3" s="1"/>
    </row>
    <row r="4" spans="1:26" ht="15.75" customHeight="1">
      <c r="A4" s="2"/>
      <c r="B4" s="2"/>
      <c r="C4" s="2"/>
      <c r="D4" s="2"/>
      <c r="E4" s="2"/>
      <c r="F4" s="2"/>
      <c r="G4" s="2"/>
      <c r="H4" s="2"/>
      <c r="I4" s="2"/>
      <c r="J4" s="1"/>
      <c r="K4" s="1"/>
      <c r="L4" s="1"/>
      <c r="M4" s="1"/>
      <c r="N4" s="1"/>
      <c r="O4" s="1"/>
      <c r="P4" s="1"/>
      <c r="Q4" s="1"/>
      <c r="R4" s="1"/>
      <c r="S4" s="1"/>
      <c r="T4" s="1"/>
      <c r="U4" s="1"/>
      <c r="V4" s="1"/>
      <c r="W4" s="1"/>
      <c r="X4" s="1"/>
      <c r="Y4" s="1"/>
      <c r="Z4" s="1"/>
    </row>
    <row r="5" spans="1:26" ht="15.75" customHeight="1">
      <c r="A5" s="2"/>
      <c r="B5" s="2"/>
      <c r="C5" s="2"/>
      <c r="D5" s="2"/>
      <c r="E5" s="2"/>
      <c r="F5" s="2"/>
      <c r="G5" s="2"/>
      <c r="H5" s="2"/>
      <c r="I5" s="2"/>
      <c r="J5" s="1"/>
      <c r="K5" s="1"/>
      <c r="L5" s="1"/>
      <c r="M5" s="1"/>
      <c r="N5" s="1"/>
      <c r="O5" s="1"/>
      <c r="P5" s="1"/>
      <c r="Q5" s="1"/>
      <c r="R5" s="1"/>
      <c r="S5" s="1"/>
      <c r="T5" s="1"/>
      <c r="U5" s="1"/>
      <c r="V5" s="1"/>
      <c r="W5" s="1"/>
      <c r="X5" s="1"/>
      <c r="Y5" s="1"/>
      <c r="Z5" s="1"/>
    </row>
    <row r="6" spans="1:26" ht="15" customHeight="1">
      <c r="A6" s="2"/>
      <c r="B6" s="2"/>
      <c r="C6" s="2"/>
      <c r="D6" s="2"/>
      <c r="E6" s="2"/>
      <c r="F6" s="2"/>
      <c r="G6" s="2"/>
      <c r="H6" s="2"/>
      <c r="I6" s="2"/>
      <c r="J6" s="1"/>
      <c r="K6" s="1"/>
      <c r="L6" s="1"/>
      <c r="M6" s="1"/>
      <c r="N6" s="1"/>
      <c r="O6" s="1"/>
      <c r="P6" s="1"/>
      <c r="Q6" s="1"/>
      <c r="R6" s="1"/>
      <c r="S6" s="1"/>
      <c r="T6" s="1"/>
      <c r="U6" s="1"/>
      <c r="V6" s="1"/>
      <c r="W6" s="1"/>
      <c r="X6" s="1"/>
      <c r="Y6" s="1"/>
      <c r="Z6" s="1"/>
    </row>
    <row r="7" spans="1:26" ht="15.75" customHeight="1">
      <c r="A7" s="2"/>
      <c r="B7" s="2"/>
      <c r="C7" s="2"/>
      <c r="D7" s="2"/>
      <c r="E7" s="2"/>
      <c r="F7" s="2"/>
      <c r="G7" s="2"/>
      <c r="H7" s="2"/>
      <c r="I7" s="2"/>
      <c r="J7" s="1"/>
      <c r="K7" s="1"/>
      <c r="L7" s="1"/>
      <c r="M7" s="1"/>
      <c r="N7" s="1"/>
      <c r="O7" s="1"/>
      <c r="P7" s="1"/>
      <c r="Q7" s="1"/>
      <c r="R7" s="1"/>
      <c r="S7" s="1"/>
      <c r="T7" s="1"/>
      <c r="U7" s="1"/>
      <c r="V7" s="1"/>
      <c r="W7" s="1"/>
      <c r="X7" s="1"/>
      <c r="Y7" s="1"/>
      <c r="Z7" s="1"/>
    </row>
    <row r="8" spans="1:26" ht="15.75" customHeight="1">
      <c r="A8" s="2"/>
      <c r="B8" s="2"/>
      <c r="C8" s="2"/>
      <c r="D8" s="2"/>
      <c r="E8" s="2"/>
      <c r="F8" s="2"/>
      <c r="G8" s="2"/>
      <c r="H8" s="2"/>
      <c r="I8" s="2"/>
      <c r="J8" s="1"/>
      <c r="K8" s="1"/>
      <c r="L8" s="1"/>
      <c r="M8" s="1"/>
      <c r="N8" s="1"/>
      <c r="O8" s="1"/>
      <c r="P8" s="1"/>
      <c r="Q8" s="1"/>
      <c r="R8" s="1"/>
      <c r="S8" s="1"/>
      <c r="T8" s="1"/>
      <c r="U8" s="1"/>
      <c r="V8" s="1"/>
      <c r="W8" s="1"/>
      <c r="X8" s="1"/>
      <c r="Y8" s="1"/>
      <c r="Z8" s="1"/>
    </row>
    <row r="9" spans="1:26" ht="15.75" customHeight="1">
      <c r="A9" s="2"/>
      <c r="B9" s="2"/>
      <c r="C9" s="2"/>
      <c r="D9" s="2"/>
      <c r="E9" s="2"/>
      <c r="F9" s="2"/>
      <c r="G9" s="2"/>
      <c r="H9" s="2"/>
      <c r="I9" s="2"/>
      <c r="J9" s="1"/>
      <c r="K9" s="1"/>
      <c r="L9" s="1"/>
      <c r="M9" s="1"/>
      <c r="N9" s="1"/>
      <c r="O9" s="1"/>
      <c r="P9" s="1"/>
      <c r="Q9" s="1"/>
      <c r="R9" s="1"/>
      <c r="S9" s="1"/>
      <c r="T9" s="1"/>
      <c r="U9" s="1"/>
      <c r="V9" s="1"/>
      <c r="W9" s="1"/>
      <c r="X9" s="1"/>
      <c r="Y9" s="1"/>
      <c r="Z9" s="1"/>
    </row>
    <row r="10" spans="1:26" ht="15.75" customHeight="1">
      <c r="A10" s="2"/>
      <c r="B10" s="2"/>
      <c r="C10" s="2"/>
      <c r="D10" s="2"/>
      <c r="E10" s="2"/>
      <c r="F10" s="2"/>
      <c r="G10" s="2"/>
      <c r="H10" s="2"/>
      <c r="I10" s="2"/>
      <c r="J10" s="1"/>
      <c r="K10" s="1"/>
      <c r="L10" s="1"/>
      <c r="M10" s="1"/>
      <c r="N10" s="1"/>
      <c r="O10" s="1"/>
      <c r="P10" s="1"/>
      <c r="Q10" s="1"/>
      <c r="R10" s="1"/>
      <c r="S10" s="1"/>
      <c r="T10" s="1"/>
      <c r="U10" s="1"/>
      <c r="V10" s="1"/>
      <c r="W10" s="1"/>
      <c r="X10" s="1"/>
      <c r="Y10" s="1"/>
      <c r="Z10" s="1"/>
    </row>
    <row r="11" spans="1:26" ht="15.75" customHeight="1">
      <c r="A11" s="2"/>
      <c r="B11" s="2"/>
      <c r="C11" s="2"/>
      <c r="D11" s="2"/>
      <c r="E11" s="2"/>
      <c r="F11" s="2"/>
      <c r="G11" s="2"/>
      <c r="H11" s="2"/>
      <c r="I11" s="2"/>
      <c r="J11" s="1"/>
      <c r="K11" s="1"/>
      <c r="L11" s="1"/>
      <c r="M11" s="1"/>
      <c r="N11" s="1"/>
      <c r="O11" s="1"/>
      <c r="P11" s="1"/>
      <c r="Q11" s="1"/>
      <c r="R11" s="1"/>
      <c r="S11" s="1"/>
      <c r="T11" s="1"/>
      <c r="U11" s="1"/>
      <c r="V11" s="1"/>
      <c r="W11" s="1"/>
      <c r="X11" s="1"/>
      <c r="Y11" s="1"/>
      <c r="Z11" s="1"/>
    </row>
    <row r="12" spans="1:26" ht="15.75" customHeight="1">
      <c r="A12" s="2"/>
      <c r="B12" s="2"/>
      <c r="C12" s="2"/>
      <c r="D12" s="2"/>
      <c r="E12" s="2"/>
      <c r="F12" s="2"/>
      <c r="G12" s="2"/>
      <c r="H12" s="2"/>
      <c r="I12" s="2"/>
      <c r="J12" s="1"/>
      <c r="K12" s="1"/>
      <c r="L12" s="1"/>
      <c r="M12" s="1"/>
      <c r="N12" s="1"/>
      <c r="O12" s="1"/>
      <c r="P12" s="1"/>
      <c r="Q12" s="1"/>
      <c r="R12" s="1"/>
      <c r="S12" s="1"/>
      <c r="T12" s="1"/>
      <c r="U12" s="1"/>
      <c r="V12" s="1"/>
      <c r="W12" s="1"/>
      <c r="X12" s="1"/>
      <c r="Y12" s="1"/>
      <c r="Z12" s="1"/>
    </row>
    <row r="13" spans="1:26" ht="15.75" customHeight="1">
      <c r="A13" s="2"/>
      <c r="B13" s="2"/>
      <c r="C13" s="2"/>
      <c r="D13" s="2"/>
      <c r="E13" s="2"/>
      <c r="F13" s="2"/>
      <c r="G13" s="2"/>
      <c r="H13" s="2"/>
      <c r="I13" s="2"/>
      <c r="J13" s="1"/>
      <c r="K13" s="1"/>
      <c r="L13" s="1"/>
      <c r="M13" s="1"/>
      <c r="N13" s="1"/>
      <c r="O13" s="1"/>
      <c r="P13" s="1"/>
      <c r="Q13" s="1"/>
      <c r="R13" s="1"/>
      <c r="S13" s="1"/>
      <c r="T13" s="1"/>
      <c r="U13" s="1"/>
      <c r="V13" s="1"/>
      <c r="W13" s="1"/>
      <c r="X13" s="1"/>
      <c r="Y13" s="1"/>
      <c r="Z13" s="1"/>
    </row>
    <row r="14" spans="1:26" ht="15.75" customHeight="1">
      <c r="A14" s="2"/>
      <c r="B14" s="2"/>
      <c r="C14" s="2"/>
      <c r="D14" s="2"/>
      <c r="E14" s="2"/>
      <c r="F14" s="2"/>
      <c r="G14" s="2"/>
      <c r="H14" s="2"/>
      <c r="I14" s="2"/>
      <c r="J14" s="1"/>
      <c r="K14" s="1"/>
      <c r="L14" s="1"/>
      <c r="M14" s="1"/>
      <c r="N14" s="1"/>
      <c r="O14" s="1"/>
      <c r="P14" s="1"/>
      <c r="Q14" s="1"/>
      <c r="R14" s="1"/>
      <c r="S14" s="1"/>
      <c r="T14" s="1"/>
      <c r="U14" s="1"/>
      <c r="V14" s="1"/>
      <c r="W14" s="1"/>
      <c r="X14" s="1"/>
      <c r="Y14" s="1"/>
      <c r="Z14" s="1"/>
    </row>
    <row r="15" spans="1:26" ht="15.75" customHeight="1">
      <c r="A15" s="2"/>
      <c r="B15" s="2"/>
      <c r="C15" s="2"/>
      <c r="D15" s="2"/>
      <c r="E15" s="2"/>
      <c r="F15" s="2"/>
      <c r="G15" s="2"/>
      <c r="H15" s="2"/>
      <c r="I15" s="2"/>
      <c r="J15" s="1"/>
      <c r="K15" s="1"/>
      <c r="L15" s="1"/>
      <c r="M15" s="1"/>
      <c r="N15" s="1"/>
      <c r="O15" s="1"/>
      <c r="P15" s="1"/>
      <c r="Q15" s="1"/>
      <c r="R15" s="1"/>
      <c r="S15" s="1"/>
      <c r="T15" s="1"/>
      <c r="U15" s="1"/>
      <c r="V15" s="1"/>
      <c r="W15" s="1"/>
      <c r="X15" s="1"/>
      <c r="Y15" s="1"/>
      <c r="Z15" s="1"/>
    </row>
    <row r="16" spans="1:26" ht="15.75" customHeight="1">
      <c r="A16" s="2"/>
      <c r="B16" s="2"/>
      <c r="C16" s="2"/>
      <c r="D16" s="2"/>
      <c r="E16" s="2"/>
      <c r="F16" s="2"/>
      <c r="G16" s="2"/>
      <c r="H16" s="2"/>
      <c r="I16" s="2"/>
      <c r="J16" s="1"/>
      <c r="K16" s="1"/>
      <c r="L16" s="1"/>
      <c r="M16" s="1"/>
      <c r="N16" s="1"/>
      <c r="O16" s="1"/>
      <c r="P16" s="1"/>
      <c r="Q16" s="1"/>
      <c r="R16" s="1"/>
      <c r="S16" s="1"/>
      <c r="T16" s="1"/>
      <c r="U16" s="1"/>
      <c r="V16" s="1"/>
      <c r="W16" s="1"/>
      <c r="X16" s="1"/>
      <c r="Y16" s="1"/>
      <c r="Z16" s="1"/>
    </row>
    <row r="17" spans="1:26" ht="15.75" customHeight="1">
      <c r="A17" s="2"/>
      <c r="B17" s="2"/>
      <c r="C17" s="2"/>
      <c r="D17" s="2"/>
      <c r="E17" s="2"/>
      <c r="F17" s="2"/>
      <c r="G17" s="2"/>
      <c r="H17" s="2"/>
      <c r="I17" s="2"/>
      <c r="J17" s="1"/>
      <c r="K17" s="1"/>
      <c r="L17" s="1"/>
      <c r="M17" s="1"/>
      <c r="N17" s="1"/>
      <c r="O17" s="1"/>
      <c r="P17" s="1"/>
      <c r="Q17" s="1"/>
      <c r="R17" s="1"/>
      <c r="S17" s="1"/>
      <c r="T17" s="1"/>
      <c r="U17" s="1"/>
      <c r="V17" s="1"/>
      <c r="W17" s="1"/>
      <c r="X17" s="1"/>
      <c r="Y17" s="1"/>
      <c r="Z17" s="1"/>
    </row>
    <row r="18" spans="1:26" ht="15.75" customHeight="1">
      <c r="A18" s="2"/>
      <c r="B18" s="2"/>
      <c r="C18" s="2"/>
      <c r="D18" s="2"/>
      <c r="E18" s="2"/>
      <c r="F18" s="2"/>
      <c r="G18" s="2"/>
      <c r="H18" s="2"/>
      <c r="I18" s="2"/>
      <c r="J18" s="1"/>
      <c r="K18" s="1"/>
      <c r="L18" s="1"/>
      <c r="M18" s="1"/>
      <c r="N18" s="1"/>
      <c r="O18" s="1"/>
      <c r="P18" s="1"/>
      <c r="Q18" s="1"/>
      <c r="R18" s="1"/>
      <c r="S18" s="1"/>
      <c r="T18" s="1"/>
      <c r="U18" s="1"/>
      <c r="V18" s="1"/>
      <c r="W18" s="1"/>
      <c r="X18" s="1"/>
      <c r="Y18" s="1"/>
      <c r="Z18" s="1"/>
    </row>
    <row r="19" spans="1:26" ht="15.75" customHeight="1">
      <c r="A19" s="2"/>
      <c r="B19" s="2"/>
      <c r="C19" s="2"/>
      <c r="D19" s="2"/>
      <c r="E19" s="2"/>
      <c r="F19" s="2"/>
      <c r="G19" s="2"/>
      <c r="H19" s="2"/>
      <c r="I19" s="2"/>
      <c r="J19" s="1"/>
      <c r="K19" s="1"/>
      <c r="L19" s="1"/>
      <c r="M19" s="1"/>
      <c r="N19" s="1"/>
      <c r="O19" s="1"/>
      <c r="P19" s="1"/>
      <c r="Q19" s="1"/>
      <c r="R19" s="1"/>
      <c r="S19" s="1"/>
      <c r="T19" s="1"/>
      <c r="U19" s="1"/>
      <c r="V19" s="1"/>
      <c r="W19" s="1"/>
      <c r="X19" s="1"/>
      <c r="Y19" s="1"/>
      <c r="Z19" s="1"/>
    </row>
    <row r="20" spans="1:26" ht="15.75" customHeight="1">
      <c r="A20" s="2"/>
      <c r="B20" s="2"/>
      <c r="C20" s="2"/>
      <c r="D20" s="2"/>
      <c r="E20" s="2"/>
      <c r="F20" s="2"/>
      <c r="G20" s="2"/>
      <c r="H20" s="2"/>
      <c r="I20" s="2"/>
      <c r="J20" s="1"/>
      <c r="K20" s="1"/>
      <c r="L20" s="1"/>
      <c r="M20" s="1"/>
      <c r="N20" s="1"/>
      <c r="O20" s="1"/>
      <c r="P20" s="1"/>
      <c r="Q20" s="1"/>
      <c r="R20" s="1"/>
      <c r="S20" s="1"/>
      <c r="T20" s="1"/>
      <c r="U20" s="1"/>
      <c r="V20" s="1"/>
      <c r="W20" s="1"/>
      <c r="X20" s="1"/>
      <c r="Y20" s="1"/>
      <c r="Z20" s="1"/>
    </row>
    <row r="21" spans="1:26" ht="15.75" customHeight="1">
      <c r="A21" s="2"/>
      <c r="B21" s="2"/>
      <c r="C21" s="2"/>
      <c r="D21" s="2"/>
      <c r="E21" s="2"/>
      <c r="F21" s="2"/>
      <c r="G21" s="2"/>
      <c r="H21" s="2"/>
      <c r="I21" s="2"/>
      <c r="J21" s="1"/>
      <c r="K21" s="1"/>
      <c r="L21" s="1"/>
      <c r="M21" s="1"/>
      <c r="N21" s="1"/>
      <c r="O21" s="1"/>
      <c r="P21" s="1"/>
      <c r="Q21" s="1"/>
      <c r="R21" s="1"/>
      <c r="S21" s="1"/>
      <c r="T21" s="1"/>
      <c r="U21" s="1"/>
      <c r="V21" s="1"/>
      <c r="W21" s="1"/>
      <c r="X21" s="1"/>
      <c r="Y21" s="1"/>
      <c r="Z21" s="1"/>
    </row>
    <row r="22" spans="1:26" ht="15.75" customHeight="1">
      <c r="A22" s="2"/>
      <c r="B22" s="2"/>
      <c r="C22" s="2"/>
      <c r="D22" s="2"/>
      <c r="E22" s="2"/>
      <c r="F22" s="2"/>
      <c r="G22" s="2"/>
      <c r="H22" s="2"/>
      <c r="I22" s="2"/>
      <c r="J22" s="1"/>
      <c r="K22" s="1"/>
      <c r="L22" s="1"/>
      <c r="M22" s="1"/>
      <c r="N22" s="1"/>
      <c r="O22" s="1"/>
      <c r="P22" s="1"/>
      <c r="Q22" s="1"/>
      <c r="R22" s="1"/>
      <c r="S22" s="1"/>
      <c r="T22" s="1"/>
      <c r="U22" s="1"/>
      <c r="V22" s="1"/>
      <c r="W22" s="1"/>
      <c r="X22" s="1"/>
      <c r="Y22" s="1"/>
      <c r="Z22" s="1"/>
    </row>
    <row r="23" spans="1:26" ht="15.75" customHeight="1">
      <c r="A23" s="2"/>
      <c r="B23" s="2"/>
      <c r="C23" s="2"/>
      <c r="D23" s="2"/>
      <c r="E23" s="2"/>
      <c r="F23" s="2"/>
      <c r="G23" s="2"/>
      <c r="H23" s="2"/>
      <c r="I23" s="2"/>
      <c r="J23" s="1"/>
      <c r="K23" s="1"/>
      <c r="L23" s="1"/>
      <c r="M23" s="1"/>
      <c r="N23" s="1"/>
      <c r="O23" s="1"/>
      <c r="P23" s="1"/>
      <c r="Q23" s="1"/>
      <c r="R23" s="1"/>
      <c r="S23" s="1"/>
      <c r="T23" s="1"/>
      <c r="U23" s="1"/>
      <c r="V23" s="1"/>
      <c r="W23" s="1"/>
      <c r="X23" s="1"/>
      <c r="Y23" s="1"/>
      <c r="Z23" s="1"/>
    </row>
    <row r="24" spans="1:26" ht="15.75" customHeight="1">
      <c r="A24" s="2"/>
      <c r="B24" s="2"/>
      <c r="C24" s="2"/>
      <c r="D24" s="2"/>
      <c r="E24" s="2"/>
      <c r="F24" s="2"/>
      <c r="G24" s="2"/>
      <c r="H24" s="2"/>
      <c r="I24" s="2"/>
      <c r="J24" s="1"/>
      <c r="K24" s="1"/>
      <c r="L24" s="1"/>
      <c r="M24" s="1"/>
      <c r="N24" s="1"/>
      <c r="O24" s="1"/>
      <c r="P24" s="1"/>
      <c r="Q24" s="1"/>
      <c r="R24" s="1"/>
      <c r="S24" s="1"/>
      <c r="T24" s="1"/>
      <c r="U24" s="1"/>
      <c r="V24" s="1"/>
      <c r="W24" s="1"/>
      <c r="X24" s="1"/>
      <c r="Y24" s="1"/>
      <c r="Z24" s="1"/>
    </row>
    <row r="25" spans="1:26" ht="15.75" customHeight="1">
      <c r="A25" s="2"/>
      <c r="B25" s="2"/>
      <c r="C25" s="2"/>
      <c r="D25" s="2"/>
      <c r="E25" s="2"/>
      <c r="F25" s="2"/>
      <c r="G25" s="2"/>
      <c r="H25" s="2"/>
      <c r="I25" s="2"/>
      <c r="J25" s="1"/>
      <c r="K25" s="1"/>
      <c r="L25" s="1"/>
      <c r="M25" s="1"/>
      <c r="N25" s="1"/>
      <c r="O25" s="1"/>
      <c r="P25" s="1"/>
      <c r="Q25" s="1"/>
      <c r="R25" s="1"/>
      <c r="S25" s="1"/>
      <c r="T25" s="1"/>
      <c r="U25" s="1"/>
      <c r="V25" s="1"/>
      <c r="W25" s="1"/>
      <c r="X25" s="1"/>
      <c r="Y25" s="1"/>
      <c r="Z25" s="1"/>
    </row>
    <row r="26" spans="1:26" ht="15.75" customHeight="1">
      <c r="A26" s="2"/>
      <c r="B26" s="2"/>
      <c r="C26" s="2"/>
      <c r="D26" s="2"/>
      <c r="E26" s="2"/>
      <c r="F26" s="2"/>
      <c r="G26" s="2"/>
      <c r="H26" s="2"/>
      <c r="I26" s="2"/>
      <c r="J26" s="1"/>
      <c r="K26" s="1"/>
      <c r="L26" s="1"/>
      <c r="M26" s="1"/>
      <c r="N26" s="1"/>
      <c r="O26" s="1"/>
      <c r="P26" s="1"/>
      <c r="Q26" s="1"/>
      <c r="R26" s="1"/>
      <c r="S26" s="1"/>
      <c r="T26" s="1"/>
      <c r="U26" s="1"/>
      <c r="V26" s="1"/>
      <c r="W26" s="1"/>
      <c r="X26" s="1"/>
      <c r="Y26" s="1"/>
      <c r="Z26" s="1"/>
    </row>
    <row r="27" spans="1:26" ht="15.75" customHeight="1">
      <c r="A27" s="2"/>
      <c r="B27" s="2"/>
      <c r="C27" s="2"/>
      <c r="D27" s="2"/>
      <c r="E27" s="2"/>
      <c r="F27" s="2"/>
      <c r="G27" s="2"/>
      <c r="H27" s="2"/>
      <c r="I27" s="2"/>
      <c r="J27" s="1"/>
      <c r="K27" s="1"/>
      <c r="L27" s="1"/>
      <c r="M27" s="1"/>
      <c r="N27" s="1"/>
      <c r="O27" s="1"/>
      <c r="P27" s="1"/>
      <c r="Q27" s="1"/>
      <c r="R27" s="1"/>
      <c r="S27" s="1"/>
      <c r="T27" s="1"/>
      <c r="U27" s="1"/>
      <c r="V27" s="1"/>
      <c r="W27" s="1"/>
      <c r="X27" s="1"/>
      <c r="Y27" s="1"/>
      <c r="Z27" s="1"/>
    </row>
    <row r="28" spans="1:26" ht="15.75" customHeight="1">
      <c r="A28" s="2"/>
      <c r="B28" s="2"/>
      <c r="C28" s="2"/>
      <c r="D28" s="2"/>
      <c r="E28" s="2"/>
      <c r="F28" s="2"/>
      <c r="G28" s="2"/>
      <c r="H28" s="2"/>
      <c r="I28" s="2"/>
      <c r="J28" s="1"/>
      <c r="K28" s="1"/>
      <c r="L28" s="1"/>
      <c r="M28" s="1"/>
      <c r="N28" s="1"/>
      <c r="O28" s="1"/>
      <c r="P28" s="1"/>
      <c r="Q28" s="1"/>
      <c r="R28" s="1"/>
      <c r="S28" s="1"/>
      <c r="T28" s="1"/>
      <c r="U28" s="1"/>
      <c r="V28" s="1"/>
      <c r="W28" s="1"/>
      <c r="X28" s="1"/>
      <c r="Y28" s="1"/>
      <c r="Z28" s="1"/>
    </row>
    <row r="29" spans="1:26" ht="15.75" customHeight="1">
      <c r="A29" s="2"/>
      <c r="B29" s="2"/>
      <c r="C29" s="2"/>
      <c r="D29" s="2"/>
      <c r="E29" s="2"/>
      <c r="F29" s="2"/>
      <c r="G29" s="2"/>
      <c r="H29" s="2"/>
      <c r="I29" s="2"/>
      <c r="J29" s="1"/>
      <c r="K29" s="1"/>
      <c r="L29" s="1"/>
      <c r="M29" s="1"/>
      <c r="N29" s="1"/>
      <c r="O29" s="1"/>
      <c r="P29" s="1"/>
      <c r="Q29" s="1"/>
      <c r="R29" s="1"/>
      <c r="S29" s="1"/>
      <c r="T29" s="1"/>
      <c r="U29" s="1"/>
      <c r="V29" s="1"/>
      <c r="W29" s="1"/>
      <c r="X29" s="1"/>
      <c r="Y29" s="1"/>
      <c r="Z29" s="1"/>
    </row>
    <row r="30" spans="1:26" ht="15.75" customHeight="1">
      <c r="A30" s="2"/>
      <c r="B30" s="2"/>
      <c r="C30" s="2"/>
      <c r="D30" s="2"/>
      <c r="E30" s="2"/>
      <c r="F30" s="2"/>
      <c r="G30" s="2"/>
      <c r="H30" s="2"/>
      <c r="I30" s="2"/>
      <c r="J30" s="1"/>
      <c r="K30" s="1"/>
      <c r="L30" s="1"/>
      <c r="M30" s="1"/>
      <c r="N30" s="1"/>
      <c r="O30" s="1"/>
      <c r="P30" s="1"/>
      <c r="Q30" s="1"/>
      <c r="R30" s="1"/>
      <c r="S30" s="1"/>
      <c r="T30" s="1"/>
      <c r="U30" s="1"/>
      <c r="V30" s="1"/>
      <c r="W30" s="1"/>
      <c r="X30" s="1"/>
      <c r="Y30" s="1"/>
      <c r="Z30" s="1"/>
    </row>
    <row r="31" spans="1:26" ht="15.75" customHeight="1">
      <c r="A31" s="2"/>
      <c r="B31" s="2"/>
      <c r="C31" s="2"/>
      <c r="D31" s="2"/>
      <c r="E31" s="2"/>
      <c r="F31" s="2"/>
      <c r="G31" s="2"/>
      <c r="H31" s="2"/>
      <c r="I31" s="2"/>
      <c r="J31" s="1"/>
      <c r="K31" s="1"/>
      <c r="L31" s="1"/>
      <c r="M31" s="1"/>
      <c r="N31" s="1"/>
      <c r="O31" s="1"/>
      <c r="P31" s="1"/>
      <c r="Q31" s="1"/>
      <c r="R31" s="1"/>
      <c r="S31" s="1"/>
      <c r="T31" s="1"/>
      <c r="U31" s="1"/>
      <c r="V31" s="1"/>
      <c r="W31" s="1"/>
      <c r="X31" s="1"/>
      <c r="Y31" s="1"/>
      <c r="Z31" s="1"/>
    </row>
    <row r="32" spans="1:26" ht="15.75" customHeight="1">
      <c r="A32" s="2"/>
      <c r="B32" s="2"/>
      <c r="C32" s="2"/>
      <c r="D32" s="2"/>
      <c r="E32" s="2"/>
      <c r="F32" s="2"/>
      <c r="G32" s="2"/>
      <c r="H32" s="2"/>
      <c r="I32" s="2"/>
      <c r="J32" s="1"/>
      <c r="K32" s="1"/>
      <c r="L32" s="1"/>
      <c r="M32" s="1"/>
      <c r="N32" s="1"/>
      <c r="O32" s="1"/>
      <c r="P32" s="1"/>
      <c r="Q32" s="1"/>
      <c r="R32" s="1"/>
      <c r="S32" s="1"/>
      <c r="T32" s="1"/>
      <c r="U32" s="1"/>
      <c r="V32" s="1"/>
      <c r="W32" s="1"/>
      <c r="X32" s="1"/>
      <c r="Y32" s="1"/>
      <c r="Z32" s="1"/>
    </row>
    <row r="33" spans="1:26" ht="15.75" customHeight="1">
      <c r="A33" s="2"/>
      <c r="B33" s="2"/>
      <c r="C33" s="2"/>
      <c r="D33" s="2"/>
      <c r="E33" s="2"/>
      <c r="F33" s="2"/>
      <c r="G33" s="2"/>
      <c r="H33" s="2"/>
      <c r="I33" s="2"/>
      <c r="J33" s="1"/>
      <c r="K33" s="1"/>
      <c r="L33" s="1"/>
      <c r="M33" s="1"/>
      <c r="N33" s="1"/>
      <c r="O33" s="1"/>
      <c r="P33" s="1"/>
      <c r="Q33" s="1"/>
      <c r="R33" s="1"/>
      <c r="S33" s="1"/>
      <c r="T33" s="1"/>
      <c r="U33" s="1"/>
      <c r="V33" s="1"/>
      <c r="W33" s="1"/>
      <c r="X33" s="1"/>
      <c r="Y33" s="1"/>
      <c r="Z33" s="1"/>
    </row>
    <row r="34" spans="1:26" ht="15.75" customHeight="1">
      <c r="A34" s="2"/>
      <c r="B34" s="2"/>
      <c r="C34" s="2"/>
      <c r="D34" s="2"/>
      <c r="E34" s="2"/>
      <c r="F34" s="2"/>
      <c r="G34" s="2"/>
      <c r="H34" s="2"/>
      <c r="I34" s="2"/>
      <c r="J34" s="1"/>
      <c r="K34" s="1"/>
      <c r="L34" s="1"/>
      <c r="M34" s="1"/>
      <c r="N34" s="1"/>
      <c r="O34" s="1"/>
      <c r="P34" s="1"/>
      <c r="Q34" s="1"/>
      <c r="R34" s="1"/>
      <c r="S34" s="1"/>
      <c r="T34" s="1"/>
      <c r="U34" s="1"/>
      <c r="V34" s="1"/>
      <c r="W34" s="1"/>
      <c r="X34" s="1"/>
      <c r="Y34" s="1"/>
      <c r="Z34" s="1"/>
    </row>
    <row r="35" spans="1:26" ht="15.75" customHeight="1">
      <c r="A35" s="2"/>
      <c r="B35" s="2"/>
      <c r="C35" s="2"/>
      <c r="D35" s="2"/>
      <c r="E35" s="2"/>
      <c r="F35" s="2"/>
      <c r="G35" s="2"/>
      <c r="H35" s="2"/>
      <c r="I35" s="2"/>
      <c r="J35" s="1"/>
      <c r="K35" s="1"/>
      <c r="L35" s="1"/>
      <c r="M35" s="1"/>
      <c r="N35" s="1"/>
      <c r="O35" s="1"/>
      <c r="P35" s="1"/>
      <c r="Q35" s="1"/>
      <c r="R35" s="1"/>
      <c r="S35" s="1"/>
      <c r="T35" s="1"/>
      <c r="U35" s="1"/>
      <c r="V35" s="1"/>
      <c r="W35" s="1"/>
      <c r="X35" s="1"/>
      <c r="Y35" s="1"/>
      <c r="Z35" s="1"/>
    </row>
    <row r="36" spans="1:26" ht="15.75" customHeight="1">
      <c r="A36" s="2"/>
      <c r="B36" s="2"/>
      <c r="C36" s="2"/>
      <c r="D36" s="2"/>
      <c r="E36" s="2"/>
      <c r="F36" s="2"/>
      <c r="G36" s="2"/>
      <c r="H36" s="2"/>
      <c r="I36" s="2"/>
      <c r="J36" s="1"/>
      <c r="K36" s="1"/>
      <c r="L36" s="1"/>
      <c r="M36" s="1"/>
      <c r="N36" s="1"/>
      <c r="O36" s="1"/>
      <c r="P36" s="1"/>
      <c r="Q36" s="1"/>
      <c r="R36" s="1"/>
      <c r="S36" s="1"/>
      <c r="T36" s="1"/>
      <c r="U36" s="1"/>
      <c r="V36" s="1"/>
      <c r="W36" s="1"/>
      <c r="X36" s="1"/>
      <c r="Y36" s="1"/>
      <c r="Z36" s="1"/>
    </row>
    <row r="37" spans="1:26" ht="15.75" customHeight="1">
      <c r="A37" s="2"/>
      <c r="B37" s="2"/>
      <c r="C37" s="2"/>
      <c r="D37" s="2"/>
      <c r="E37" s="2"/>
      <c r="F37" s="2"/>
      <c r="G37" s="2"/>
      <c r="H37" s="2"/>
      <c r="I37" s="2"/>
      <c r="J37" s="1"/>
      <c r="K37" s="1"/>
      <c r="L37" s="1"/>
      <c r="M37" s="1"/>
      <c r="N37" s="1"/>
      <c r="O37" s="1"/>
      <c r="P37" s="1"/>
      <c r="Q37" s="1"/>
      <c r="R37" s="1"/>
      <c r="S37" s="1"/>
      <c r="T37" s="1"/>
      <c r="U37" s="1"/>
      <c r="V37" s="1"/>
      <c r="W37" s="1"/>
      <c r="X37" s="1"/>
      <c r="Y37" s="1"/>
      <c r="Z37" s="1"/>
    </row>
    <row r="38" spans="1:26" ht="15.75" customHeight="1">
      <c r="A38" s="2"/>
      <c r="B38" s="2"/>
      <c r="C38" s="2"/>
      <c r="D38" s="2"/>
      <c r="E38" s="2"/>
      <c r="F38" s="2"/>
      <c r="G38" s="2"/>
      <c r="H38" s="2"/>
      <c r="I38" s="2"/>
      <c r="J38" s="1"/>
      <c r="K38" s="1"/>
      <c r="L38" s="1"/>
      <c r="M38" s="1"/>
      <c r="N38" s="1"/>
      <c r="O38" s="1"/>
      <c r="P38" s="1"/>
      <c r="Q38" s="1"/>
      <c r="R38" s="1"/>
      <c r="S38" s="1"/>
      <c r="T38" s="1"/>
      <c r="U38" s="1"/>
      <c r="V38" s="1"/>
      <c r="W38" s="1"/>
      <c r="X38" s="1"/>
      <c r="Y38" s="1"/>
      <c r="Z38" s="1"/>
    </row>
    <row r="39" spans="1:26" ht="15.75" customHeight="1">
      <c r="A39" s="3"/>
      <c r="B39" s="3"/>
      <c r="C39" s="3"/>
      <c r="D39" s="3"/>
      <c r="E39" s="3"/>
      <c r="F39" s="3"/>
      <c r="G39" s="3"/>
      <c r="H39" s="3"/>
      <c r="I39" s="3"/>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sheetData>
  <mergeCells count="3">
    <mergeCell ref="A1:H1"/>
    <mergeCell ref="A3:C3"/>
    <mergeCell ref="D3:H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1"/>
  <sheetViews>
    <sheetView topLeftCell="C32" zoomScale="96" zoomScaleNormal="96" workbookViewId="0">
      <selection activeCell="H33" sqref="H33"/>
    </sheetView>
  </sheetViews>
  <sheetFormatPr baseColWidth="10" defaultColWidth="14.44140625" defaultRowHeight="15" customHeight="1"/>
  <cols>
    <col min="1" max="1" width="17" customWidth="1"/>
    <col min="2" max="2" width="15.5546875" customWidth="1"/>
    <col min="3" max="3" width="16.5546875" customWidth="1"/>
    <col min="4" max="4" width="10.6640625" customWidth="1"/>
    <col min="5" max="5" width="14.88671875" customWidth="1"/>
    <col min="6" max="6" width="33" customWidth="1"/>
    <col min="7" max="7" width="23.33203125" customWidth="1"/>
    <col min="8" max="8" width="70.6640625" customWidth="1"/>
    <col min="9" max="9" width="17.4414062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150" customHeight="1" thickTop="1" thickBot="1">
      <c r="A3" s="12">
        <v>1</v>
      </c>
      <c r="B3" s="12">
        <v>4</v>
      </c>
      <c r="C3" s="12" t="s">
        <v>57</v>
      </c>
      <c r="D3" s="12">
        <v>1</v>
      </c>
      <c r="E3" s="12" t="s">
        <v>46</v>
      </c>
      <c r="F3" s="12" t="s">
        <v>60</v>
      </c>
      <c r="G3" s="12" t="s">
        <v>29</v>
      </c>
      <c r="H3" s="13" t="s">
        <v>62</v>
      </c>
      <c r="I3" s="14" t="s">
        <v>61</v>
      </c>
      <c r="J3" s="1"/>
      <c r="K3" s="1"/>
      <c r="L3" s="1"/>
      <c r="M3" s="1"/>
      <c r="N3" s="1"/>
      <c r="O3" s="1"/>
      <c r="P3" s="1"/>
      <c r="Q3" s="1"/>
      <c r="R3" s="1"/>
      <c r="S3" s="1"/>
      <c r="T3" s="1"/>
      <c r="U3" s="1"/>
      <c r="V3" s="1"/>
      <c r="W3" s="1"/>
      <c r="X3" s="1"/>
      <c r="Y3" s="1"/>
      <c r="Z3" s="1"/>
    </row>
    <row r="4" spans="1:26" ht="150" customHeight="1" thickBot="1">
      <c r="A4" s="12">
        <v>2</v>
      </c>
      <c r="B4" s="12">
        <v>4</v>
      </c>
      <c r="C4" s="12" t="s">
        <v>57</v>
      </c>
      <c r="D4" s="12">
        <v>1</v>
      </c>
      <c r="E4" s="12" t="s">
        <v>46</v>
      </c>
      <c r="F4" s="12" t="s">
        <v>60</v>
      </c>
      <c r="G4" s="12" t="s">
        <v>37</v>
      </c>
      <c r="H4" s="13" t="s">
        <v>63</v>
      </c>
      <c r="I4" s="14" t="s">
        <v>12</v>
      </c>
      <c r="J4" s="1"/>
      <c r="K4" s="1"/>
      <c r="L4" s="1"/>
      <c r="M4" s="1"/>
      <c r="N4" s="1"/>
      <c r="O4" s="1"/>
      <c r="P4" s="1"/>
      <c r="Q4" s="1"/>
      <c r="R4" s="1"/>
      <c r="S4" s="1"/>
      <c r="T4" s="1"/>
      <c r="U4" s="1"/>
      <c r="V4" s="1"/>
      <c r="W4" s="1"/>
      <c r="X4" s="1"/>
      <c r="Y4" s="1"/>
      <c r="Z4" s="1"/>
    </row>
    <row r="5" spans="1:26" ht="150" customHeight="1" thickBot="1">
      <c r="A5" s="12">
        <v>3</v>
      </c>
      <c r="B5" s="12">
        <v>4</v>
      </c>
      <c r="C5" s="12" t="s">
        <v>57</v>
      </c>
      <c r="D5" s="12">
        <v>1</v>
      </c>
      <c r="E5" s="12" t="s">
        <v>46</v>
      </c>
      <c r="F5" s="12" t="s">
        <v>60</v>
      </c>
      <c r="G5" s="12" t="s">
        <v>13</v>
      </c>
      <c r="H5" s="13" t="s">
        <v>67</v>
      </c>
      <c r="I5" s="14" t="s">
        <v>12</v>
      </c>
      <c r="J5" s="1"/>
      <c r="K5" s="1"/>
      <c r="L5" s="1"/>
      <c r="M5" s="1"/>
      <c r="N5" s="1"/>
      <c r="O5" s="1"/>
      <c r="P5" s="1"/>
      <c r="Q5" s="1"/>
      <c r="R5" s="1"/>
      <c r="S5" s="1"/>
      <c r="T5" s="1"/>
      <c r="U5" s="1"/>
      <c r="V5" s="1"/>
      <c r="W5" s="1"/>
      <c r="X5" s="1"/>
      <c r="Y5" s="1"/>
      <c r="Z5" s="1"/>
    </row>
    <row r="6" spans="1:26" ht="150" customHeight="1" thickBot="1">
      <c r="A6" s="12">
        <v>4</v>
      </c>
      <c r="B6" s="12">
        <v>4</v>
      </c>
      <c r="C6" s="12" t="s">
        <v>57</v>
      </c>
      <c r="D6" s="12">
        <v>1</v>
      </c>
      <c r="E6" s="12" t="s">
        <v>46</v>
      </c>
      <c r="F6" s="12" t="s">
        <v>60</v>
      </c>
      <c r="G6" s="12" t="s">
        <v>165</v>
      </c>
      <c r="H6" s="13" t="s">
        <v>64</v>
      </c>
      <c r="I6" s="14" t="s">
        <v>12</v>
      </c>
      <c r="J6" s="1"/>
      <c r="K6" s="1"/>
      <c r="L6" s="1"/>
      <c r="M6" s="1"/>
      <c r="N6" s="1"/>
      <c r="O6" s="1"/>
      <c r="P6" s="1"/>
      <c r="Q6" s="1"/>
      <c r="R6" s="1"/>
      <c r="S6" s="1"/>
      <c r="T6" s="1"/>
      <c r="U6" s="1"/>
      <c r="V6" s="1"/>
      <c r="W6" s="1"/>
      <c r="X6" s="1"/>
      <c r="Y6" s="1"/>
      <c r="Z6" s="1"/>
    </row>
    <row r="7" spans="1:26" ht="150" customHeight="1" thickBot="1">
      <c r="A7" s="12">
        <v>5</v>
      </c>
      <c r="B7" s="12">
        <v>4</v>
      </c>
      <c r="C7" s="12" t="s">
        <v>57</v>
      </c>
      <c r="D7" s="12">
        <v>1</v>
      </c>
      <c r="E7" s="12" t="s">
        <v>46</v>
      </c>
      <c r="F7" s="12" t="s">
        <v>60</v>
      </c>
      <c r="G7" s="12" t="s">
        <v>13</v>
      </c>
      <c r="H7" s="13" t="s">
        <v>65</v>
      </c>
      <c r="I7" s="14" t="s">
        <v>12</v>
      </c>
      <c r="J7" s="1"/>
      <c r="K7" s="1"/>
      <c r="L7" s="1"/>
      <c r="M7" s="1"/>
      <c r="N7" s="1"/>
      <c r="O7" s="1"/>
      <c r="P7" s="1"/>
      <c r="Q7" s="1"/>
      <c r="R7" s="1"/>
      <c r="S7" s="1"/>
      <c r="T7" s="1"/>
      <c r="U7" s="1"/>
      <c r="V7" s="1"/>
      <c r="W7" s="1"/>
      <c r="X7" s="1"/>
      <c r="Y7" s="1"/>
      <c r="Z7" s="1"/>
    </row>
    <row r="8" spans="1:26" ht="150" customHeight="1" thickBot="1">
      <c r="A8" s="12">
        <v>6</v>
      </c>
      <c r="B8" s="12">
        <v>4</v>
      </c>
      <c r="C8" s="12" t="s">
        <v>57</v>
      </c>
      <c r="D8" s="12">
        <v>1</v>
      </c>
      <c r="E8" s="12" t="s">
        <v>46</v>
      </c>
      <c r="F8" s="12" t="s">
        <v>60</v>
      </c>
      <c r="G8" s="12" t="s">
        <v>48</v>
      </c>
      <c r="H8" s="13" t="s">
        <v>68</v>
      </c>
      <c r="I8" s="14" t="s">
        <v>66</v>
      </c>
      <c r="J8" s="1"/>
      <c r="K8" s="1"/>
      <c r="L8" s="1"/>
      <c r="M8" s="1"/>
      <c r="N8" s="1"/>
      <c r="O8" s="1"/>
      <c r="P8" s="1"/>
      <c r="Q8" s="1"/>
      <c r="R8" s="1"/>
      <c r="S8" s="1"/>
      <c r="T8" s="1"/>
      <c r="U8" s="1"/>
      <c r="V8" s="1"/>
      <c r="W8" s="1"/>
      <c r="X8" s="1"/>
      <c r="Y8" s="1"/>
      <c r="Z8" s="1"/>
    </row>
    <row r="9" spans="1:26" ht="150" customHeight="1" thickBot="1">
      <c r="A9" s="12">
        <v>7</v>
      </c>
      <c r="B9" s="12">
        <v>4</v>
      </c>
      <c r="C9" s="12" t="s">
        <v>57</v>
      </c>
      <c r="D9" s="12">
        <v>1</v>
      </c>
      <c r="E9" s="12" t="s">
        <v>46</v>
      </c>
      <c r="F9" s="12" t="s">
        <v>60</v>
      </c>
      <c r="G9" s="12" t="s">
        <v>23</v>
      </c>
      <c r="H9" s="13" t="s">
        <v>69</v>
      </c>
      <c r="I9" s="14" t="s">
        <v>70</v>
      </c>
      <c r="J9" s="1"/>
      <c r="K9" s="1"/>
      <c r="L9" s="1"/>
      <c r="M9" s="1"/>
      <c r="N9" s="1"/>
      <c r="O9" s="1"/>
      <c r="P9" s="1"/>
      <c r="Q9" s="1"/>
      <c r="R9" s="1"/>
      <c r="S9" s="1"/>
      <c r="T9" s="1"/>
      <c r="U9" s="1"/>
      <c r="V9" s="1"/>
      <c r="W9" s="1"/>
      <c r="X9" s="1"/>
      <c r="Y9" s="1"/>
      <c r="Z9" s="1"/>
    </row>
    <row r="10" spans="1:26" ht="150" customHeight="1" thickBot="1">
      <c r="A10" s="12">
        <v>8</v>
      </c>
      <c r="B10" s="12">
        <v>4</v>
      </c>
      <c r="C10" s="12" t="s">
        <v>57</v>
      </c>
      <c r="D10" s="12">
        <v>1</v>
      </c>
      <c r="E10" s="12" t="s">
        <v>46</v>
      </c>
      <c r="F10" s="12" t="s">
        <v>60</v>
      </c>
      <c r="G10" s="12" t="s">
        <v>50</v>
      </c>
      <c r="H10" s="13" t="s">
        <v>71</v>
      </c>
      <c r="I10" s="14" t="s">
        <v>12</v>
      </c>
      <c r="J10" s="1"/>
      <c r="K10" s="1"/>
      <c r="L10" s="1"/>
      <c r="M10" s="1"/>
      <c r="N10" s="1"/>
      <c r="O10" s="1"/>
      <c r="P10" s="1"/>
      <c r="Q10" s="1"/>
      <c r="R10" s="1"/>
      <c r="S10" s="1"/>
      <c r="T10" s="1"/>
      <c r="U10" s="1"/>
      <c r="V10" s="1"/>
      <c r="W10" s="1"/>
      <c r="X10" s="1"/>
      <c r="Y10" s="1"/>
      <c r="Z10" s="1"/>
    </row>
    <row r="11" spans="1:26" ht="150" customHeight="1" thickBot="1">
      <c r="A11" s="12">
        <v>9</v>
      </c>
      <c r="B11" s="12">
        <v>4</v>
      </c>
      <c r="C11" s="12" t="s">
        <v>57</v>
      </c>
      <c r="D11" s="12">
        <v>1</v>
      </c>
      <c r="E11" s="12" t="s">
        <v>46</v>
      </c>
      <c r="F11" s="12" t="s">
        <v>60</v>
      </c>
      <c r="G11" s="12" t="s">
        <v>72</v>
      </c>
      <c r="H11" s="13" t="s">
        <v>73</v>
      </c>
      <c r="I11" s="14" t="s">
        <v>74</v>
      </c>
      <c r="J11" s="1"/>
      <c r="K11" s="1"/>
      <c r="L11" s="1"/>
      <c r="M11" s="1"/>
      <c r="N11" s="1"/>
      <c r="O11" s="1"/>
      <c r="P11" s="1"/>
      <c r="Q11" s="1"/>
      <c r="R11" s="1"/>
      <c r="S11" s="1"/>
      <c r="T11" s="1"/>
      <c r="U11" s="1"/>
      <c r="V11" s="1"/>
      <c r="W11" s="1"/>
      <c r="X11" s="1"/>
      <c r="Y11" s="1"/>
      <c r="Z11" s="1"/>
    </row>
    <row r="12" spans="1:26" ht="150" customHeight="1" thickBot="1">
      <c r="A12" s="12">
        <v>10</v>
      </c>
      <c r="B12" s="12">
        <v>4</v>
      </c>
      <c r="C12" s="12" t="s">
        <v>57</v>
      </c>
      <c r="D12" s="12">
        <v>1</v>
      </c>
      <c r="E12" s="12" t="s">
        <v>46</v>
      </c>
      <c r="F12" s="12" t="s">
        <v>60</v>
      </c>
      <c r="G12" s="12" t="s">
        <v>19</v>
      </c>
      <c r="H12" s="13" t="s">
        <v>76</v>
      </c>
      <c r="I12" s="14" t="s">
        <v>75</v>
      </c>
      <c r="J12" s="1"/>
      <c r="K12" s="1"/>
      <c r="L12" s="1"/>
      <c r="M12" s="1"/>
      <c r="N12" s="1"/>
      <c r="O12" s="1"/>
      <c r="P12" s="1"/>
      <c r="Q12" s="1"/>
      <c r="R12" s="1"/>
      <c r="S12" s="1"/>
      <c r="T12" s="1"/>
      <c r="U12" s="1"/>
      <c r="V12" s="1"/>
      <c r="W12" s="1"/>
      <c r="X12" s="1"/>
      <c r="Y12" s="1"/>
      <c r="Z12" s="1"/>
    </row>
    <row r="13" spans="1:26" ht="150" customHeight="1" thickBot="1">
      <c r="A13" s="12">
        <v>11</v>
      </c>
      <c r="B13" s="12">
        <v>4</v>
      </c>
      <c r="C13" s="12" t="s">
        <v>57</v>
      </c>
      <c r="D13" s="12">
        <v>1</v>
      </c>
      <c r="E13" s="12" t="s">
        <v>46</v>
      </c>
      <c r="F13" s="12" t="s">
        <v>60</v>
      </c>
      <c r="G13" s="12" t="s">
        <v>37</v>
      </c>
      <c r="H13" s="13" t="s">
        <v>77</v>
      </c>
      <c r="I13" s="14" t="s">
        <v>78</v>
      </c>
      <c r="J13" s="1"/>
      <c r="K13" s="1"/>
      <c r="L13" s="1"/>
      <c r="M13" s="1"/>
      <c r="N13" s="1"/>
      <c r="O13" s="1"/>
      <c r="P13" s="1"/>
      <c r="Q13" s="1"/>
      <c r="R13" s="1"/>
      <c r="S13" s="1"/>
      <c r="T13" s="1"/>
      <c r="U13" s="1"/>
      <c r="V13" s="1"/>
      <c r="W13" s="1"/>
      <c r="X13" s="1"/>
      <c r="Y13" s="1"/>
      <c r="Z13" s="1"/>
    </row>
    <row r="14" spans="1:26" ht="150" customHeight="1" thickBot="1">
      <c r="A14" s="12">
        <v>12</v>
      </c>
      <c r="B14" s="12">
        <v>4</v>
      </c>
      <c r="C14" s="12" t="s">
        <v>57</v>
      </c>
      <c r="D14" s="12">
        <v>1</v>
      </c>
      <c r="E14" s="12" t="s">
        <v>46</v>
      </c>
      <c r="F14" s="12" t="s">
        <v>60</v>
      </c>
      <c r="G14" s="12" t="s">
        <v>23</v>
      </c>
      <c r="H14" s="13" t="s">
        <v>79</v>
      </c>
      <c r="I14" s="14" t="s">
        <v>80</v>
      </c>
      <c r="J14" s="1"/>
      <c r="K14" s="1"/>
      <c r="L14" s="1"/>
      <c r="M14" s="1"/>
      <c r="N14" s="1"/>
      <c r="O14" s="1"/>
      <c r="P14" s="1"/>
      <c r="Q14" s="1"/>
      <c r="R14" s="1"/>
      <c r="S14" s="1"/>
      <c r="T14" s="1"/>
      <c r="U14" s="1"/>
      <c r="V14" s="1"/>
      <c r="W14" s="1"/>
      <c r="X14" s="1"/>
      <c r="Y14" s="1"/>
      <c r="Z14" s="1"/>
    </row>
    <row r="15" spans="1:26" ht="150" customHeight="1" thickBot="1">
      <c r="A15" s="12">
        <v>13</v>
      </c>
      <c r="B15" s="12">
        <v>4</v>
      </c>
      <c r="C15" s="12" t="s">
        <v>57</v>
      </c>
      <c r="D15" s="12">
        <v>1</v>
      </c>
      <c r="E15" s="12" t="s">
        <v>46</v>
      </c>
      <c r="F15" s="12" t="s">
        <v>60</v>
      </c>
      <c r="G15" s="12" t="s">
        <v>37</v>
      </c>
      <c r="H15" s="13" t="s">
        <v>81</v>
      </c>
      <c r="I15" s="14" t="s">
        <v>82</v>
      </c>
      <c r="J15" s="1"/>
      <c r="K15" s="1"/>
      <c r="L15" s="1"/>
      <c r="M15" s="1"/>
      <c r="N15" s="1"/>
      <c r="O15" s="1"/>
      <c r="P15" s="1"/>
      <c r="Q15" s="1"/>
      <c r="R15" s="1"/>
      <c r="S15" s="1"/>
      <c r="T15" s="1"/>
      <c r="U15" s="1"/>
      <c r="V15" s="1"/>
      <c r="W15" s="1"/>
      <c r="X15" s="1"/>
      <c r="Y15" s="1"/>
      <c r="Z15" s="1"/>
    </row>
    <row r="16" spans="1:26" ht="150" customHeight="1" thickBot="1">
      <c r="A16" s="12">
        <v>14</v>
      </c>
      <c r="B16" s="12">
        <v>4</v>
      </c>
      <c r="C16" s="12" t="s">
        <v>57</v>
      </c>
      <c r="D16" s="12">
        <v>1</v>
      </c>
      <c r="E16" s="12" t="s">
        <v>46</v>
      </c>
      <c r="F16" s="12" t="s">
        <v>60</v>
      </c>
      <c r="G16" s="12" t="s">
        <v>19</v>
      </c>
      <c r="H16" s="13" t="s">
        <v>83</v>
      </c>
      <c r="I16" s="14" t="s">
        <v>84</v>
      </c>
      <c r="J16" s="1"/>
      <c r="K16" s="1"/>
      <c r="L16" s="1"/>
      <c r="M16" s="1"/>
      <c r="N16" s="1"/>
      <c r="O16" s="1"/>
      <c r="P16" s="1"/>
      <c r="Q16" s="1"/>
      <c r="R16" s="1"/>
      <c r="S16" s="1"/>
      <c r="T16" s="1"/>
      <c r="U16" s="1"/>
      <c r="V16" s="1"/>
      <c r="W16" s="1"/>
      <c r="X16" s="1"/>
      <c r="Y16" s="1"/>
      <c r="Z16" s="1"/>
    </row>
    <row r="17" spans="1:26" ht="150" customHeight="1" thickBot="1">
      <c r="A17" s="12">
        <v>15</v>
      </c>
      <c r="B17" s="12">
        <v>4</v>
      </c>
      <c r="C17" s="12" t="s">
        <v>57</v>
      </c>
      <c r="D17" s="12">
        <v>1</v>
      </c>
      <c r="E17" s="12" t="s">
        <v>46</v>
      </c>
      <c r="F17" s="12" t="s">
        <v>60</v>
      </c>
      <c r="G17" s="12" t="s">
        <v>25</v>
      </c>
      <c r="H17" s="13" t="s">
        <v>85</v>
      </c>
      <c r="I17" s="14" t="s">
        <v>84</v>
      </c>
      <c r="J17" s="1"/>
      <c r="K17" s="1"/>
      <c r="L17" s="1"/>
      <c r="M17" s="1"/>
      <c r="N17" s="1"/>
      <c r="O17" s="1"/>
      <c r="P17" s="1"/>
      <c r="Q17" s="1"/>
      <c r="R17" s="1"/>
      <c r="S17" s="1"/>
      <c r="T17" s="1"/>
      <c r="U17" s="1"/>
      <c r="V17" s="1"/>
      <c r="W17" s="1"/>
      <c r="X17" s="1"/>
      <c r="Y17" s="1"/>
      <c r="Z17" s="1"/>
    </row>
    <row r="18" spans="1:26" ht="150" customHeight="1" thickBot="1">
      <c r="A18" s="12">
        <v>16</v>
      </c>
      <c r="B18" s="12">
        <v>4</v>
      </c>
      <c r="C18" s="12" t="s">
        <v>57</v>
      </c>
      <c r="D18" s="12">
        <v>1</v>
      </c>
      <c r="E18" s="12" t="s">
        <v>46</v>
      </c>
      <c r="F18" s="12" t="s">
        <v>60</v>
      </c>
      <c r="G18" s="12" t="s">
        <v>19</v>
      </c>
      <c r="H18" s="13" t="s">
        <v>88</v>
      </c>
      <c r="I18" s="14" t="s">
        <v>84</v>
      </c>
      <c r="J18" s="1"/>
      <c r="K18" s="1"/>
      <c r="L18" s="1"/>
      <c r="M18" s="1"/>
      <c r="N18" s="1"/>
      <c r="O18" s="1"/>
      <c r="P18" s="1"/>
      <c r="Q18" s="1"/>
      <c r="R18" s="1"/>
      <c r="S18" s="1"/>
      <c r="T18" s="1"/>
      <c r="U18" s="1"/>
      <c r="V18" s="1"/>
      <c r="W18" s="1"/>
      <c r="X18" s="1"/>
      <c r="Y18" s="1"/>
      <c r="Z18" s="1"/>
    </row>
    <row r="19" spans="1:26" ht="150" customHeight="1" thickBot="1">
      <c r="A19" s="12">
        <v>17</v>
      </c>
      <c r="B19" s="12">
        <v>4</v>
      </c>
      <c r="C19" s="12" t="s">
        <v>57</v>
      </c>
      <c r="D19" s="12">
        <v>1</v>
      </c>
      <c r="E19" s="12" t="s">
        <v>46</v>
      </c>
      <c r="F19" s="12" t="s">
        <v>60</v>
      </c>
      <c r="G19" s="12" t="s">
        <v>34</v>
      </c>
      <c r="H19" s="13" t="s">
        <v>86</v>
      </c>
      <c r="I19" s="14" t="s">
        <v>87</v>
      </c>
      <c r="J19" s="1"/>
      <c r="K19" s="1"/>
      <c r="L19" s="1"/>
      <c r="M19" s="1"/>
      <c r="N19" s="1"/>
      <c r="O19" s="1"/>
      <c r="P19" s="1"/>
      <c r="Q19" s="1"/>
      <c r="R19" s="1"/>
      <c r="S19" s="1"/>
      <c r="T19" s="1"/>
      <c r="U19" s="1"/>
      <c r="V19" s="1"/>
      <c r="W19" s="1"/>
      <c r="X19" s="1"/>
      <c r="Y19" s="1"/>
      <c r="Z19" s="1"/>
    </row>
    <row r="20" spans="1:26" ht="150" customHeight="1" thickBot="1">
      <c r="A20" s="12">
        <v>18</v>
      </c>
      <c r="B20" s="12">
        <v>4</v>
      </c>
      <c r="C20" s="12" t="s">
        <v>57</v>
      </c>
      <c r="D20" s="12">
        <v>1</v>
      </c>
      <c r="E20" s="12" t="s">
        <v>46</v>
      </c>
      <c r="F20" s="12" t="s">
        <v>60</v>
      </c>
      <c r="G20" s="12" t="s">
        <v>36</v>
      </c>
      <c r="H20" s="13" t="s">
        <v>89</v>
      </c>
      <c r="I20" s="14" t="s">
        <v>87</v>
      </c>
      <c r="J20" s="1"/>
      <c r="K20" s="1"/>
      <c r="L20" s="1"/>
      <c r="M20" s="1"/>
      <c r="N20" s="1"/>
      <c r="O20" s="1"/>
      <c r="P20" s="1"/>
      <c r="Q20" s="1"/>
      <c r="R20" s="1"/>
      <c r="S20" s="1"/>
      <c r="T20" s="1"/>
      <c r="U20" s="1"/>
      <c r="V20" s="1"/>
      <c r="W20" s="1"/>
      <c r="X20" s="1"/>
      <c r="Y20" s="1"/>
      <c r="Z20" s="1"/>
    </row>
    <row r="21" spans="1:26" ht="150" customHeight="1" thickBot="1">
      <c r="A21" s="12">
        <v>19</v>
      </c>
      <c r="B21" s="12">
        <v>4</v>
      </c>
      <c r="C21" s="12" t="s">
        <v>57</v>
      </c>
      <c r="D21" s="12">
        <v>1</v>
      </c>
      <c r="E21" s="12" t="s">
        <v>46</v>
      </c>
      <c r="F21" s="12" t="s">
        <v>60</v>
      </c>
      <c r="G21" s="12" t="s">
        <v>90</v>
      </c>
      <c r="H21" s="13" t="s">
        <v>91</v>
      </c>
      <c r="I21" s="14" t="s">
        <v>30</v>
      </c>
      <c r="J21" s="1"/>
      <c r="K21" s="1"/>
      <c r="L21" s="1"/>
      <c r="M21" s="1"/>
      <c r="N21" s="1"/>
      <c r="O21" s="1"/>
      <c r="P21" s="1"/>
      <c r="Q21" s="1"/>
      <c r="R21" s="1"/>
      <c r="S21" s="1"/>
      <c r="T21" s="1"/>
      <c r="U21" s="1"/>
      <c r="V21" s="1"/>
      <c r="W21" s="1"/>
      <c r="X21" s="1"/>
      <c r="Y21" s="1"/>
      <c r="Z21" s="1"/>
    </row>
    <row r="22" spans="1:26" ht="150" customHeight="1" thickBot="1">
      <c r="A22" s="12">
        <v>20</v>
      </c>
      <c r="B22" s="12">
        <v>4</v>
      </c>
      <c r="C22" s="12" t="s">
        <v>57</v>
      </c>
      <c r="D22" s="12">
        <v>1</v>
      </c>
      <c r="E22" s="12" t="s">
        <v>46</v>
      </c>
      <c r="F22" s="12" t="s">
        <v>60</v>
      </c>
      <c r="G22" s="12" t="s">
        <v>237</v>
      </c>
      <c r="H22" s="13" t="s">
        <v>92</v>
      </c>
      <c r="I22" s="14" t="s">
        <v>28</v>
      </c>
      <c r="J22" s="1"/>
      <c r="K22" s="1"/>
      <c r="L22" s="1"/>
      <c r="M22" s="1"/>
      <c r="N22" s="1"/>
      <c r="O22" s="1"/>
      <c r="P22" s="1"/>
      <c r="Q22" s="1"/>
      <c r="R22" s="1"/>
      <c r="S22" s="1"/>
      <c r="T22" s="1"/>
      <c r="U22" s="1"/>
      <c r="V22" s="1"/>
      <c r="W22" s="1"/>
      <c r="X22" s="1"/>
      <c r="Y22" s="1"/>
      <c r="Z22" s="1"/>
    </row>
    <row r="23" spans="1:26" ht="150" customHeight="1" thickBot="1">
      <c r="A23" s="12">
        <v>21</v>
      </c>
      <c r="B23" s="12">
        <v>4</v>
      </c>
      <c r="C23" s="12" t="s">
        <v>57</v>
      </c>
      <c r="D23" s="12">
        <v>1</v>
      </c>
      <c r="E23" s="12" t="s">
        <v>46</v>
      </c>
      <c r="F23" s="12" t="s">
        <v>60</v>
      </c>
      <c r="G23" s="12" t="s">
        <v>90</v>
      </c>
      <c r="H23" s="13" t="s">
        <v>93</v>
      </c>
      <c r="I23" s="14" t="s">
        <v>94</v>
      </c>
      <c r="J23" s="1"/>
      <c r="K23" s="1"/>
      <c r="L23" s="1"/>
      <c r="M23" s="1"/>
      <c r="N23" s="1"/>
      <c r="O23" s="1"/>
      <c r="P23" s="1"/>
      <c r="Q23" s="1"/>
      <c r="R23" s="1"/>
      <c r="S23" s="1"/>
      <c r="T23" s="1"/>
      <c r="U23" s="1"/>
      <c r="V23" s="1"/>
      <c r="W23" s="1"/>
      <c r="X23" s="1"/>
      <c r="Y23" s="1"/>
      <c r="Z23" s="1"/>
    </row>
    <row r="24" spans="1:26" ht="150" customHeight="1" thickBot="1">
      <c r="A24" s="12">
        <v>22</v>
      </c>
      <c r="B24" s="12">
        <v>4</v>
      </c>
      <c r="C24" s="12" t="s">
        <v>57</v>
      </c>
      <c r="D24" s="12">
        <v>1</v>
      </c>
      <c r="E24" s="12" t="s">
        <v>46</v>
      </c>
      <c r="F24" s="12" t="s">
        <v>60</v>
      </c>
      <c r="G24" s="12" t="s">
        <v>33</v>
      </c>
      <c r="H24" s="13" t="s">
        <v>95</v>
      </c>
      <c r="I24" s="14" t="s">
        <v>12</v>
      </c>
      <c r="J24" s="1"/>
      <c r="K24" s="1"/>
      <c r="L24" s="1"/>
      <c r="M24" s="1"/>
      <c r="N24" s="1"/>
      <c r="O24" s="1"/>
      <c r="P24" s="1"/>
      <c r="Q24" s="1"/>
      <c r="R24" s="1"/>
      <c r="S24" s="1"/>
      <c r="T24" s="1"/>
      <c r="U24" s="1"/>
      <c r="V24" s="1"/>
      <c r="W24" s="1"/>
      <c r="X24" s="1"/>
      <c r="Y24" s="1"/>
      <c r="Z24" s="1"/>
    </row>
    <row r="25" spans="1:26" ht="150" customHeight="1" thickBot="1">
      <c r="A25" s="12">
        <v>23</v>
      </c>
      <c r="B25" s="12">
        <v>4</v>
      </c>
      <c r="C25" s="12" t="s">
        <v>57</v>
      </c>
      <c r="D25" s="12">
        <v>1</v>
      </c>
      <c r="E25" s="12" t="s">
        <v>46</v>
      </c>
      <c r="F25" s="12" t="s">
        <v>60</v>
      </c>
      <c r="G25" s="12" t="s">
        <v>90</v>
      </c>
      <c r="H25" s="13" t="s">
        <v>96</v>
      </c>
      <c r="I25" s="14" t="s">
        <v>97</v>
      </c>
      <c r="J25" s="1"/>
      <c r="K25" s="1"/>
      <c r="L25" s="1"/>
      <c r="M25" s="1"/>
      <c r="N25" s="1"/>
      <c r="O25" s="1"/>
      <c r="P25" s="1"/>
      <c r="Q25" s="1"/>
      <c r="R25" s="1"/>
      <c r="S25" s="1"/>
      <c r="T25" s="1"/>
      <c r="U25" s="1"/>
      <c r="V25" s="1"/>
      <c r="W25" s="1"/>
      <c r="X25" s="1"/>
      <c r="Y25" s="1"/>
      <c r="Z25" s="1"/>
    </row>
    <row r="26" spans="1:26" ht="150" customHeight="1" thickBot="1">
      <c r="A26" s="12">
        <v>24</v>
      </c>
      <c r="B26" s="12">
        <v>4</v>
      </c>
      <c r="C26" s="12" t="s">
        <v>57</v>
      </c>
      <c r="D26" s="12">
        <v>1</v>
      </c>
      <c r="E26" s="12" t="s">
        <v>46</v>
      </c>
      <c r="F26" s="12" t="s">
        <v>60</v>
      </c>
      <c r="G26" s="12" t="s">
        <v>48</v>
      </c>
      <c r="H26" s="13" t="s">
        <v>98</v>
      </c>
      <c r="I26" s="14" t="s">
        <v>31</v>
      </c>
      <c r="J26" s="1"/>
      <c r="K26" s="1"/>
      <c r="L26" s="1"/>
      <c r="M26" s="1"/>
      <c r="N26" s="1"/>
      <c r="O26" s="1"/>
      <c r="P26" s="1"/>
      <c r="Q26" s="1"/>
      <c r="R26" s="1"/>
      <c r="S26" s="1"/>
      <c r="T26" s="1"/>
      <c r="U26" s="1"/>
      <c r="V26" s="1"/>
      <c r="W26" s="1"/>
      <c r="X26" s="1"/>
      <c r="Y26" s="1"/>
      <c r="Z26" s="1"/>
    </row>
    <row r="27" spans="1:26" ht="150" customHeight="1" thickBot="1">
      <c r="A27" s="12">
        <v>25</v>
      </c>
      <c r="B27" s="12">
        <v>4</v>
      </c>
      <c r="C27" s="12" t="s">
        <v>57</v>
      </c>
      <c r="D27" s="12">
        <v>1</v>
      </c>
      <c r="E27" s="12" t="s">
        <v>46</v>
      </c>
      <c r="F27" s="12" t="s">
        <v>60</v>
      </c>
      <c r="G27" s="12" t="s">
        <v>90</v>
      </c>
      <c r="H27" s="13" t="s">
        <v>99</v>
      </c>
      <c r="I27" s="14" t="s">
        <v>31</v>
      </c>
      <c r="J27" s="1"/>
      <c r="K27" s="1"/>
      <c r="L27" s="1"/>
      <c r="M27" s="1"/>
      <c r="N27" s="1"/>
      <c r="O27" s="1"/>
      <c r="P27" s="1"/>
      <c r="Q27" s="1"/>
      <c r="R27" s="1"/>
      <c r="S27" s="1"/>
      <c r="T27" s="1"/>
      <c r="U27" s="1"/>
      <c r="V27" s="1"/>
      <c r="W27" s="1"/>
      <c r="X27" s="1"/>
      <c r="Y27" s="1"/>
      <c r="Z27" s="1"/>
    </row>
    <row r="28" spans="1:26" ht="150" customHeight="1" thickBot="1">
      <c r="A28" s="12">
        <v>26</v>
      </c>
      <c r="B28" s="12">
        <v>4</v>
      </c>
      <c r="C28" s="12" t="s">
        <v>57</v>
      </c>
      <c r="D28" s="12">
        <v>1</v>
      </c>
      <c r="E28" s="12" t="s">
        <v>46</v>
      </c>
      <c r="F28" s="12" t="s">
        <v>60</v>
      </c>
      <c r="G28" s="12" t="s">
        <v>35</v>
      </c>
      <c r="H28" s="13" t="s">
        <v>100</v>
      </c>
      <c r="I28" s="14" t="s">
        <v>31</v>
      </c>
      <c r="J28" s="1"/>
      <c r="K28" s="1"/>
      <c r="L28" s="1"/>
      <c r="M28" s="1"/>
      <c r="N28" s="1"/>
      <c r="O28" s="1"/>
      <c r="P28" s="1"/>
      <c r="Q28" s="1"/>
      <c r="R28" s="1"/>
      <c r="S28" s="1"/>
      <c r="T28" s="1"/>
      <c r="U28" s="1"/>
      <c r="V28" s="1"/>
      <c r="W28" s="1"/>
      <c r="X28" s="1"/>
      <c r="Y28" s="1"/>
      <c r="Z28" s="1"/>
    </row>
    <row r="29" spans="1:26" ht="150" customHeight="1" thickBot="1">
      <c r="A29" s="12">
        <v>27</v>
      </c>
      <c r="B29" s="12">
        <v>4</v>
      </c>
      <c r="C29" s="12" t="s">
        <v>57</v>
      </c>
      <c r="D29" s="12">
        <v>1</v>
      </c>
      <c r="E29" s="12" t="s">
        <v>46</v>
      </c>
      <c r="F29" s="12" t="s">
        <v>60</v>
      </c>
      <c r="G29" s="12" t="s">
        <v>13</v>
      </c>
      <c r="H29" s="13" t="s">
        <v>101</v>
      </c>
      <c r="I29" s="14" t="s">
        <v>31</v>
      </c>
      <c r="J29" s="1"/>
      <c r="K29" s="1"/>
      <c r="L29" s="1"/>
      <c r="M29" s="1"/>
      <c r="N29" s="1"/>
      <c r="O29" s="1"/>
      <c r="P29" s="1"/>
      <c r="Q29" s="1"/>
      <c r="R29" s="1"/>
      <c r="S29" s="1"/>
      <c r="T29" s="1"/>
      <c r="U29" s="1"/>
      <c r="V29" s="1"/>
      <c r="W29" s="1"/>
      <c r="X29" s="1"/>
      <c r="Y29" s="1"/>
      <c r="Z29" s="1"/>
    </row>
    <row r="30" spans="1:26" ht="150" customHeight="1" thickBot="1">
      <c r="A30" s="12">
        <v>28</v>
      </c>
      <c r="B30" s="12">
        <v>4</v>
      </c>
      <c r="C30" s="12" t="s">
        <v>57</v>
      </c>
      <c r="D30" s="12">
        <v>1</v>
      </c>
      <c r="E30" s="12" t="s">
        <v>46</v>
      </c>
      <c r="F30" s="12" t="s">
        <v>60</v>
      </c>
      <c r="G30" s="12" t="s">
        <v>49</v>
      </c>
      <c r="H30" s="13" t="s">
        <v>102</v>
      </c>
      <c r="I30" s="14" t="s">
        <v>103</v>
      </c>
      <c r="J30" s="1"/>
      <c r="K30" s="1"/>
      <c r="L30" s="1"/>
      <c r="M30" s="1"/>
      <c r="N30" s="1"/>
      <c r="O30" s="1"/>
      <c r="P30" s="1"/>
      <c r="Q30" s="1"/>
      <c r="R30" s="1"/>
      <c r="S30" s="1"/>
      <c r="T30" s="1"/>
      <c r="U30" s="1"/>
      <c r="V30" s="1"/>
      <c r="W30" s="1"/>
      <c r="X30" s="1"/>
      <c r="Y30" s="1"/>
      <c r="Z30" s="1"/>
    </row>
    <row r="31" spans="1:26" ht="150" customHeight="1" thickBot="1">
      <c r="A31" s="12">
        <v>29</v>
      </c>
      <c r="B31" s="12">
        <v>4</v>
      </c>
      <c r="C31" s="12" t="s">
        <v>57</v>
      </c>
      <c r="D31" s="12">
        <v>1</v>
      </c>
      <c r="E31" s="12" t="s">
        <v>46</v>
      </c>
      <c r="F31" s="12" t="s">
        <v>60</v>
      </c>
      <c r="G31" s="12" t="s">
        <v>23</v>
      </c>
      <c r="H31" s="13" t="s">
        <v>104</v>
      </c>
      <c r="I31" s="14" t="s">
        <v>30</v>
      </c>
      <c r="J31" s="1"/>
      <c r="K31" s="1"/>
      <c r="L31" s="1"/>
      <c r="M31" s="1"/>
      <c r="N31" s="1"/>
      <c r="O31" s="1"/>
      <c r="P31" s="1"/>
      <c r="Q31" s="1"/>
      <c r="R31" s="1"/>
      <c r="S31" s="1"/>
      <c r="T31" s="1"/>
      <c r="U31" s="1"/>
      <c r="V31" s="1"/>
      <c r="W31" s="1"/>
      <c r="X31" s="1"/>
      <c r="Y31" s="1"/>
      <c r="Z31" s="1"/>
    </row>
    <row r="32" spans="1:26" ht="150" customHeight="1" thickBot="1">
      <c r="A32" s="12">
        <v>30</v>
      </c>
      <c r="B32" s="12">
        <v>4</v>
      </c>
      <c r="C32" s="12" t="s">
        <v>57</v>
      </c>
      <c r="D32" s="12">
        <v>1</v>
      </c>
      <c r="E32" s="12" t="s">
        <v>46</v>
      </c>
      <c r="F32" s="12" t="s">
        <v>60</v>
      </c>
      <c r="G32" s="12" t="s">
        <v>43</v>
      </c>
      <c r="H32" s="13" t="s">
        <v>105</v>
      </c>
      <c r="I32" s="14" t="s">
        <v>12</v>
      </c>
      <c r="J32" s="1"/>
      <c r="K32" s="1"/>
      <c r="L32" s="1"/>
      <c r="M32" s="1"/>
      <c r="N32" s="1"/>
      <c r="O32" s="1"/>
      <c r="P32" s="1"/>
      <c r="Q32" s="1"/>
      <c r="R32" s="1"/>
      <c r="S32" s="1"/>
      <c r="T32" s="1"/>
      <c r="U32" s="1"/>
      <c r="V32" s="1"/>
      <c r="W32" s="1"/>
      <c r="X32" s="1"/>
      <c r="Y32" s="1"/>
      <c r="Z32" s="1"/>
    </row>
    <row r="33" spans="1:26" ht="150" customHeight="1" thickBot="1">
      <c r="A33" s="12">
        <v>31</v>
      </c>
      <c r="B33" s="12">
        <v>4</v>
      </c>
      <c r="C33" s="12" t="s">
        <v>57</v>
      </c>
      <c r="D33" s="12">
        <v>1</v>
      </c>
      <c r="E33" s="12" t="s">
        <v>46</v>
      </c>
      <c r="F33" s="12" t="s">
        <v>60</v>
      </c>
      <c r="G33" s="12" t="s">
        <v>23</v>
      </c>
      <c r="H33" s="13" t="s">
        <v>106</v>
      </c>
      <c r="I33" s="14" t="s">
        <v>107</v>
      </c>
      <c r="J33" s="1"/>
      <c r="K33" s="1"/>
      <c r="L33" s="1"/>
      <c r="M33" s="1"/>
      <c r="N33" s="1"/>
      <c r="O33" s="1"/>
      <c r="P33" s="1"/>
      <c r="Q33" s="1"/>
      <c r="R33" s="1"/>
      <c r="S33" s="1"/>
      <c r="T33" s="1"/>
      <c r="U33" s="1"/>
      <c r="V33" s="1"/>
      <c r="W33" s="1"/>
      <c r="X33" s="1"/>
      <c r="Y33" s="1"/>
      <c r="Z33" s="1"/>
    </row>
    <row r="34" spans="1:26" ht="150" customHeight="1" thickBot="1">
      <c r="A34" s="12">
        <v>32</v>
      </c>
      <c r="B34" s="12">
        <v>4</v>
      </c>
      <c r="C34" s="12" t="s">
        <v>57</v>
      </c>
      <c r="D34" s="12">
        <v>1</v>
      </c>
      <c r="E34" s="12" t="s">
        <v>46</v>
      </c>
      <c r="F34" s="12" t="s">
        <v>60</v>
      </c>
      <c r="G34" s="12" t="s">
        <v>13</v>
      </c>
      <c r="H34" s="13" t="s">
        <v>108</v>
      </c>
      <c r="I34" s="14" t="s">
        <v>12</v>
      </c>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sheetData>
  <autoFilter ref="A2:I11" xr:uid="{00000000-0009-0000-0000-000001000000}"/>
  <mergeCells count="1">
    <mergeCell ref="A1:I1"/>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F18EE-3733-4F7E-A509-488FE2CC9FD0}">
  <dimension ref="A1:Z802"/>
  <sheetViews>
    <sheetView zoomScaleNormal="100" workbookViewId="0">
      <selection activeCell="I61" sqref="I61"/>
    </sheetView>
  </sheetViews>
  <sheetFormatPr baseColWidth="10" defaultColWidth="14.44140625" defaultRowHeight="15" customHeight="1"/>
  <cols>
    <col min="1" max="1" width="17" customWidth="1"/>
    <col min="2" max="2" width="15.5546875" customWidth="1"/>
    <col min="3" max="3" width="16.5546875" customWidth="1"/>
    <col min="4" max="4" width="10.6640625" customWidth="1"/>
    <col min="5" max="5" width="14.88671875" customWidth="1"/>
    <col min="6" max="6" width="33" customWidth="1"/>
    <col min="7" max="7" width="23.33203125" customWidth="1"/>
    <col min="8" max="8" width="70.6640625" customWidth="1"/>
    <col min="9" max="9" width="17.4414062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150" customHeight="1" thickTop="1" thickBot="1">
      <c r="A3" s="12">
        <v>98</v>
      </c>
      <c r="B3" s="12">
        <v>4</v>
      </c>
      <c r="C3" s="12" t="s">
        <v>57</v>
      </c>
      <c r="D3" s="12">
        <v>3</v>
      </c>
      <c r="E3" s="12" t="s">
        <v>46</v>
      </c>
      <c r="F3" s="12" t="s">
        <v>270</v>
      </c>
      <c r="G3" s="12" t="s">
        <v>237</v>
      </c>
      <c r="H3" s="13" t="s">
        <v>271</v>
      </c>
      <c r="I3" s="14" t="s">
        <v>31</v>
      </c>
      <c r="J3" s="1"/>
      <c r="K3" s="1"/>
      <c r="L3" s="1"/>
      <c r="M3" s="1"/>
      <c r="N3" s="1"/>
      <c r="O3" s="1"/>
      <c r="P3" s="1"/>
      <c r="Q3" s="1"/>
      <c r="R3" s="1"/>
      <c r="S3" s="1"/>
      <c r="T3" s="1"/>
      <c r="U3" s="1"/>
      <c r="V3" s="1"/>
      <c r="W3" s="1"/>
      <c r="X3" s="1"/>
      <c r="Y3" s="1"/>
      <c r="Z3" s="1"/>
    </row>
    <row r="4" spans="1:26" ht="150" customHeight="1" thickBot="1">
      <c r="A4" s="12">
        <v>99</v>
      </c>
      <c r="B4" s="12">
        <v>4</v>
      </c>
      <c r="C4" s="12" t="s">
        <v>57</v>
      </c>
      <c r="D4" s="12">
        <v>3</v>
      </c>
      <c r="E4" s="12" t="s">
        <v>46</v>
      </c>
      <c r="F4" s="12" t="s">
        <v>270</v>
      </c>
      <c r="G4" s="12" t="s">
        <v>208</v>
      </c>
      <c r="H4" s="13" t="s">
        <v>272</v>
      </c>
      <c r="I4" s="14" t="s">
        <v>273</v>
      </c>
      <c r="J4" s="1"/>
      <c r="K4" s="1"/>
      <c r="L4" s="1"/>
      <c r="M4" s="1"/>
      <c r="N4" s="1"/>
      <c r="O4" s="1"/>
      <c r="P4" s="1"/>
      <c r="Q4" s="1"/>
      <c r="R4" s="1"/>
      <c r="S4" s="1"/>
      <c r="T4" s="1"/>
      <c r="U4" s="1"/>
      <c r="V4" s="1"/>
      <c r="W4" s="1"/>
      <c r="X4" s="1"/>
      <c r="Y4" s="1"/>
      <c r="Z4" s="1"/>
    </row>
    <row r="5" spans="1:26" ht="150" customHeight="1" thickBot="1">
      <c r="A5" s="12">
        <v>100</v>
      </c>
      <c r="B5" s="12">
        <v>4</v>
      </c>
      <c r="C5" s="12" t="s">
        <v>57</v>
      </c>
      <c r="D5" s="12">
        <v>3</v>
      </c>
      <c r="E5" s="12" t="s">
        <v>46</v>
      </c>
      <c r="F5" s="12" t="s">
        <v>270</v>
      </c>
      <c r="G5" s="12" t="s">
        <v>231</v>
      </c>
      <c r="H5" s="13" t="s">
        <v>274</v>
      </c>
      <c r="I5" s="14" t="s">
        <v>273</v>
      </c>
      <c r="J5" s="1"/>
      <c r="K5" s="1"/>
      <c r="L5" s="1"/>
      <c r="M5" s="1"/>
      <c r="N5" s="1"/>
      <c r="O5" s="1"/>
      <c r="P5" s="1"/>
      <c r="Q5" s="1"/>
      <c r="R5" s="1"/>
      <c r="S5" s="1"/>
      <c r="T5" s="1"/>
      <c r="U5" s="1"/>
      <c r="V5" s="1"/>
      <c r="W5" s="1"/>
      <c r="X5" s="1"/>
      <c r="Y5" s="1"/>
      <c r="Z5" s="1"/>
    </row>
    <row r="6" spans="1:26" ht="150" customHeight="1" thickBot="1">
      <c r="A6" s="12">
        <v>101</v>
      </c>
      <c r="B6" s="12">
        <v>4</v>
      </c>
      <c r="C6" s="12" t="s">
        <v>57</v>
      </c>
      <c r="D6" s="12">
        <v>3</v>
      </c>
      <c r="E6" s="12" t="s">
        <v>46</v>
      </c>
      <c r="F6" s="12" t="s">
        <v>270</v>
      </c>
      <c r="G6" s="12" t="s">
        <v>22</v>
      </c>
      <c r="H6" s="13" t="s">
        <v>275</v>
      </c>
      <c r="I6" s="14" t="s">
        <v>276</v>
      </c>
      <c r="J6" s="1"/>
      <c r="K6" s="1"/>
      <c r="L6" s="1"/>
      <c r="M6" s="1"/>
      <c r="N6" s="1"/>
      <c r="O6" s="1"/>
      <c r="P6" s="1"/>
      <c r="Q6" s="1"/>
      <c r="R6" s="1"/>
      <c r="S6" s="1"/>
      <c r="T6" s="1"/>
      <c r="U6" s="1"/>
      <c r="V6" s="1"/>
      <c r="W6" s="1"/>
      <c r="X6" s="1"/>
      <c r="Y6" s="1"/>
      <c r="Z6" s="1"/>
    </row>
    <row r="7" spans="1:26" ht="150" customHeight="1" thickBot="1">
      <c r="A7" s="12">
        <v>102</v>
      </c>
      <c r="B7" s="12">
        <v>4</v>
      </c>
      <c r="C7" s="12" t="s">
        <v>57</v>
      </c>
      <c r="D7" s="12">
        <v>3</v>
      </c>
      <c r="E7" s="12" t="s">
        <v>46</v>
      </c>
      <c r="F7" s="12" t="s">
        <v>270</v>
      </c>
      <c r="G7" s="12" t="s">
        <v>361</v>
      </c>
      <c r="H7" s="13" t="s">
        <v>277</v>
      </c>
      <c r="I7" s="14" t="s">
        <v>31</v>
      </c>
      <c r="J7" s="1"/>
      <c r="K7" s="1"/>
      <c r="L7" s="1"/>
      <c r="M7" s="1"/>
      <c r="N7" s="1"/>
      <c r="O7" s="1"/>
      <c r="P7" s="1"/>
      <c r="Q7" s="1"/>
      <c r="R7" s="1"/>
      <c r="S7" s="1"/>
      <c r="T7" s="1"/>
      <c r="U7" s="1"/>
      <c r="V7" s="1"/>
      <c r="W7" s="1"/>
      <c r="X7" s="1"/>
      <c r="Y7" s="1"/>
      <c r="Z7" s="1"/>
    </row>
    <row r="8" spans="1:26" ht="150" customHeight="1" thickBot="1">
      <c r="A8" s="12">
        <v>103</v>
      </c>
      <c r="B8" s="12">
        <v>4</v>
      </c>
      <c r="C8" s="12" t="s">
        <v>57</v>
      </c>
      <c r="D8" s="12">
        <v>3</v>
      </c>
      <c r="E8" s="12" t="s">
        <v>46</v>
      </c>
      <c r="F8" s="12" t="s">
        <v>270</v>
      </c>
      <c r="G8" s="12" t="s">
        <v>34</v>
      </c>
      <c r="H8" s="13" t="s">
        <v>278</v>
      </c>
      <c r="I8" s="14" t="s">
        <v>31</v>
      </c>
      <c r="J8" s="1"/>
      <c r="K8" s="1"/>
      <c r="L8" s="1"/>
      <c r="M8" s="1"/>
      <c r="N8" s="1"/>
      <c r="O8" s="1"/>
      <c r="P8" s="1"/>
      <c r="Q8" s="1"/>
      <c r="R8" s="1"/>
      <c r="S8" s="1"/>
      <c r="T8" s="1"/>
      <c r="U8" s="1"/>
      <c r="V8" s="1"/>
      <c r="W8" s="1"/>
      <c r="X8" s="1"/>
      <c r="Y8" s="1"/>
      <c r="Z8" s="1"/>
    </row>
    <row r="9" spans="1:26" ht="150" customHeight="1" thickBot="1">
      <c r="A9" s="12">
        <v>104</v>
      </c>
      <c r="B9" s="12">
        <v>4</v>
      </c>
      <c r="C9" s="12" t="s">
        <v>57</v>
      </c>
      <c r="D9" s="12">
        <v>3</v>
      </c>
      <c r="E9" s="12" t="s">
        <v>46</v>
      </c>
      <c r="F9" s="12" t="s">
        <v>270</v>
      </c>
      <c r="G9" s="12" t="s">
        <v>41</v>
      </c>
      <c r="H9" s="13" t="s">
        <v>279</v>
      </c>
      <c r="I9" s="14" t="s">
        <v>31</v>
      </c>
      <c r="J9" s="1"/>
      <c r="K9" s="1"/>
      <c r="L9" s="1"/>
      <c r="M9" s="1"/>
      <c r="N9" s="1"/>
      <c r="O9" s="1"/>
      <c r="P9" s="1"/>
      <c r="Q9" s="1"/>
      <c r="R9" s="1"/>
      <c r="S9" s="1"/>
      <c r="T9" s="1"/>
      <c r="U9" s="1"/>
      <c r="V9" s="1"/>
      <c r="W9" s="1"/>
      <c r="X9" s="1"/>
      <c r="Y9" s="1"/>
      <c r="Z9" s="1"/>
    </row>
    <row r="10" spans="1:26" ht="150" customHeight="1" thickBot="1">
      <c r="A10" s="12">
        <v>105</v>
      </c>
      <c r="B10" s="12">
        <v>4</v>
      </c>
      <c r="C10" s="12" t="s">
        <v>57</v>
      </c>
      <c r="D10" s="12">
        <v>3</v>
      </c>
      <c r="E10" s="12" t="s">
        <v>46</v>
      </c>
      <c r="F10" s="12" t="s">
        <v>270</v>
      </c>
      <c r="G10" s="12" t="s">
        <v>280</v>
      </c>
      <c r="H10" s="13" t="s">
        <v>281</v>
      </c>
      <c r="I10" s="14" t="s">
        <v>30</v>
      </c>
      <c r="J10" s="1"/>
      <c r="K10" s="1"/>
      <c r="L10" s="1"/>
      <c r="M10" s="1"/>
      <c r="N10" s="1"/>
      <c r="O10" s="1"/>
      <c r="P10" s="1"/>
      <c r="Q10" s="1"/>
      <c r="R10" s="1"/>
      <c r="S10" s="1"/>
      <c r="T10" s="1"/>
      <c r="U10" s="1"/>
      <c r="V10" s="1"/>
      <c r="W10" s="1"/>
      <c r="X10" s="1"/>
      <c r="Y10" s="1"/>
      <c r="Z10" s="1"/>
    </row>
    <row r="11" spans="1:26" ht="150" customHeight="1" thickBot="1">
      <c r="A11" s="12">
        <v>106</v>
      </c>
      <c r="B11" s="12">
        <v>4</v>
      </c>
      <c r="C11" s="12" t="s">
        <v>57</v>
      </c>
      <c r="D11" s="12">
        <v>3</v>
      </c>
      <c r="E11" s="12" t="s">
        <v>46</v>
      </c>
      <c r="F11" s="12" t="s">
        <v>270</v>
      </c>
      <c r="G11" s="12" t="s">
        <v>231</v>
      </c>
      <c r="H11" s="13" t="s">
        <v>282</v>
      </c>
      <c r="I11" s="14" t="s">
        <v>283</v>
      </c>
      <c r="J11" s="1"/>
      <c r="K11" s="1"/>
      <c r="L11" s="1"/>
      <c r="M11" s="1"/>
      <c r="N11" s="1"/>
      <c r="O11" s="1"/>
      <c r="P11" s="1"/>
      <c r="Q11" s="1"/>
      <c r="R11" s="1"/>
      <c r="S11" s="1"/>
      <c r="T11" s="1"/>
      <c r="U11" s="1"/>
      <c r="V11" s="1"/>
      <c r="W11" s="1"/>
      <c r="X11" s="1"/>
      <c r="Y11" s="1"/>
      <c r="Z11" s="1"/>
    </row>
    <row r="12" spans="1:26" ht="150" customHeight="1" thickBot="1">
      <c r="A12" s="12">
        <v>107</v>
      </c>
      <c r="B12" s="12">
        <v>4</v>
      </c>
      <c r="C12" s="12" t="s">
        <v>57</v>
      </c>
      <c r="D12" s="12">
        <v>3</v>
      </c>
      <c r="E12" s="12" t="s">
        <v>46</v>
      </c>
      <c r="F12" s="12" t="s">
        <v>270</v>
      </c>
      <c r="G12" s="12" t="s">
        <v>23</v>
      </c>
      <c r="H12" s="13" t="s">
        <v>284</v>
      </c>
      <c r="I12" s="14" t="s">
        <v>31</v>
      </c>
      <c r="J12" s="1"/>
      <c r="K12" s="1"/>
      <c r="L12" s="1"/>
      <c r="M12" s="1"/>
      <c r="N12" s="1"/>
      <c r="O12" s="1"/>
      <c r="P12" s="1"/>
      <c r="Q12" s="1"/>
      <c r="R12" s="1"/>
      <c r="S12" s="1"/>
      <c r="T12" s="1"/>
      <c r="U12" s="1"/>
      <c r="V12" s="1"/>
      <c r="W12" s="1"/>
      <c r="X12" s="1"/>
      <c r="Y12" s="1"/>
      <c r="Z12" s="1"/>
    </row>
    <row r="13" spans="1:26" ht="150" customHeight="1" thickBot="1">
      <c r="A13" s="12">
        <v>108</v>
      </c>
      <c r="B13" s="12">
        <v>4</v>
      </c>
      <c r="C13" s="12" t="s">
        <v>57</v>
      </c>
      <c r="D13" s="12">
        <v>3</v>
      </c>
      <c r="E13" s="12" t="s">
        <v>46</v>
      </c>
      <c r="F13" s="12" t="s">
        <v>270</v>
      </c>
      <c r="G13" s="12" t="s">
        <v>285</v>
      </c>
      <c r="H13" s="13" t="s">
        <v>286</v>
      </c>
      <c r="I13" s="14" t="s">
        <v>31</v>
      </c>
      <c r="J13" s="1"/>
      <c r="K13" s="1"/>
      <c r="L13" s="1"/>
      <c r="M13" s="1"/>
      <c r="N13" s="1"/>
      <c r="O13" s="1"/>
      <c r="P13" s="1"/>
      <c r="Q13" s="1"/>
      <c r="R13" s="1"/>
      <c r="S13" s="1"/>
      <c r="T13" s="1"/>
      <c r="U13" s="1"/>
      <c r="V13" s="1"/>
      <c r="W13" s="1"/>
      <c r="X13" s="1"/>
      <c r="Y13" s="1"/>
      <c r="Z13" s="1"/>
    </row>
    <row r="14" spans="1:26" ht="150" customHeight="1" thickBot="1">
      <c r="A14" s="12">
        <v>109</v>
      </c>
      <c r="B14" s="12">
        <v>4</v>
      </c>
      <c r="C14" s="12" t="s">
        <v>57</v>
      </c>
      <c r="D14" s="12">
        <v>3</v>
      </c>
      <c r="E14" s="12" t="s">
        <v>46</v>
      </c>
      <c r="F14" s="12" t="s">
        <v>270</v>
      </c>
      <c r="G14" s="12" t="s">
        <v>287</v>
      </c>
      <c r="H14" s="13" t="s">
        <v>288</v>
      </c>
      <c r="I14" s="14" t="s">
        <v>31</v>
      </c>
      <c r="J14" s="1"/>
      <c r="K14" s="1"/>
      <c r="L14" s="1"/>
      <c r="M14" s="1"/>
      <c r="N14" s="1"/>
      <c r="O14" s="1"/>
      <c r="P14" s="1"/>
      <c r="Q14" s="1"/>
      <c r="R14" s="1"/>
      <c r="S14" s="1"/>
      <c r="T14" s="1"/>
      <c r="U14" s="1"/>
      <c r="V14" s="1"/>
      <c r="W14" s="1"/>
      <c r="X14" s="1"/>
      <c r="Y14" s="1"/>
      <c r="Z14" s="1"/>
    </row>
    <row r="15" spans="1:26" ht="150" customHeight="1" thickBot="1">
      <c r="A15" s="12">
        <v>110</v>
      </c>
      <c r="B15" s="12">
        <v>4</v>
      </c>
      <c r="C15" s="12" t="s">
        <v>57</v>
      </c>
      <c r="D15" s="12">
        <v>3</v>
      </c>
      <c r="E15" s="12" t="s">
        <v>46</v>
      </c>
      <c r="F15" s="12" t="s">
        <v>270</v>
      </c>
      <c r="G15" s="12" t="s">
        <v>208</v>
      </c>
      <c r="H15" s="13" t="s">
        <v>289</v>
      </c>
      <c r="I15" s="14" t="s">
        <v>28</v>
      </c>
      <c r="J15" s="1"/>
      <c r="K15" s="1"/>
      <c r="L15" s="1"/>
      <c r="M15" s="1"/>
      <c r="N15" s="1"/>
      <c r="O15" s="1"/>
      <c r="P15" s="1"/>
      <c r="Q15" s="1"/>
      <c r="R15" s="1"/>
      <c r="S15" s="1"/>
      <c r="T15" s="1"/>
      <c r="U15" s="1"/>
      <c r="V15" s="1"/>
      <c r="W15" s="1"/>
      <c r="X15" s="1"/>
      <c r="Y15" s="1"/>
      <c r="Z15" s="1"/>
    </row>
    <row r="16" spans="1:26" ht="150" customHeight="1" thickBot="1">
      <c r="A16" s="12">
        <v>111</v>
      </c>
      <c r="B16" s="12">
        <v>4</v>
      </c>
      <c r="C16" s="12" t="s">
        <v>57</v>
      </c>
      <c r="D16" s="12">
        <v>3</v>
      </c>
      <c r="E16" s="12" t="s">
        <v>46</v>
      </c>
      <c r="F16" s="12" t="s">
        <v>270</v>
      </c>
      <c r="G16" s="12" t="s">
        <v>23</v>
      </c>
      <c r="H16" s="13" t="s">
        <v>290</v>
      </c>
      <c r="I16" s="14" t="s">
        <v>291</v>
      </c>
      <c r="J16" s="1"/>
      <c r="K16" s="1"/>
      <c r="L16" s="1"/>
      <c r="M16" s="1"/>
      <c r="N16" s="1"/>
      <c r="O16" s="1"/>
      <c r="P16" s="1"/>
      <c r="Q16" s="1"/>
      <c r="R16" s="1"/>
      <c r="S16" s="1"/>
      <c r="T16" s="1"/>
      <c r="U16" s="1"/>
      <c r="V16" s="1"/>
      <c r="W16" s="1"/>
      <c r="X16" s="1"/>
      <c r="Y16" s="1"/>
      <c r="Z16" s="1"/>
    </row>
    <row r="17" spans="1:26" ht="150" customHeight="1" thickBot="1">
      <c r="A17" s="12">
        <v>112</v>
      </c>
      <c r="B17" s="12">
        <v>4</v>
      </c>
      <c r="C17" s="12" t="s">
        <v>57</v>
      </c>
      <c r="D17" s="12">
        <v>3</v>
      </c>
      <c r="E17" s="12" t="s">
        <v>46</v>
      </c>
      <c r="F17" s="12" t="s">
        <v>270</v>
      </c>
      <c r="G17" s="12" t="s">
        <v>90</v>
      </c>
      <c r="H17" s="13" t="s">
        <v>292</v>
      </c>
      <c r="I17" s="14" t="s">
        <v>293</v>
      </c>
      <c r="J17" s="1"/>
      <c r="K17" s="1"/>
      <c r="L17" s="1"/>
      <c r="M17" s="1"/>
      <c r="N17" s="1"/>
      <c r="O17" s="1"/>
      <c r="P17" s="1"/>
      <c r="Q17" s="1"/>
      <c r="R17" s="1"/>
      <c r="S17" s="1"/>
      <c r="T17" s="1"/>
      <c r="U17" s="1"/>
      <c r="V17" s="1"/>
      <c r="W17" s="1"/>
      <c r="X17" s="1"/>
      <c r="Y17" s="1"/>
      <c r="Z17" s="1"/>
    </row>
    <row r="18" spans="1:26" ht="150" customHeight="1" thickBot="1">
      <c r="A18" s="12">
        <v>113</v>
      </c>
      <c r="B18" s="12">
        <v>4</v>
      </c>
      <c r="C18" s="12" t="s">
        <v>57</v>
      </c>
      <c r="D18" s="12">
        <v>3</v>
      </c>
      <c r="E18" s="12" t="s">
        <v>46</v>
      </c>
      <c r="F18" s="12" t="s">
        <v>270</v>
      </c>
      <c r="G18" s="12" t="s">
        <v>23</v>
      </c>
      <c r="H18" s="13" t="s">
        <v>294</v>
      </c>
      <c r="I18" s="14" t="s">
        <v>295</v>
      </c>
      <c r="J18" s="1"/>
      <c r="K18" s="1"/>
      <c r="L18" s="1"/>
      <c r="M18" s="1"/>
      <c r="N18" s="1"/>
      <c r="O18" s="1"/>
      <c r="P18" s="1"/>
      <c r="Q18" s="1"/>
      <c r="R18" s="1"/>
      <c r="S18" s="1"/>
      <c r="T18" s="1"/>
      <c r="U18" s="1"/>
      <c r="V18" s="1"/>
      <c r="W18" s="1"/>
      <c r="X18" s="1"/>
      <c r="Y18" s="1"/>
      <c r="Z18" s="1"/>
    </row>
    <row r="19" spans="1:26" ht="150" customHeight="1" thickBot="1">
      <c r="A19" s="12">
        <v>114</v>
      </c>
      <c r="B19" s="12">
        <v>4</v>
      </c>
      <c r="C19" s="12" t="s">
        <v>57</v>
      </c>
      <c r="D19" s="12">
        <v>3</v>
      </c>
      <c r="E19" s="12" t="s">
        <v>46</v>
      </c>
      <c r="F19" s="12" t="s">
        <v>270</v>
      </c>
      <c r="G19" s="12" t="s">
        <v>296</v>
      </c>
      <c r="H19" s="13" t="s">
        <v>297</v>
      </c>
      <c r="I19" s="14" t="s">
        <v>32</v>
      </c>
      <c r="J19" s="1"/>
      <c r="K19" s="1"/>
      <c r="L19" s="1"/>
      <c r="M19" s="1"/>
      <c r="N19" s="1"/>
      <c r="O19" s="1"/>
      <c r="P19" s="1"/>
      <c r="Q19" s="1"/>
      <c r="R19" s="1"/>
      <c r="S19" s="1"/>
      <c r="T19" s="1"/>
      <c r="U19" s="1"/>
      <c r="V19" s="1"/>
      <c r="W19" s="1"/>
      <c r="X19" s="1"/>
      <c r="Y19" s="1"/>
      <c r="Z19" s="1"/>
    </row>
    <row r="20" spans="1:26" ht="150" customHeight="1" thickBot="1">
      <c r="A20" s="12">
        <v>115</v>
      </c>
      <c r="B20" s="12">
        <v>4</v>
      </c>
      <c r="C20" s="12" t="s">
        <v>57</v>
      </c>
      <c r="D20" s="12">
        <v>3</v>
      </c>
      <c r="E20" s="12" t="s">
        <v>46</v>
      </c>
      <c r="F20" s="12" t="s">
        <v>270</v>
      </c>
      <c r="G20" s="12" t="s">
        <v>24</v>
      </c>
      <c r="H20" s="13" t="s">
        <v>298</v>
      </c>
      <c r="I20" s="14" t="s">
        <v>299</v>
      </c>
      <c r="J20" s="1"/>
      <c r="K20" s="1"/>
      <c r="L20" s="1"/>
      <c r="M20" s="1"/>
      <c r="N20" s="1"/>
      <c r="O20" s="1"/>
      <c r="P20" s="1"/>
      <c r="Q20" s="1"/>
      <c r="R20" s="1"/>
      <c r="S20" s="1"/>
      <c r="T20" s="1"/>
      <c r="U20" s="1"/>
      <c r="V20" s="1"/>
      <c r="W20" s="1"/>
      <c r="X20" s="1"/>
      <c r="Y20" s="1"/>
      <c r="Z20" s="1"/>
    </row>
    <row r="21" spans="1:26" ht="150" customHeight="1" thickBot="1">
      <c r="A21" s="12">
        <v>116</v>
      </c>
      <c r="B21" s="12">
        <v>4</v>
      </c>
      <c r="C21" s="12" t="s">
        <v>57</v>
      </c>
      <c r="D21" s="12">
        <v>3</v>
      </c>
      <c r="E21" s="12" t="s">
        <v>46</v>
      </c>
      <c r="F21" s="12" t="s">
        <v>270</v>
      </c>
      <c r="G21" s="12" t="s">
        <v>23</v>
      </c>
      <c r="H21" s="13" t="s">
        <v>300</v>
      </c>
      <c r="I21" s="14" t="s">
        <v>31</v>
      </c>
      <c r="J21" s="1"/>
      <c r="K21" s="1"/>
      <c r="L21" s="1"/>
      <c r="M21" s="1"/>
      <c r="N21" s="1"/>
      <c r="O21" s="1"/>
      <c r="P21" s="1"/>
      <c r="Q21" s="1"/>
      <c r="R21" s="1"/>
      <c r="S21" s="1"/>
      <c r="T21" s="1"/>
      <c r="U21" s="1"/>
      <c r="V21" s="1"/>
      <c r="W21" s="1"/>
      <c r="X21" s="1"/>
      <c r="Y21" s="1"/>
      <c r="Z21" s="1"/>
    </row>
    <row r="22" spans="1:26" ht="150" customHeight="1" thickBot="1">
      <c r="A22" s="12">
        <v>117</v>
      </c>
      <c r="B22" s="12">
        <v>4</v>
      </c>
      <c r="C22" s="12" t="s">
        <v>57</v>
      </c>
      <c r="D22" s="12">
        <v>3</v>
      </c>
      <c r="E22" s="12" t="s">
        <v>46</v>
      </c>
      <c r="F22" s="12" t="s">
        <v>270</v>
      </c>
      <c r="G22" s="12" t="s">
        <v>90</v>
      </c>
      <c r="H22" s="13" t="s">
        <v>301</v>
      </c>
      <c r="I22" s="14" t="s">
        <v>302</v>
      </c>
      <c r="J22" s="1"/>
      <c r="K22" s="1"/>
      <c r="L22" s="1"/>
      <c r="M22" s="1"/>
      <c r="N22" s="1"/>
      <c r="O22" s="1"/>
      <c r="P22" s="1"/>
      <c r="Q22" s="1"/>
      <c r="R22" s="1"/>
      <c r="S22" s="1"/>
      <c r="T22" s="1"/>
      <c r="U22" s="1"/>
      <c r="V22" s="1"/>
      <c r="W22" s="1"/>
      <c r="X22" s="1"/>
      <c r="Y22" s="1"/>
      <c r="Z22" s="1"/>
    </row>
    <row r="23" spans="1:26" ht="150" customHeight="1" thickBot="1">
      <c r="A23" s="12">
        <v>118</v>
      </c>
      <c r="B23" s="12">
        <v>4</v>
      </c>
      <c r="C23" s="12" t="s">
        <v>57</v>
      </c>
      <c r="D23" s="12">
        <v>3</v>
      </c>
      <c r="E23" s="12" t="s">
        <v>46</v>
      </c>
      <c r="F23" s="12" t="s">
        <v>270</v>
      </c>
      <c r="G23" s="12" t="s">
        <v>186</v>
      </c>
      <c r="H23" s="13" t="s">
        <v>303</v>
      </c>
      <c r="I23" s="14" t="s">
        <v>302</v>
      </c>
      <c r="J23" s="1"/>
      <c r="K23" s="1"/>
      <c r="L23" s="1"/>
      <c r="M23" s="1"/>
      <c r="N23" s="1"/>
      <c r="O23" s="1"/>
      <c r="P23" s="1"/>
      <c r="Q23" s="1"/>
      <c r="R23" s="1"/>
      <c r="S23" s="1"/>
      <c r="T23" s="1"/>
      <c r="U23" s="1"/>
      <c r="V23" s="1"/>
      <c r="W23" s="1"/>
      <c r="X23" s="1"/>
      <c r="Y23" s="1"/>
      <c r="Z23" s="1"/>
    </row>
    <row r="24" spans="1:26" ht="150" customHeight="1" thickBot="1">
      <c r="A24" s="12">
        <v>119</v>
      </c>
      <c r="B24" s="12">
        <v>4</v>
      </c>
      <c r="C24" s="12" t="s">
        <v>57</v>
      </c>
      <c r="D24" s="12">
        <v>3</v>
      </c>
      <c r="E24" s="12" t="s">
        <v>46</v>
      </c>
      <c r="F24" s="12" t="s">
        <v>270</v>
      </c>
      <c r="G24" s="12" t="s">
        <v>203</v>
      </c>
      <c r="H24" s="13" t="s">
        <v>304</v>
      </c>
      <c r="I24" s="14" t="s">
        <v>31</v>
      </c>
      <c r="J24" s="1"/>
      <c r="K24" s="1"/>
      <c r="L24" s="1"/>
      <c r="M24" s="1"/>
      <c r="N24" s="1"/>
      <c r="O24" s="1"/>
      <c r="P24" s="1"/>
      <c r="Q24" s="1"/>
      <c r="R24" s="1"/>
      <c r="S24" s="1"/>
      <c r="T24" s="1"/>
      <c r="U24" s="1"/>
      <c r="V24" s="1"/>
      <c r="W24" s="1"/>
      <c r="X24" s="1"/>
      <c r="Y24" s="1"/>
      <c r="Z24" s="1"/>
    </row>
    <row r="25" spans="1:26" ht="150" customHeight="1" thickBot="1">
      <c r="A25" s="12">
        <v>120</v>
      </c>
      <c r="B25" s="12">
        <v>4</v>
      </c>
      <c r="C25" s="12" t="s">
        <v>57</v>
      </c>
      <c r="D25" s="12">
        <v>3</v>
      </c>
      <c r="E25" s="12" t="s">
        <v>46</v>
      </c>
      <c r="F25" s="12" t="s">
        <v>270</v>
      </c>
      <c r="G25" s="12" t="s">
        <v>29</v>
      </c>
      <c r="H25" s="13" t="s">
        <v>305</v>
      </c>
      <c r="I25" s="14" t="s">
        <v>306</v>
      </c>
      <c r="J25" s="1"/>
      <c r="K25" s="1"/>
      <c r="L25" s="1"/>
      <c r="M25" s="1"/>
      <c r="N25" s="1"/>
      <c r="O25" s="1"/>
      <c r="P25" s="1"/>
      <c r="Q25" s="1"/>
      <c r="R25" s="1"/>
      <c r="S25" s="1"/>
      <c r="T25" s="1"/>
      <c r="U25" s="1"/>
      <c r="V25" s="1"/>
      <c r="W25" s="1"/>
      <c r="X25" s="1"/>
      <c r="Y25" s="1"/>
      <c r="Z25" s="1"/>
    </row>
    <row r="26" spans="1:26" ht="150" customHeight="1" thickBot="1">
      <c r="A26" s="12">
        <v>121</v>
      </c>
      <c r="B26" s="12">
        <v>4</v>
      </c>
      <c r="C26" s="12" t="s">
        <v>57</v>
      </c>
      <c r="D26" s="12">
        <v>3</v>
      </c>
      <c r="E26" s="12" t="s">
        <v>46</v>
      </c>
      <c r="F26" s="12" t="s">
        <v>270</v>
      </c>
      <c r="G26" s="12" t="s">
        <v>307</v>
      </c>
      <c r="H26" s="13" t="s">
        <v>308</v>
      </c>
      <c r="I26" s="14" t="s">
        <v>306</v>
      </c>
      <c r="J26" s="1"/>
      <c r="K26" s="1"/>
      <c r="L26" s="1"/>
      <c r="M26" s="1"/>
      <c r="N26" s="1"/>
      <c r="O26" s="1"/>
      <c r="P26" s="1"/>
      <c r="Q26" s="1"/>
      <c r="R26" s="1"/>
      <c r="S26" s="1"/>
      <c r="T26" s="1"/>
      <c r="U26" s="1"/>
      <c r="V26" s="1"/>
      <c r="W26" s="1"/>
      <c r="X26" s="1"/>
      <c r="Y26" s="1"/>
      <c r="Z26" s="1"/>
    </row>
    <row r="27" spans="1:26" ht="150" customHeight="1" thickBot="1">
      <c r="A27" s="12">
        <v>122</v>
      </c>
      <c r="B27" s="12">
        <v>4</v>
      </c>
      <c r="C27" s="12" t="s">
        <v>57</v>
      </c>
      <c r="D27" s="12">
        <v>3</v>
      </c>
      <c r="E27" s="12" t="s">
        <v>46</v>
      </c>
      <c r="F27" s="12" t="s">
        <v>270</v>
      </c>
      <c r="G27" s="12" t="s">
        <v>41</v>
      </c>
      <c r="H27" s="13" t="s">
        <v>309</v>
      </c>
      <c r="I27" s="14" t="s">
        <v>306</v>
      </c>
      <c r="J27" s="1"/>
      <c r="K27" s="1"/>
      <c r="L27" s="1"/>
      <c r="M27" s="1"/>
      <c r="N27" s="1"/>
      <c r="O27" s="1"/>
      <c r="P27" s="1"/>
      <c r="Q27" s="1"/>
      <c r="R27" s="1"/>
      <c r="S27" s="1"/>
      <c r="T27" s="1"/>
      <c r="U27" s="1"/>
      <c r="V27" s="1"/>
      <c r="W27" s="1"/>
      <c r="X27" s="1"/>
      <c r="Y27" s="1"/>
      <c r="Z27" s="1"/>
    </row>
    <row r="28" spans="1:26" ht="150" customHeight="1" thickBot="1">
      <c r="A28" s="12">
        <v>123</v>
      </c>
      <c r="B28" s="12">
        <v>4</v>
      </c>
      <c r="C28" s="12" t="s">
        <v>57</v>
      </c>
      <c r="D28" s="12">
        <v>3</v>
      </c>
      <c r="E28" s="12" t="s">
        <v>46</v>
      </c>
      <c r="F28" s="12" t="s">
        <v>270</v>
      </c>
      <c r="G28" s="12" t="s">
        <v>310</v>
      </c>
      <c r="H28" s="13" t="s">
        <v>311</v>
      </c>
      <c r="I28" s="14" t="s">
        <v>312</v>
      </c>
      <c r="J28" s="1"/>
      <c r="K28" s="1"/>
      <c r="L28" s="1"/>
      <c r="M28" s="1"/>
      <c r="N28" s="1"/>
      <c r="O28" s="1"/>
      <c r="P28" s="1"/>
      <c r="Q28" s="1"/>
      <c r="R28" s="1"/>
      <c r="S28" s="1"/>
      <c r="T28" s="1"/>
      <c r="U28" s="1"/>
      <c r="V28" s="1"/>
      <c r="W28" s="1"/>
      <c r="X28" s="1"/>
      <c r="Y28" s="1"/>
      <c r="Z28" s="1"/>
    </row>
    <row r="29" spans="1:26" ht="150" customHeight="1" thickBot="1">
      <c r="A29" s="12">
        <v>124</v>
      </c>
      <c r="B29" s="12">
        <v>4</v>
      </c>
      <c r="C29" s="12" t="s">
        <v>57</v>
      </c>
      <c r="D29" s="12">
        <v>3</v>
      </c>
      <c r="E29" s="12" t="s">
        <v>46</v>
      </c>
      <c r="F29" s="12" t="s">
        <v>270</v>
      </c>
      <c r="G29" s="12" t="s">
        <v>313</v>
      </c>
      <c r="H29" s="13" t="s">
        <v>314</v>
      </c>
      <c r="I29" s="14" t="s">
        <v>191</v>
      </c>
      <c r="J29" s="1"/>
      <c r="K29" s="1"/>
      <c r="L29" s="1"/>
      <c r="M29" s="1"/>
      <c r="N29" s="1"/>
      <c r="O29" s="1"/>
      <c r="P29" s="1"/>
      <c r="Q29" s="1"/>
      <c r="R29" s="1"/>
      <c r="S29" s="1"/>
      <c r="T29" s="1"/>
      <c r="U29" s="1"/>
      <c r="V29" s="1"/>
      <c r="W29" s="1"/>
      <c r="X29" s="1"/>
      <c r="Y29" s="1"/>
      <c r="Z29" s="1"/>
    </row>
    <row r="30" spans="1:26" ht="150" customHeight="1" thickBot="1">
      <c r="A30" s="12">
        <v>125</v>
      </c>
      <c r="B30" s="12">
        <v>4</v>
      </c>
      <c r="C30" s="12" t="s">
        <v>57</v>
      </c>
      <c r="D30" s="12">
        <v>3</v>
      </c>
      <c r="E30" s="12" t="s">
        <v>46</v>
      </c>
      <c r="F30" s="12" t="s">
        <v>270</v>
      </c>
      <c r="G30" s="12" t="s">
        <v>358</v>
      </c>
      <c r="H30" s="13" t="s">
        <v>315</v>
      </c>
      <c r="I30" s="14" t="s">
        <v>31</v>
      </c>
      <c r="J30" s="1"/>
      <c r="K30" s="1"/>
      <c r="L30" s="1"/>
      <c r="M30" s="1"/>
      <c r="N30" s="1"/>
      <c r="O30" s="1"/>
      <c r="P30" s="1"/>
      <c r="Q30" s="1"/>
      <c r="R30" s="1"/>
      <c r="S30" s="1"/>
      <c r="T30" s="1"/>
      <c r="U30" s="1"/>
      <c r="V30" s="1"/>
      <c r="W30" s="1"/>
      <c r="X30" s="1"/>
      <c r="Y30" s="1"/>
      <c r="Z30" s="1"/>
    </row>
    <row r="31" spans="1:26" ht="150" customHeight="1" thickBot="1">
      <c r="A31" s="12">
        <v>126</v>
      </c>
      <c r="B31" s="12">
        <v>4</v>
      </c>
      <c r="C31" s="12" t="s">
        <v>57</v>
      </c>
      <c r="D31" s="12">
        <v>3</v>
      </c>
      <c r="E31" s="12" t="s">
        <v>46</v>
      </c>
      <c r="F31" s="12" t="s">
        <v>270</v>
      </c>
      <c r="G31" s="12" t="s">
        <v>310</v>
      </c>
      <c r="H31" s="13" t="s">
        <v>316</v>
      </c>
      <c r="I31" s="14" t="s">
        <v>317</v>
      </c>
      <c r="J31" s="1"/>
      <c r="K31" s="1"/>
      <c r="L31" s="1"/>
      <c r="M31" s="1"/>
      <c r="N31" s="1"/>
      <c r="O31" s="1"/>
      <c r="P31" s="1"/>
      <c r="Q31" s="1"/>
      <c r="R31" s="1"/>
      <c r="S31" s="1"/>
      <c r="T31" s="1"/>
      <c r="U31" s="1"/>
      <c r="V31" s="1"/>
      <c r="W31" s="1"/>
      <c r="X31" s="1"/>
      <c r="Y31" s="1"/>
      <c r="Z31" s="1"/>
    </row>
    <row r="32" spans="1:26" ht="150" customHeight="1" thickBot="1">
      <c r="A32" s="12">
        <v>127</v>
      </c>
      <c r="B32" s="12">
        <v>4</v>
      </c>
      <c r="C32" s="12" t="s">
        <v>57</v>
      </c>
      <c r="D32" s="12">
        <v>3</v>
      </c>
      <c r="E32" s="12" t="s">
        <v>46</v>
      </c>
      <c r="F32" s="12" t="s">
        <v>270</v>
      </c>
      <c r="G32" s="12" t="s">
        <v>318</v>
      </c>
      <c r="H32" s="13" t="s">
        <v>319</v>
      </c>
      <c r="I32" s="14" t="s">
        <v>320</v>
      </c>
      <c r="J32" s="1"/>
      <c r="K32" s="1"/>
      <c r="L32" s="1"/>
      <c r="M32" s="1"/>
      <c r="N32" s="1"/>
      <c r="O32" s="1"/>
      <c r="P32" s="1"/>
      <c r="Q32" s="1"/>
      <c r="R32" s="1"/>
      <c r="S32" s="1"/>
      <c r="T32" s="1"/>
      <c r="U32" s="1"/>
      <c r="V32" s="1"/>
      <c r="W32" s="1"/>
      <c r="X32" s="1"/>
      <c r="Y32" s="1"/>
      <c r="Z32" s="1"/>
    </row>
    <row r="33" spans="1:26" ht="150" customHeight="1" thickBot="1">
      <c r="A33" s="12">
        <v>128</v>
      </c>
      <c r="B33" s="12">
        <v>4</v>
      </c>
      <c r="C33" s="12" t="s">
        <v>57</v>
      </c>
      <c r="D33" s="12">
        <v>3</v>
      </c>
      <c r="E33" s="12" t="s">
        <v>46</v>
      </c>
      <c r="F33" s="12" t="s">
        <v>270</v>
      </c>
      <c r="G33" s="12" t="s">
        <v>23</v>
      </c>
      <c r="H33" s="13" t="s">
        <v>321</v>
      </c>
      <c r="I33" s="14" t="s">
        <v>84</v>
      </c>
      <c r="J33" s="1"/>
      <c r="K33" s="1"/>
      <c r="L33" s="1"/>
      <c r="M33" s="1"/>
      <c r="N33" s="1"/>
      <c r="O33" s="1"/>
      <c r="P33" s="1"/>
      <c r="Q33" s="1"/>
      <c r="R33" s="1"/>
      <c r="S33" s="1"/>
      <c r="T33" s="1"/>
      <c r="U33" s="1"/>
      <c r="V33" s="1"/>
      <c r="W33" s="1"/>
      <c r="X33" s="1"/>
      <c r="Y33" s="1"/>
      <c r="Z33" s="1"/>
    </row>
    <row r="34" spans="1:26" ht="150" customHeight="1" thickBot="1">
      <c r="A34" s="12">
        <v>129</v>
      </c>
      <c r="B34" s="12">
        <v>4</v>
      </c>
      <c r="C34" s="12" t="s">
        <v>57</v>
      </c>
      <c r="D34" s="12">
        <v>3</v>
      </c>
      <c r="E34" s="12" t="s">
        <v>46</v>
      </c>
      <c r="F34" s="12" t="s">
        <v>270</v>
      </c>
      <c r="G34" s="12" t="s">
        <v>203</v>
      </c>
      <c r="H34" s="13" t="s">
        <v>322</v>
      </c>
      <c r="I34" s="14" t="s">
        <v>31</v>
      </c>
      <c r="J34" s="1"/>
      <c r="K34" s="1"/>
      <c r="L34" s="1"/>
      <c r="M34" s="1"/>
      <c r="N34" s="1"/>
      <c r="O34" s="1"/>
      <c r="P34" s="1"/>
      <c r="Q34" s="1"/>
      <c r="R34" s="1"/>
      <c r="S34" s="1"/>
      <c r="T34" s="1"/>
      <c r="U34" s="1"/>
      <c r="V34" s="1"/>
      <c r="W34" s="1"/>
      <c r="X34" s="1"/>
      <c r="Y34" s="1"/>
      <c r="Z34" s="1"/>
    </row>
    <row r="35" spans="1:26" ht="150" customHeight="1" thickBot="1">
      <c r="A35" s="12">
        <v>130</v>
      </c>
      <c r="B35" s="12">
        <v>4</v>
      </c>
      <c r="C35" s="12" t="s">
        <v>57</v>
      </c>
      <c r="D35" s="12">
        <v>3</v>
      </c>
      <c r="E35" s="12" t="s">
        <v>46</v>
      </c>
      <c r="F35" s="12" t="s">
        <v>270</v>
      </c>
      <c r="G35" s="12" t="s">
        <v>323</v>
      </c>
      <c r="H35" s="13" t="s">
        <v>324</v>
      </c>
      <c r="I35" s="14" t="s">
        <v>32</v>
      </c>
      <c r="J35" s="1"/>
      <c r="K35" s="1"/>
      <c r="L35" s="1"/>
      <c r="M35" s="1"/>
      <c r="N35" s="1"/>
      <c r="O35" s="1"/>
      <c r="P35" s="1"/>
      <c r="Q35" s="1"/>
      <c r="R35" s="1"/>
      <c r="S35" s="1"/>
      <c r="T35" s="1"/>
      <c r="U35" s="1"/>
      <c r="V35" s="1"/>
      <c r="W35" s="1"/>
      <c r="X35" s="1"/>
      <c r="Y35" s="1"/>
      <c r="Z35" s="1"/>
    </row>
    <row r="36" spans="1:26" ht="150" customHeight="1" thickBot="1">
      <c r="A36" s="12">
        <v>131</v>
      </c>
      <c r="B36" s="12">
        <v>4</v>
      </c>
      <c r="C36" s="12" t="s">
        <v>57</v>
      </c>
      <c r="D36" s="12">
        <v>3</v>
      </c>
      <c r="E36" s="12" t="s">
        <v>46</v>
      </c>
      <c r="F36" s="12" t="s">
        <v>270</v>
      </c>
      <c r="G36" s="12" t="s">
        <v>310</v>
      </c>
      <c r="H36" s="13" t="s">
        <v>325</v>
      </c>
      <c r="I36" s="14" t="s">
        <v>180</v>
      </c>
      <c r="J36" s="1"/>
      <c r="K36" s="1"/>
      <c r="L36" s="1"/>
      <c r="M36" s="1"/>
      <c r="N36" s="1"/>
      <c r="O36" s="1"/>
      <c r="P36" s="1"/>
      <c r="Q36" s="1"/>
      <c r="R36" s="1"/>
      <c r="S36" s="1"/>
      <c r="T36" s="1"/>
      <c r="U36" s="1"/>
      <c r="V36" s="1"/>
      <c r="W36" s="1"/>
      <c r="X36" s="1"/>
      <c r="Y36" s="1"/>
      <c r="Z36" s="1"/>
    </row>
    <row r="37" spans="1:26" ht="150" customHeight="1" thickBot="1">
      <c r="A37" s="12">
        <v>132</v>
      </c>
      <c r="B37" s="12">
        <v>4</v>
      </c>
      <c r="C37" s="12" t="s">
        <v>57</v>
      </c>
      <c r="D37" s="12">
        <v>3</v>
      </c>
      <c r="E37" s="12" t="s">
        <v>46</v>
      </c>
      <c r="F37" s="12" t="s">
        <v>270</v>
      </c>
      <c r="G37" s="12" t="s">
        <v>310</v>
      </c>
      <c r="H37" s="13" t="s">
        <v>326</v>
      </c>
      <c r="I37" s="14" t="s">
        <v>306</v>
      </c>
      <c r="J37" s="1"/>
      <c r="K37" s="1"/>
      <c r="L37" s="1"/>
      <c r="M37" s="1"/>
      <c r="N37" s="1"/>
      <c r="O37" s="1"/>
      <c r="P37" s="1"/>
      <c r="Q37" s="1"/>
      <c r="R37" s="1"/>
      <c r="S37" s="1"/>
      <c r="T37" s="1"/>
      <c r="U37" s="1"/>
      <c r="V37" s="1"/>
      <c r="W37" s="1"/>
      <c r="X37" s="1"/>
      <c r="Y37" s="1"/>
      <c r="Z37" s="1"/>
    </row>
    <row r="38" spans="1:26" ht="150" customHeight="1" thickBot="1">
      <c r="A38" s="12">
        <v>133</v>
      </c>
      <c r="B38" s="12">
        <v>4</v>
      </c>
      <c r="C38" s="12" t="s">
        <v>57</v>
      </c>
      <c r="D38" s="12">
        <v>3</v>
      </c>
      <c r="E38" s="12" t="s">
        <v>46</v>
      </c>
      <c r="F38" s="12" t="s">
        <v>270</v>
      </c>
      <c r="G38" s="12" t="s">
        <v>36</v>
      </c>
      <c r="H38" s="13" t="s">
        <v>327</v>
      </c>
      <c r="I38" s="14" t="s">
        <v>306</v>
      </c>
      <c r="J38" s="1"/>
      <c r="K38" s="1"/>
      <c r="L38" s="1"/>
      <c r="M38" s="1"/>
      <c r="N38" s="1"/>
      <c r="O38" s="1"/>
      <c r="P38" s="1"/>
      <c r="Q38" s="1"/>
      <c r="R38" s="1"/>
      <c r="S38" s="1"/>
      <c r="T38" s="1"/>
      <c r="U38" s="1"/>
      <c r="V38" s="1"/>
      <c r="W38" s="1"/>
      <c r="X38" s="1"/>
      <c r="Y38" s="1"/>
      <c r="Z38" s="1"/>
    </row>
    <row r="39" spans="1:26" ht="150" customHeight="1" thickBot="1">
      <c r="A39" s="12">
        <v>134</v>
      </c>
      <c r="B39" s="12">
        <v>4</v>
      </c>
      <c r="C39" s="12" t="s">
        <v>57</v>
      </c>
      <c r="D39" s="12">
        <v>3</v>
      </c>
      <c r="E39" s="12" t="s">
        <v>46</v>
      </c>
      <c r="F39" s="12" t="s">
        <v>270</v>
      </c>
      <c r="G39" s="12" t="s">
        <v>310</v>
      </c>
      <c r="H39" s="13" t="s">
        <v>328</v>
      </c>
      <c r="I39" s="14" t="s">
        <v>329</v>
      </c>
      <c r="J39" s="1"/>
      <c r="K39" s="1"/>
      <c r="L39" s="1"/>
      <c r="M39" s="1"/>
      <c r="N39" s="1"/>
      <c r="O39" s="1"/>
      <c r="P39" s="1"/>
      <c r="Q39" s="1"/>
      <c r="R39" s="1"/>
      <c r="S39" s="1"/>
      <c r="T39" s="1"/>
      <c r="U39" s="1"/>
      <c r="V39" s="1"/>
      <c r="W39" s="1"/>
      <c r="X39" s="1"/>
      <c r="Y39" s="1"/>
      <c r="Z39" s="1"/>
    </row>
    <row r="40" spans="1:26" ht="150" customHeight="1" thickBot="1">
      <c r="A40" s="12">
        <v>135</v>
      </c>
      <c r="B40" s="12">
        <v>4</v>
      </c>
      <c r="C40" s="12" t="s">
        <v>57</v>
      </c>
      <c r="D40" s="12">
        <v>3</v>
      </c>
      <c r="E40" s="12" t="s">
        <v>46</v>
      </c>
      <c r="F40" s="12" t="s">
        <v>270</v>
      </c>
      <c r="G40" s="12" t="s">
        <v>34</v>
      </c>
      <c r="H40" s="13" t="s">
        <v>330</v>
      </c>
      <c r="I40" s="14" t="s">
        <v>84</v>
      </c>
      <c r="J40" s="1"/>
      <c r="K40" s="1"/>
      <c r="L40" s="1"/>
      <c r="M40" s="1"/>
      <c r="N40" s="1"/>
      <c r="O40" s="1"/>
      <c r="P40" s="1"/>
      <c r="Q40" s="1"/>
      <c r="R40" s="1"/>
      <c r="S40" s="1"/>
      <c r="T40" s="1"/>
      <c r="U40" s="1"/>
      <c r="V40" s="1"/>
      <c r="W40" s="1"/>
      <c r="X40" s="1"/>
      <c r="Y40" s="1"/>
      <c r="Z40" s="1"/>
    </row>
    <row r="41" spans="1:26" ht="150" customHeight="1" thickBot="1">
      <c r="A41" s="12">
        <v>136</v>
      </c>
      <c r="B41" s="12">
        <v>4</v>
      </c>
      <c r="C41" s="12" t="s">
        <v>57</v>
      </c>
      <c r="D41" s="12">
        <v>3</v>
      </c>
      <c r="E41" s="12" t="s">
        <v>46</v>
      </c>
      <c r="F41" s="12" t="s">
        <v>270</v>
      </c>
      <c r="G41" s="12" t="s">
        <v>331</v>
      </c>
      <c r="H41" s="13" t="s">
        <v>332</v>
      </c>
      <c r="I41" s="14" t="s">
        <v>84</v>
      </c>
      <c r="J41" s="1"/>
      <c r="K41" s="1"/>
      <c r="L41" s="1"/>
      <c r="M41" s="1"/>
      <c r="N41" s="1"/>
      <c r="O41" s="1"/>
      <c r="P41" s="1"/>
      <c r="Q41" s="1"/>
      <c r="R41" s="1"/>
      <c r="S41" s="1"/>
      <c r="T41" s="1"/>
      <c r="U41" s="1"/>
      <c r="V41" s="1"/>
      <c r="W41" s="1"/>
      <c r="X41" s="1"/>
      <c r="Y41" s="1"/>
      <c r="Z41" s="1"/>
    </row>
    <row r="42" spans="1:26" ht="150" customHeight="1" thickBot="1">
      <c r="A42" s="12">
        <v>137</v>
      </c>
      <c r="B42" s="12">
        <v>4</v>
      </c>
      <c r="C42" s="12" t="s">
        <v>57</v>
      </c>
      <c r="D42" s="12">
        <v>3</v>
      </c>
      <c r="E42" s="12" t="s">
        <v>46</v>
      </c>
      <c r="F42" s="12" t="s">
        <v>270</v>
      </c>
      <c r="G42" s="12" t="s">
        <v>333</v>
      </c>
      <c r="H42" s="13" t="s">
        <v>334</v>
      </c>
      <c r="I42" s="14" t="s">
        <v>84</v>
      </c>
      <c r="J42" s="1"/>
      <c r="K42" s="1"/>
      <c r="L42" s="1"/>
      <c r="M42" s="1"/>
      <c r="N42" s="1"/>
      <c r="O42" s="1"/>
      <c r="P42" s="1"/>
      <c r="Q42" s="1"/>
      <c r="R42" s="1"/>
      <c r="S42" s="1"/>
      <c r="T42" s="1"/>
      <c r="U42" s="1"/>
      <c r="V42" s="1"/>
      <c r="W42" s="1"/>
      <c r="X42" s="1"/>
      <c r="Y42" s="1"/>
      <c r="Z42" s="1"/>
    </row>
    <row r="43" spans="1:26" ht="150" customHeight="1" thickBot="1">
      <c r="A43" s="12">
        <v>138</v>
      </c>
      <c r="B43" s="12">
        <v>4</v>
      </c>
      <c r="C43" s="12" t="s">
        <v>57</v>
      </c>
      <c r="D43" s="12">
        <v>3</v>
      </c>
      <c r="E43" s="12" t="s">
        <v>46</v>
      </c>
      <c r="F43" s="12" t="s">
        <v>270</v>
      </c>
      <c r="G43" s="12" t="s">
        <v>23</v>
      </c>
      <c r="H43" s="13" t="s">
        <v>335</v>
      </c>
      <c r="I43" s="14" t="s">
        <v>84</v>
      </c>
      <c r="J43" s="1"/>
      <c r="K43" s="1"/>
      <c r="L43" s="1"/>
      <c r="M43" s="1"/>
      <c r="N43" s="1"/>
      <c r="O43" s="1"/>
      <c r="P43" s="1"/>
      <c r="Q43" s="1"/>
      <c r="R43" s="1"/>
      <c r="S43" s="1"/>
      <c r="T43" s="1"/>
      <c r="U43" s="1"/>
      <c r="V43" s="1"/>
      <c r="W43" s="1"/>
      <c r="X43" s="1"/>
      <c r="Y43" s="1"/>
      <c r="Z43" s="1"/>
    </row>
    <row r="44" spans="1:26" ht="150" customHeight="1" thickBot="1">
      <c r="A44" s="12">
        <v>139</v>
      </c>
      <c r="B44" s="12">
        <v>4</v>
      </c>
      <c r="C44" s="12" t="s">
        <v>57</v>
      </c>
      <c r="D44" s="12">
        <v>3</v>
      </c>
      <c r="E44" s="12" t="s">
        <v>46</v>
      </c>
      <c r="F44" s="12" t="s">
        <v>270</v>
      </c>
      <c r="G44" s="12" t="s">
        <v>336</v>
      </c>
      <c r="H44" s="13" t="s">
        <v>337</v>
      </c>
      <c r="I44" s="14" t="s">
        <v>84</v>
      </c>
      <c r="J44" s="1"/>
      <c r="K44" s="1"/>
      <c r="L44" s="1"/>
      <c r="M44" s="1"/>
      <c r="N44" s="1"/>
      <c r="O44" s="1"/>
      <c r="P44" s="1"/>
      <c r="Q44" s="1"/>
      <c r="R44" s="1"/>
      <c r="S44" s="1"/>
      <c r="T44" s="1"/>
      <c r="U44" s="1"/>
      <c r="V44" s="1"/>
      <c r="W44" s="1"/>
      <c r="X44" s="1"/>
      <c r="Y44" s="1"/>
      <c r="Z44" s="1"/>
    </row>
    <row r="45" spans="1:26" ht="150" customHeight="1" thickBot="1">
      <c r="A45" s="12">
        <v>140</v>
      </c>
      <c r="B45" s="12">
        <v>4</v>
      </c>
      <c r="C45" s="12" t="s">
        <v>57</v>
      </c>
      <c r="D45" s="12">
        <v>3</v>
      </c>
      <c r="E45" s="12" t="s">
        <v>46</v>
      </c>
      <c r="F45" s="12" t="s">
        <v>270</v>
      </c>
      <c r="G45" s="12" t="s">
        <v>34</v>
      </c>
      <c r="H45" s="13" t="s">
        <v>338</v>
      </c>
      <c r="I45" s="14" t="s">
        <v>191</v>
      </c>
      <c r="J45" s="1"/>
      <c r="K45" s="1"/>
      <c r="L45" s="1"/>
      <c r="M45" s="1"/>
      <c r="N45" s="1"/>
      <c r="O45" s="1"/>
      <c r="P45" s="1"/>
      <c r="Q45" s="1"/>
      <c r="R45" s="1"/>
      <c r="S45" s="1"/>
      <c r="T45" s="1"/>
      <c r="U45" s="1"/>
      <c r="V45" s="1"/>
      <c r="W45" s="1"/>
      <c r="X45" s="1"/>
      <c r="Y45" s="1"/>
      <c r="Z45" s="1"/>
    </row>
    <row r="46" spans="1:26" ht="150" customHeight="1" thickBot="1">
      <c r="A46" s="12">
        <v>141</v>
      </c>
      <c r="B46" s="12">
        <v>4</v>
      </c>
      <c r="C46" s="12" t="s">
        <v>57</v>
      </c>
      <c r="D46" s="12">
        <v>3</v>
      </c>
      <c r="E46" s="12" t="s">
        <v>46</v>
      </c>
      <c r="F46" s="12" t="s">
        <v>270</v>
      </c>
      <c r="G46" s="12" t="s">
        <v>339</v>
      </c>
      <c r="H46" s="13" t="s">
        <v>340</v>
      </c>
      <c r="I46" s="14" t="s">
        <v>31</v>
      </c>
      <c r="J46" s="1"/>
      <c r="K46" s="1"/>
      <c r="L46" s="1"/>
      <c r="M46" s="1"/>
      <c r="N46" s="1"/>
      <c r="O46" s="1"/>
      <c r="P46" s="1"/>
      <c r="Q46" s="1"/>
      <c r="R46" s="1"/>
      <c r="S46" s="1"/>
      <c r="T46" s="1"/>
      <c r="U46" s="1"/>
      <c r="V46" s="1"/>
      <c r="W46" s="1"/>
      <c r="X46" s="1"/>
      <c r="Y46" s="1"/>
      <c r="Z46" s="1"/>
    </row>
    <row r="47" spans="1:26" ht="150" customHeight="1" thickBot="1">
      <c r="A47" s="12">
        <v>142</v>
      </c>
      <c r="B47" s="12">
        <v>4</v>
      </c>
      <c r="C47" s="12" t="s">
        <v>57</v>
      </c>
      <c r="D47" s="12">
        <v>3</v>
      </c>
      <c r="E47" s="12" t="s">
        <v>46</v>
      </c>
      <c r="F47" s="12" t="s">
        <v>270</v>
      </c>
      <c r="G47" s="12" t="s">
        <v>331</v>
      </c>
      <c r="H47" s="13" t="s">
        <v>341</v>
      </c>
      <c r="I47" s="14" t="s">
        <v>32</v>
      </c>
      <c r="J47" s="1"/>
      <c r="K47" s="1"/>
      <c r="L47" s="1"/>
      <c r="M47" s="1"/>
      <c r="N47" s="1"/>
      <c r="O47" s="1"/>
      <c r="P47" s="1"/>
      <c r="Q47" s="1"/>
      <c r="R47" s="1"/>
      <c r="S47" s="1"/>
      <c r="T47" s="1"/>
      <c r="U47" s="1"/>
      <c r="V47" s="1"/>
      <c r="W47" s="1"/>
      <c r="X47" s="1"/>
      <c r="Y47" s="1"/>
      <c r="Z47" s="1"/>
    </row>
    <row r="48" spans="1:26" ht="150" customHeight="1" thickBot="1">
      <c r="A48" s="12">
        <v>143</v>
      </c>
      <c r="B48" s="12">
        <v>4</v>
      </c>
      <c r="C48" s="12" t="s">
        <v>57</v>
      </c>
      <c r="D48" s="12">
        <v>3</v>
      </c>
      <c r="E48" s="12" t="s">
        <v>46</v>
      </c>
      <c r="F48" s="12" t="s">
        <v>270</v>
      </c>
      <c r="G48" s="12" t="s">
        <v>49</v>
      </c>
      <c r="H48" s="13" t="s">
        <v>342</v>
      </c>
      <c r="I48" s="14" t="s">
        <v>184</v>
      </c>
      <c r="J48" s="1"/>
      <c r="K48" s="1"/>
      <c r="L48" s="1"/>
      <c r="M48" s="1"/>
      <c r="N48" s="1"/>
      <c r="O48" s="1"/>
      <c r="P48" s="1"/>
      <c r="Q48" s="1"/>
      <c r="R48" s="1"/>
      <c r="S48" s="1"/>
      <c r="T48" s="1"/>
      <c r="U48" s="1"/>
      <c r="V48" s="1"/>
      <c r="W48" s="1"/>
      <c r="X48" s="1"/>
      <c r="Y48" s="1"/>
      <c r="Z48" s="1"/>
    </row>
    <row r="49" spans="1:26" ht="150" customHeight="1" thickBot="1">
      <c r="A49" s="12">
        <v>144</v>
      </c>
      <c r="B49" s="12">
        <v>4</v>
      </c>
      <c r="C49" s="12" t="s">
        <v>57</v>
      </c>
      <c r="D49" s="12">
        <v>3</v>
      </c>
      <c r="E49" s="12" t="s">
        <v>46</v>
      </c>
      <c r="F49" s="12" t="s">
        <v>270</v>
      </c>
      <c r="G49" s="12" t="s">
        <v>23</v>
      </c>
      <c r="H49" s="13" t="s">
        <v>343</v>
      </c>
      <c r="I49" s="14" t="s">
        <v>184</v>
      </c>
      <c r="J49" s="1"/>
      <c r="K49" s="1"/>
      <c r="L49" s="1"/>
      <c r="M49" s="1"/>
      <c r="N49" s="1"/>
      <c r="O49" s="1"/>
      <c r="P49" s="1"/>
      <c r="Q49" s="1"/>
      <c r="R49" s="1"/>
      <c r="S49" s="1"/>
      <c r="T49" s="1"/>
      <c r="U49" s="1"/>
      <c r="V49" s="1"/>
      <c r="W49" s="1"/>
      <c r="X49" s="1"/>
      <c r="Y49" s="1"/>
      <c r="Z49" s="1"/>
    </row>
    <row r="50" spans="1:26" ht="150" customHeight="1" thickBot="1">
      <c r="A50" s="12">
        <v>145</v>
      </c>
      <c r="B50" s="12">
        <v>4</v>
      </c>
      <c r="C50" s="12" t="s">
        <v>57</v>
      </c>
      <c r="D50" s="12">
        <v>3</v>
      </c>
      <c r="E50" s="12" t="s">
        <v>46</v>
      </c>
      <c r="F50" s="12" t="s">
        <v>270</v>
      </c>
      <c r="G50" s="12" t="s">
        <v>49</v>
      </c>
      <c r="H50" s="13" t="s">
        <v>344</v>
      </c>
      <c r="I50" s="14" t="s">
        <v>299</v>
      </c>
      <c r="J50" s="1"/>
      <c r="K50" s="1"/>
      <c r="L50" s="1"/>
      <c r="M50" s="1"/>
      <c r="N50" s="1"/>
      <c r="O50" s="1"/>
      <c r="P50" s="1"/>
      <c r="Q50" s="1"/>
      <c r="R50" s="1"/>
      <c r="S50" s="1"/>
      <c r="T50" s="1"/>
      <c r="U50" s="1"/>
      <c r="V50" s="1"/>
      <c r="W50" s="1"/>
      <c r="X50" s="1"/>
      <c r="Y50" s="1"/>
      <c r="Z50" s="1"/>
    </row>
    <row r="51" spans="1:26" ht="150" customHeight="1" thickBot="1">
      <c r="A51" s="12">
        <v>146</v>
      </c>
      <c r="B51" s="12">
        <v>4</v>
      </c>
      <c r="C51" s="12" t="s">
        <v>57</v>
      </c>
      <c r="D51" s="12">
        <v>3</v>
      </c>
      <c r="E51" s="12" t="s">
        <v>46</v>
      </c>
      <c r="F51" s="12" t="s">
        <v>270</v>
      </c>
      <c r="G51" s="12" t="s">
        <v>345</v>
      </c>
      <c r="H51" s="13" t="s">
        <v>346</v>
      </c>
      <c r="I51" s="14" t="s">
        <v>31</v>
      </c>
      <c r="J51" s="1"/>
      <c r="K51" s="1"/>
      <c r="L51" s="1"/>
      <c r="M51" s="1"/>
      <c r="N51" s="1"/>
      <c r="O51" s="1"/>
      <c r="P51" s="1"/>
      <c r="Q51" s="1"/>
      <c r="R51" s="1"/>
      <c r="S51" s="1"/>
      <c r="T51" s="1"/>
      <c r="U51" s="1"/>
      <c r="V51" s="1"/>
      <c r="W51" s="1"/>
      <c r="X51" s="1"/>
      <c r="Y51" s="1"/>
      <c r="Z51" s="1"/>
    </row>
    <row r="52" spans="1:26" ht="150" customHeight="1" thickBot="1">
      <c r="A52" s="12">
        <v>147</v>
      </c>
      <c r="B52" s="12">
        <v>4</v>
      </c>
      <c r="C52" s="12" t="s">
        <v>57</v>
      </c>
      <c r="D52" s="12">
        <v>3</v>
      </c>
      <c r="E52" s="12" t="s">
        <v>46</v>
      </c>
      <c r="F52" s="12" t="s">
        <v>270</v>
      </c>
      <c r="G52" s="12" t="s">
        <v>34</v>
      </c>
      <c r="H52" s="13" t="s">
        <v>347</v>
      </c>
      <c r="I52" s="14" t="s">
        <v>31</v>
      </c>
      <c r="J52" s="1"/>
      <c r="K52" s="1"/>
      <c r="L52" s="1"/>
      <c r="M52" s="1"/>
      <c r="N52" s="1"/>
      <c r="O52" s="1"/>
      <c r="P52" s="1"/>
      <c r="Q52" s="1"/>
      <c r="R52" s="1"/>
      <c r="S52" s="1"/>
      <c r="T52" s="1"/>
      <c r="U52" s="1"/>
      <c r="V52" s="1"/>
      <c r="W52" s="1"/>
      <c r="X52" s="1"/>
      <c r="Y52" s="1"/>
      <c r="Z52" s="1"/>
    </row>
    <row r="53" spans="1:26" ht="150" customHeight="1" thickBot="1">
      <c r="A53" s="12">
        <v>148</v>
      </c>
      <c r="B53" s="12">
        <v>4</v>
      </c>
      <c r="C53" s="12" t="s">
        <v>57</v>
      </c>
      <c r="D53" s="12">
        <v>3</v>
      </c>
      <c r="E53" s="12" t="s">
        <v>46</v>
      </c>
      <c r="F53" s="12" t="s">
        <v>270</v>
      </c>
      <c r="G53" s="12" t="s">
        <v>165</v>
      </c>
      <c r="H53" s="13" t="s">
        <v>348</v>
      </c>
      <c r="I53" s="14" t="s">
        <v>31</v>
      </c>
      <c r="J53" s="1"/>
      <c r="K53" s="1"/>
      <c r="L53" s="1"/>
      <c r="M53" s="1"/>
      <c r="N53" s="1"/>
      <c r="O53" s="1"/>
      <c r="P53" s="1"/>
      <c r="Q53" s="1"/>
      <c r="R53" s="1"/>
      <c r="S53" s="1"/>
      <c r="T53" s="1"/>
      <c r="U53" s="1"/>
      <c r="V53" s="1"/>
      <c r="W53" s="1"/>
      <c r="X53" s="1"/>
      <c r="Y53" s="1"/>
      <c r="Z53" s="1"/>
    </row>
    <row r="54" spans="1:26" ht="150" customHeight="1" thickBot="1">
      <c r="A54" s="12">
        <v>149</v>
      </c>
      <c r="B54" s="12">
        <v>4</v>
      </c>
      <c r="C54" s="12" t="s">
        <v>57</v>
      </c>
      <c r="D54" s="12">
        <v>3</v>
      </c>
      <c r="E54" s="12" t="s">
        <v>46</v>
      </c>
      <c r="F54" s="12" t="s">
        <v>270</v>
      </c>
      <c r="G54" s="12" t="s">
        <v>23</v>
      </c>
      <c r="H54" s="13" t="s">
        <v>349</v>
      </c>
      <c r="I54" s="14" t="s">
        <v>31</v>
      </c>
      <c r="J54" s="1"/>
      <c r="K54" s="1"/>
      <c r="L54" s="1"/>
      <c r="M54" s="1"/>
      <c r="N54" s="1"/>
      <c r="O54" s="1"/>
      <c r="P54" s="1"/>
      <c r="Q54" s="1"/>
      <c r="R54" s="1"/>
      <c r="S54" s="1"/>
      <c r="T54" s="1"/>
      <c r="U54" s="1"/>
      <c r="V54" s="1"/>
      <c r="W54" s="1"/>
      <c r="X54" s="1"/>
      <c r="Y54" s="1"/>
      <c r="Z54" s="1"/>
    </row>
    <row r="55" spans="1:26" ht="150" customHeight="1" thickBot="1">
      <c r="A55" s="12">
        <v>150</v>
      </c>
      <c r="B55" s="12">
        <v>4</v>
      </c>
      <c r="C55" s="12" t="s">
        <v>57</v>
      </c>
      <c r="D55" s="12">
        <v>3</v>
      </c>
      <c r="E55" s="12" t="s">
        <v>46</v>
      </c>
      <c r="F55" s="12" t="s">
        <v>270</v>
      </c>
      <c r="G55" s="12" t="s">
        <v>285</v>
      </c>
      <c r="H55" s="13" t="s">
        <v>350</v>
      </c>
      <c r="I55" s="14" t="s">
        <v>31</v>
      </c>
      <c r="J55" s="1"/>
      <c r="K55" s="1"/>
      <c r="L55" s="1"/>
      <c r="M55" s="1"/>
      <c r="N55" s="1"/>
      <c r="O55" s="1"/>
      <c r="P55" s="1"/>
      <c r="Q55" s="1"/>
      <c r="R55" s="1"/>
      <c r="S55" s="1"/>
      <c r="T55" s="1"/>
      <c r="U55" s="1"/>
      <c r="V55" s="1"/>
      <c r="W55" s="1"/>
      <c r="X55" s="1"/>
      <c r="Y55" s="1"/>
      <c r="Z55" s="1"/>
    </row>
    <row r="56" spans="1:26" ht="150" customHeight="1" thickBot="1">
      <c r="A56" s="12">
        <v>151</v>
      </c>
      <c r="B56" s="12">
        <v>4</v>
      </c>
      <c r="C56" s="12" t="s">
        <v>57</v>
      </c>
      <c r="D56" s="12">
        <v>3</v>
      </c>
      <c r="E56" s="12" t="s">
        <v>46</v>
      </c>
      <c r="F56" s="12" t="s">
        <v>270</v>
      </c>
      <c r="G56" s="12" t="s">
        <v>23</v>
      </c>
      <c r="H56" s="13" t="s">
        <v>351</v>
      </c>
      <c r="I56" s="14" t="s">
        <v>31</v>
      </c>
      <c r="J56" s="1"/>
      <c r="K56" s="1"/>
      <c r="L56" s="1"/>
      <c r="M56" s="1"/>
      <c r="N56" s="1"/>
      <c r="O56" s="1"/>
      <c r="P56" s="1"/>
      <c r="Q56" s="1"/>
      <c r="R56" s="1"/>
      <c r="S56" s="1"/>
      <c r="T56" s="1"/>
      <c r="U56" s="1"/>
      <c r="V56" s="1"/>
      <c r="W56" s="1"/>
      <c r="X56" s="1"/>
      <c r="Y56" s="1"/>
      <c r="Z56" s="1"/>
    </row>
    <row r="57" spans="1:26" ht="150" customHeight="1" thickBot="1">
      <c r="A57" s="12">
        <v>152</v>
      </c>
      <c r="B57" s="12">
        <v>4</v>
      </c>
      <c r="C57" s="12" t="s">
        <v>57</v>
      </c>
      <c r="D57" s="12">
        <v>3</v>
      </c>
      <c r="E57" s="12" t="s">
        <v>46</v>
      </c>
      <c r="F57" s="12" t="s">
        <v>270</v>
      </c>
      <c r="G57" s="12" t="s">
        <v>130</v>
      </c>
      <c r="H57" s="13" t="s">
        <v>352</v>
      </c>
      <c r="I57" s="14" t="s">
        <v>31</v>
      </c>
      <c r="J57" s="1"/>
      <c r="K57" s="1"/>
      <c r="L57" s="1"/>
      <c r="M57" s="1"/>
      <c r="N57" s="1"/>
      <c r="O57" s="1"/>
      <c r="P57" s="1"/>
      <c r="Q57" s="1"/>
      <c r="R57" s="1"/>
      <c r="S57" s="1"/>
      <c r="T57" s="1"/>
      <c r="U57" s="1"/>
      <c r="V57" s="1"/>
      <c r="W57" s="1"/>
      <c r="X57" s="1"/>
      <c r="Y57" s="1"/>
      <c r="Z57" s="1"/>
    </row>
    <row r="58" spans="1:26" ht="150" customHeight="1" thickBot="1">
      <c r="A58" s="12">
        <v>153</v>
      </c>
      <c r="B58" s="12">
        <v>4</v>
      </c>
      <c r="C58" s="12" t="s">
        <v>57</v>
      </c>
      <c r="D58" s="12">
        <v>3</v>
      </c>
      <c r="E58" s="12" t="s">
        <v>46</v>
      </c>
      <c r="F58" s="12" t="s">
        <v>270</v>
      </c>
      <c r="G58" s="12" t="s">
        <v>323</v>
      </c>
      <c r="H58" s="13" t="s">
        <v>353</v>
      </c>
      <c r="I58" s="14" t="s">
        <v>31</v>
      </c>
      <c r="J58" s="1"/>
      <c r="K58" s="1"/>
      <c r="L58" s="1"/>
      <c r="M58" s="1"/>
      <c r="N58" s="1"/>
      <c r="O58" s="1"/>
      <c r="P58" s="1"/>
      <c r="Q58" s="1"/>
      <c r="R58" s="1"/>
      <c r="S58" s="1"/>
      <c r="T58" s="1"/>
      <c r="U58" s="1"/>
      <c r="V58" s="1"/>
      <c r="W58" s="1"/>
      <c r="X58" s="1"/>
      <c r="Y58" s="1"/>
      <c r="Z58" s="1"/>
    </row>
    <row r="59" spans="1:26" ht="150" customHeight="1" thickBot="1">
      <c r="A59" s="12">
        <v>154</v>
      </c>
      <c r="B59" s="12">
        <v>4</v>
      </c>
      <c r="C59" s="12" t="s">
        <v>57</v>
      </c>
      <c r="D59" s="12">
        <v>3</v>
      </c>
      <c r="E59" s="12" t="s">
        <v>46</v>
      </c>
      <c r="F59" s="12" t="s">
        <v>270</v>
      </c>
      <c r="G59" s="12" t="s">
        <v>318</v>
      </c>
      <c r="H59" s="13" t="s">
        <v>354</v>
      </c>
      <c r="I59" s="14" t="s">
        <v>31</v>
      </c>
      <c r="J59" s="1"/>
      <c r="K59" s="1"/>
      <c r="L59" s="1"/>
      <c r="M59" s="1"/>
      <c r="N59" s="1"/>
      <c r="O59" s="1"/>
      <c r="P59" s="1"/>
      <c r="Q59" s="1"/>
      <c r="R59" s="1"/>
      <c r="S59" s="1"/>
      <c r="T59" s="1"/>
      <c r="U59" s="1"/>
      <c r="V59" s="1"/>
      <c r="W59" s="1"/>
      <c r="X59" s="1"/>
      <c r="Y59" s="1"/>
      <c r="Z59" s="1"/>
    </row>
    <row r="60" spans="1:26" ht="150" customHeight="1" thickBot="1">
      <c r="A60" s="12">
        <v>155</v>
      </c>
      <c r="B60" s="12">
        <v>4</v>
      </c>
      <c r="C60" s="12" t="s">
        <v>57</v>
      </c>
      <c r="D60" s="12">
        <v>3</v>
      </c>
      <c r="E60" s="12" t="s">
        <v>46</v>
      </c>
      <c r="F60" s="12" t="s">
        <v>270</v>
      </c>
      <c r="G60" s="12" t="s">
        <v>280</v>
      </c>
      <c r="H60" s="13" t="s">
        <v>355</v>
      </c>
      <c r="I60" s="14" t="s">
        <v>31</v>
      </c>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sheetData>
  <autoFilter ref="A2:I5" xr:uid="{00000000-0009-0000-0000-000001000000}"/>
  <mergeCells count="1">
    <mergeCell ref="A1:I1"/>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EF105-D0DE-4401-A79E-602CACD41860}">
  <dimension ref="A1:C34"/>
  <sheetViews>
    <sheetView zoomScale="76" zoomScaleNormal="76" workbookViewId="0">
      <selection activeCell="C20" sqref="C20"/>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356</v>
      </c>
      <c r="B1" s="15" t="s">
        <v>157</v>
      </c>
      <c r="C1" s="15" t="s">
        <v>158</v>
      </c>
    </row>
    <row r="2" spans="1:3" ht="42.6" customHeight="1" thickBot="1">
      <c r="A2" s="16" t="s">
        <v>237</v>
      </c>
      <c r="B2" s="17">
        <f>COUNTIF(UA07A!G3:G60,"RELACIONAMIENTO CON EL MEDIO EXTERNO")</f>
        <v>1</v>
      </c>
      <c r="C2" s="18" t="s">
        <v>359</v>
      </c>
    </row>
    <row r="3" spans="1:3" ht="28.8" customHeight="1" thickBot="1">
      <c r="A3" s="16" t="s">
        <v>208</v>
      </c>
      <c r="B3" s="17">
        <f>COUNTIF(UA07A!G3:G60,"ESTUDIANTE PEAMA")</f>
        <v>2</v>
      </c>
      <c r="C3" s="18" t="s">
        <v>254</v>
      </c>
    </row>
    <row r="4" spans="1:3" ht="55.2" customHeight="1" thickBot="1">
      <c r="A4" s="16" t="s">
        <v>231</v>
      </c>
      <c r="B4" s="17">
        <f>COUNTIF(UA07A!G3:G60,"CONTEXTO SOCIOCULTURAL")</f>
        <v>2</v>
      </c>
      <c r="C4" s="18" t="s">
        <v>232</v>
      </c>
    </row>
    <row r="5" spans="1:3" ht="70.2" customHeight="1" thickBot="1">
      <c r="A5" s="16" t="s">
        <v>22</v>
      </c>
      <c r="B5" s="17">
        <f>COUNTIF(UA07A!G3:G60,"PROBLEMÁTICA AMBIENTAL")</f>
        <v>1</v>
      </c>
      <c r="C5" s="18" t="s">
        <v>360</v>
      </c>
    </row>
    <row r="6" spans="1:3" ht="70.2" customHeight="1" thickBot="1">
      <c r="A6" s="16" t="s">
        <v>361</v>
      </c>
      <c r="B6" s="17">
        <f>COUNTIF(UA07A!G7:G64,"SOCIOECOSISTEMAS COSTEROS")</f>
        <v>1</v>
      </c>
      <c r="C6" s="18" t="s">
        <v>362</v>
      </c>
    </row>
    <row r="7" spans="1:3" ht="70.2" customHeight="1" thickBot="1">
      <c r="A7" s="16" t="s">
        <v>34</v>
      </c>
      <c r="B7" s="17">
        <f>COUNTIF(UA07A!G3:G60,"DIÁLOGO DE SABERES")</f>
        <v>4</v>
      </c>
      <c r="C7" s="18" t="s">
        <v>235</v>
      </c>
    </row>
    <row r="8" spans="1:3" ht="70.2" customHeight="1" thickBot="1">
      <c r="A8" s="16" t="s">
        <v>41</v>
      </c>
      <c r="B8" s="17">
        <f>COUNTIF(UA07A!G3:G60,"APRENDIZAJE SITUADO")</f>
        <v>2</v>
      </c>
      <c r="C8" s="18" t="s">
        <v>262</v>
      </c>
    </row>
    <row r="9" spans="1:3" ht="70.2" customHeight="1" thickBot="1">
      <c r="A9" s="16" t="s">
        <v>280</v>
      </c>
      <c r="B9" s="17">
        <f>COUNTIF(UA07A!G3:G60,"INVESTIGACIÓN")</f>
        <v>2</v>
      </c>
      <c r="C9" s="18" t="s">
        <v>363</v>
      </c>
    </row>
    <row r="10" spans="1:3" ht="70.2" customHeight="1" thickBot="1">
      <c r="A10" s="16" t="s">
        <v>23</v>
      </c>
      <c r="B10" s="17">
        <f>COUNTIF(UA07A!G3:G60,"EDUCACIÓN")</f>
        <v>9</v>
      </c>
      <c r="C10" s="18" t="s">
        <v>159</v>
      </c>
    </row>
    <row r="11" spans="1:3" ht="70.2" customHeight="1" thickBot="1">
      <c r="A11" s="16" t="s">
        <v>285</v>
      </c>
      <c r="B11" s="17">
        <f>COUNTIF(UA07A!G3:G60,"TECNOLOGÍAS DIGITALES APLICADAS A LA EDUCACIÓN")</f>
        <v>2</v>
      </c>
      <c r="C11" s="18" t="s">
        <v>364</v>
      </c>
    </row>
    <row r="12" spans="1:3" ht="70.2" customHeight="1" thickBot="1">
      <c r="A12" s="16" t="s">
        <v>287</v>
      </c>
      <c r="B12" s="17">
        <f>COUNTIF(UA07A!G3:G60,"INCERTIDUMBRE")</f>
        <v>1</v>
      </c>
      <c r="C12" s="18" t="s">
        <v>365</v>
      </c>
    </row>
    <row r="13" spans="1:3" ht="70.2" customHeight="1" thickBot="1">
      <c r="A13" s="16" t="s">
        <v>90</v>
      </c>
      <c r="B13" s="17">
        <f>COUNTIF(UA07A!G3:G60,"PROBLEMÁTICA SOCIO-ECONÓMICA")</f>
        <v>2</v>
      </c>
      <c r="C13" s="18" t="s">
        <v>366</v>
      </c>
    </row>
    <row r="14" spans="1:3" ht="70.2" customHeight="1" thickBot="1">
      <c r="A14" s="16" t="s">
        <v>296</v>
      </c>
      <c r="B14" s="17">
        <f>COUNTIF(UA07A!G3:G60,"MARITORIO")</f>
        <v>1</v>
      </c>
      <c r="C14" s="18" t="s">
        <v>367</v>
      </c>
    </row>
    <row r="15" spans="1:3" ht="70.2" customHeight="1" thickBot="1">
      <c r="A15" s="16" t="s">
        <v>24</v>
      </c>
      <c r="B15" s="17">
        <f>COUNTIF(UA07A!G3:G60,"CONCIENCIA")</f>
        <v>1</v>
      </c>
      <c r="C15" s="18" t="s">
        <v>261</v>
      </c>
    </row>
    <row r="16" spans="1:3" ht="70.2" customHeight="1" thickBot="1">
      <c r="A16" s="16" t="s">
        <v>186</v>
      </c>
      <c r="B16" s="17">
        <f>COUNTIF(UA07A!G3:G60,"EDUCACIÓN BÁSICA Y PRIMARIA")</f>
        <v>1</v>
      </c>
      <c r="C16" s="18" t="s">
        <v>252</v>
      </c>
    </row>
    <row r="17" spans="1:3" ht="70.2" customHeight="1" thickBot="1">
      <c r="A17" s="16" t="s">
        <v>203</v>
      </c>
      <c r="B17" s="17">
        <f>COUNTIF(UA07A!G3:G60,"INTERRELACIÓN ESTUDIANTE - DOCENTE")</f>
        <v>2</v>
      </c>
      <c r="C17" s="18" t="s">
        <v>253</v>
      </c>
    </row>
    <row r="18" spans="1:3" ht="70.2" customHeight="1" thickBot="1">
      <c r="A18" s="16" t="s">
        <v>29</v>
      </c>
      <c r="B18" s="17">
        <f>COUNTIF(UA07A!G3:G60,"PARTICULARIDADES DE SEDE")</f>
        <v>1</v>
      </c>
      <c r="C18" s="18" t="s">
        <v>368</v>
      </c>
    </row>
    <row r="19" spans="1:3" ht="70.2" customHeight="1" thickBot="1">
      <c r="A19" s="16" t="s">
        <v>307</v>
      </c>
      <c r="B19" s="17">
        <f>COUNTIF(UA07A!G3:G60,"INFRAESTRUCTURA")</f>
        <v>1</v>
      </c>
      <c r="C19" s="18" t="s">
        <v>369</v>
      </c>
    </row>
    <row r="20" spans="1:3" ht="100.2" customHeight="1" thickBot="1">
      <c r="A20" s="16" t="s">
        <v>310</v>
      </c>
      <c r="B20" s="17">
        <f>COUNTIF(UA07A!G3:G60,"LENGUAS NATIVAS Y DIALECTOS")</f>
        <v>5</v>
      </c>
      <c r="C20" s="18" t="s">
        <v>370</v>
      </c>
    </row>
    <row r="21" spans="1:3" ht="70.2" customHeight="1" thickBot="1">
      <c r="A21" s="16" t="s">
        <v>357</v>
      </c>
      <c r="B21" s="17">
        <f>COUNTIF(UA07A!G3:G60,"EQUIPAJE CULTURAL")</f>
        <v>1</v>
      </c>
      <c r="C21" s="18" t="s">
        <v>371</v>
      </c>
    </row>
    <row r="22" spans="1:3" ht="70.2" customHeight="1" thickBot="1">
      <c r="A22" s="16" t="s">
        <v>358</v>
      </c>
      <c r="B22" s="17">
        <f>COUNTIF(UA07A!G3:G60,"TRABAJO COLABORATIVO")</f>
        <v>1</v>
      </c>
      <c r="C22" s="18" t="s">
        <v>372</v>
      </c>
    </row>
    <row r="23" spans="1:3" ht="70.2" customHeight="1" thickBot="1">
      <c r="A23" s="16" t="s">
        <v>318</v>
      </c>
      <c r="B23" s="17">
        <f>COUNTIF(UA07A!G3:G60,"GOBERNANZA")</f>
        <v>2</v>
      </c>
      <c r="C23" s="18" t="s">
        <v>373</v>
      </c>
    </row>
    <row r="24" spans="1:3" ht="70.2" customHeight="1" thickBot="1">
      <c r="A24" s="16" t="s">
        <v>323</v>
      </c>
      <c r="B24" s="17">
        <f>COUNTIF(UA07A!G3:G60,"CURRÍCULO")</f>
        <v>2</v>
      </c>
      <c r="C24" s="18" t="s">
        <v>374</v>
      </c>
    </row>
    <row r="25" spans="1:3" ht="70.2" customHeight="1" thickBot="1">
      <c r="A25" s="16" t="s">
        <v>36</v>
      </c>
      <c r="B25" s="17">
        <f>COUNTIF(UA07A!G3:G60,"INCLUSIÓN")</f>
        <v>1</v>
      </c>
      <c r="C25" s="18" t="s">
        <v>375</v>
      </c>
    </row>
    <row r="26" spans="1:3" ht="70.2" customHeight="1" thickBot="1">
      <c r="A26" s="16" t="s">
        <v>331</v>
      </c>
      <c r="B26" s="17">
        <f>COUNTIF(UA07A!G3:G60,"CENTRALISMO")</f>
        <v>2</v>
      </c>
      <c r="C26" s="18" t="s">
        <v>376</v>
      </c>
    </row>
    <row r="27" spans="1:3" ht="70.2" customHeight="1" thickBot="1">
      <c r="A27" s="16" t="s">
        <v>333</v>
      </c>
      <c r="B27" s="17">
        <f>COUNTIF(UA07A!G3:G60,"EQUIDAD")</f>
        <v>1</v>
      </c>
      <c r="C27" s="18" t="s">
        <v>377</v>
      </c>
    </row>
    <row r="28" spans="1:3" ht="70.2" customHeight="1" thickBot="1">
      <c r="A28" s="16" t="s">
        <v>336</v>
      </c>
      <c r="B28" s="17">
        <f>COUNTIF(UA07A!G3:G60,"BIENESTAR UNIVERSITARIO")</f>
        <v>1</v>
      </c>
      <c r="C28" s="18" t="s">
        <v>378</v>
      </c>
    </row>
    <row r="29" spans="1:3" ht="70.2" customHeight="1" thickBot="1">
      <c r="A29" s="16" t="s">
        <v>339</v>
      </c>
      <c r="B29" s="17">
        <f>COUNTIF(UA07A!G3:G60,"UTOPÍA")</f>
        <v>1</v>
      </c>
      <c r="C29" s="18" t="s">
        <v>379</v>
      </c>
    </row>
    <row r="30" spans="1:3" ht="70.2" customHeight="1" thickBot="1">
      <c r="A30" s="16" t="s">
        <v>49</v>
      </c>
      <c r="B30" s="17">
        <f>COUNTIF(UA07A!G3:G60,"ENSEÑANZA DE LAS MATEMÁTICAS")</f>
        <v>2</v>
      </c>
      <c r="C30" s="18" t="s">
        <v>382</v>
      </c>
    </row>
    <row r="31" spans="1:3" ht="70.2" customHeight="1" thickBot="1">
      <c r="A31" s="16" t="s">
        <v>345</v>
      </c>
      <c r="B31" s="17">
        <f>COUNTIF(UA07A!G3:G60,"POLÍTICAS EDUCATIVAS")</f>
        <v>1</v>
      </c>
      <c r="C31" s="18" t="s">
        <v>380</v>
      </c>
    </row>
    <row r="32" spans="1:3" ht="70.2" customHeight="1" thickBot="1">
      <c r="A32" s="16" t="s">
        <v>165</v>
      </c>
      <c r="B32" s="17">
        <f>COUNTIF(UA07A!G3:G60,"EDUCACIÓN EN PANDEMIA")</f>
        <v>1</v>
      </c>
      <c r="C32" s="18" t="s">
        <v>381</v>
      </c>
    </row>
    <row r="33" spans="1:3" ht="70.2" customHeight="1" thickBot="1">
      <c r="A33" s="16" t="s">
        <v>130</v>
      </c>
      <c r="B33" s="17">
        <f>COUNTIF(UA07A!G3:G60,"DIVERSIDAD")</f>
        <v>1</v>
      </c>
      <c r="C33" s="18" t="s">
        <v>249</v>
      </c>
    </row>
    <row r="34" spans="1:3" ht="35.25" customHeight="1" thickBot="1">
      <c r="A34" s="19" t="s">
        <v>163</v>
      </c>
      <c r="B34" s="20">
        <f>SUM(B2:B33)</f>
        <v>58</v>
      </c>
      <c r="C34" s="1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EFD7-4554-4EFE-9FA7-7D528AA5AB62}">
  <dimension ref="A1:C19"/>
  <sheetViews>
    <sheetView zoomScaleNormal="100" workbookViewId="0">
      <selection activeCell="A18" sqref="A18:XFD18"/>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164</v>
      </c>
      <c r="B1" s="15" t="s">
        <v>157</v>
      </c>
      <c r="C1" s="15" t="s">
        <v>158</v>
      </c>
    </row>
    <row r="2" spans="1:3" ht="35.4" customHeight="1" thickBot="1">
      <c r="A2" s="16" t="s">
        <v>29</v>
      </c>
      <c r="B2" s="17">
        <f>COUNTIF(UA01A!G3:G34,"PARTICULARIDADES DE SEDE")</f>
        <v>1</v>
      </c>
      <c r="C2" s="18" t="s">
        <v>228</v>
      </c>
    </row>
    <row r="3" spans="1:3" ht="68.400000000000006" customHeight="1" thickBot="1">
      <c r="A3" s="16" t="s">
        <v>37</v>
      </c>
      <c r="B3" s="17">
        <f>COUNTIF(UA01A!G3:G34,"MODELO INTERSEDES")</f>
        <v>3</v>
      </c>
      <c r="C3" s="18" t="s">
        <v>229</v>
      </c>
    </row>
    <row r="4" spans="1:3" ht="40.200000000000003" customHeight="1" thickBot="1">
      <c r="A4" s="16" t="s">
        <v>13</v>
      </c>
      <c r="B4" s="17">
        <f>COUNTIF(UA01A!G4:G36,"PROPUESTA INSTITUTO NACIONAL")</f>
        <v>4</v>
      </c>
      <c r="C4" s="18" t="s">
        <v>162</v>
      </c>
    </row>
    <row r="5" spans="1:3" ht="34.5" customHeight="1" thickBot="1">
      <c r="A5" s="16" t="s">
        <v>48</v>
      </c>
      <c r="B5" s="17">
        <f>COUNTIF(UA01A!G3:G34,"PERTINENCIA INSTITUTO NACIONAL")</f>
        <v>2</v>
      </c>
      <c r="C5" s="18" t="s">
        <v>161</v>
      </c>
    </row>
    <row r="6" spans="1:3" ht="34.5" customHeight="1" thickBot="1">
      <c r="A6" s="16" t="s">
        <v>23</v>
      </c>
      <c r="B6" s="17">
        <f>COUNTIF(UA01A!G3:G34,"EDUCACIÓN")</f>
        <v>4</v>
      </c>
      <c r="C6" s="18" t="s">
        <v>159</v>
      </c>
    </row>
    <row r="7" spans="1:3" ht="41.4" customHeight="1" thickBot="1">
      <c r="A7" s="16" t="s">
        <v>50</v>
      </c>
      <c r="B7" s="17">
        <f>COUNTIF(UA01A!G3:G34,"FORMACIÓN DOCENTE RECIENTE INGRESO")</f>
        <v>1</v>
      </c>
      <c r="C7" s="18" t="s">
        <v>230</v>
      </c>
    </row>
    <row r="8" spans="1:3" ht="43.2" customHeight="1" thickBot="1">
      <c r="A8" s="16" t="s">
        <v>231</v>
      </c>
      <c r="B8" s="17">
        <f>COUNTIF(UA01A!G3:G34,"CONTEXTO CULTURAL")</f>
        <v>1</v>
      </c>
      <c r="C8" s="18" t="s">
        <v>232</v>
      </c>
    </row>
    <row r="9" spans="1:3" ht="70.8" customHeight="1" thickBot="1">
      <c r="A9" s="16" t="s">
        <v>19</v>
      </c>
      <c r="B9" s="17">
        <f>COUNTIF(UA01A!G3:G34,"CULTURA ORGANIZACIONAL")</f>
        <v>3</v>
      </c>
      <c r="C9" s="18" t="s">
        <v>233</v>
      </c>
    </row>
    <row r="10" spans="1:3" ht="32.25" customHeight="1" thickBot="1">
      <c r="A10" s="16" t="s">
        <v>25</v>
      </c>
      <c r="B10" s="17">
        <f>COUNTIF(UA01A!G3:G34,"JUVENTUDES")</f>
        <v>1</v>
      </c>
      <c r="C10" s="18" t="s">
        <v>234</v>
      </c>
    </row>
    <row r="11" spans="1:3" ht="45.6" customHeight="1" thickBot="1">
      <c r="A11" s="16" t="s">
        <v>34</v>
      </c>
      <c r="B11" s="17">
        <f>COUNTIF(UA01A!G3:G34,"DIÁLOGO DE SABERES")</f>
        <v>1</v>
      </c>
      <c r="C11" s="18" t="s">
        <v>235</v>
      </c>
    </row>
    <row r="12" spans="1:3" ht="54" customHeight="1" thickBot="1">
      <c r="A12" s="16" t="s">
        <v>36</v>
      </c>
      <c r="B12" s="17">
        <f>COUNTIF(UA01A!G3:G34,"INCLUSIÓN")</f>
        <v>1</v>
      </c>
      <c r="C12" s="18" t="s">
        <v>160</v>
      </c>
    </row>
    <row r="13" spans="1:3" ht="57.6" customHeight="1" thickBot="1">
      <c r="A13" s="16" t="s">
        <v>90</v>
      </c>
      <c r="B13" s="17">
        <f>COUNTIF(UA01A!G3:G34,"PROBLEMÁTICA SOCIO-ECONÓMICA")</f>
        <v>4</v>
      </c>
      <c r="C13" s="18" t="s">
        <v>236</v>
      </c>
    </row>
    <row r="14" spans="1:3" ht="32.25" customHeight="1" thickBot="1">
      <c r="A14" s="16" t="s">
        <v>237</v>
      </c>
      <c r="B14" s="17">
        <f>COUNTIF(UA01A!G3:G34,"RELACIONAMIENTO CON EL MEDIO EXTERNO")</f>
        <v>1</v>
      </c>
      <c r="C14" s="18" t="s">
        <v>238</v>
      </c>
    </row>
    <row r="15" spans="1:3" ht="45" customHeight="1" thickBot="1">
      <c r="A15" s="16" t="s">
        <v>33</v>
      </c>
      <c r="B15" s="17">
        <f>COUNTIF(UA01A!G3:G34,"CATEGORÍA DOCENTE")</f>
        <v>1</v>
      </c>
      <c r="C15" s="18" t="s">
        <v>239</v>
      </c>
    </row>
    <row r="16" spans="1:3" ht="32.25" customHeight="1" thickBot="1">
      <c r="A16" s="16" t="s">
        <v>35</v>
      </c>
      <c r="B16" s="17">
        <f>COUNTIF(UA01A!G3:G34,"FORMACIÓN DOCENTE PERMANENTE")</f>
        <v>1</v>
      </c>
      <c r="C16" s="18" t="s">
        <v>240</v>
      </c>
    </row>
    <row r="17" spans="1:3" ht="45" customHeight="1" thickBot="1">
      <c r="A17" s="16" t="s">
        <v>49</v>
      </c>
      <c r="B17" s="17">
        <f>COUNTIF(UA01A!G3:G34,"ENSEÑANZA DE LAS MATEMÁTICAS")</f>
        <v>1</v>
      </c>
      <c r="C17" s="18" t="s">
        <v>241</v>
      </c>
    </row>
    <row r="18" spans="1:3" ht="81.599999999999994" customHeight="1" thickBot="1">
      <c r="A18" s="16" t="s">
        <v>43</v>
      </c>
      <c r="B18" s="17">
        <f>COUNTIF(UA01A!G3:G34,"PROYECTO URDIMBRE")</f>
        <v>1</v>
      </c>
      <c r="C18" s="18" t="s">
        <v>242</v>
      </c>
    </row>
    <row r="19" spans="1:3" ht="35.25" customHeight="1" thickBot="1">
      <c r="A19" s="19" t="s">
        <v>163</v>
      </c>
      <c r="B19" s="20">
        <f>SUM(B2:B18)</f>
        <v>31</v>
      </c>
      <c r="C19" s="18"/>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1"/>
  <sheetViews>
    <sheetView workbookViewId="0">
      <selection sqref="A1:H1"/>
    </sheetView>
  </sheetViews>
  <sheetFormatPr baseColWidth="10" defaultColWidth="14.44140625" defaultRowHeight="15" customHeight="1"/>
  <cols>
    <col min="1" max="1" width="16.5546875" customWidth="1"/>
    <col min="2" max="3" width="10.6640625" customWidth="1"/>
    <col min="4" max="4" width="14.88671875" customWidth="1"/>
    <col min="5" max="6" width="10.6640625" customWidth="1"/>
    <col min="7" max="7" width="16.88671875" customWidth="1"/>
    <col min="8" max="8" width="16.5546875" customWidth="1"/>
    <col min="9" max="26" width="10.6640625" customWidth="1"/>
  </cols>
  <sheetData>
    <row r="1" spans="1:26" ht="15" customHeight="1" thickBot="1">
      <c r="A1" s="24" t="s">
        <v>149</v>
      </c>
      <c r="B1" s="24"/>
      <c r="C1" s="24"/>
      <c r="D1" s="24"/>
      <c r="E1" s="24"/>
      <c r="F1" s="24"/>
      <c r="G1" s="24"/>
      <c r="H1" s="24"/>
    </row>
    <row r="2" spans="1:26" ht="31.2" thickBot="1">
      <c r="A2" s="7" t="s">
        <v>54</v>
      </c>
      <c r="B2" s="7" t="s">
        <v>52</v>
      </c>
      <c r="C2" s="7" t="s">
        <v>56</v>
      </c>
      <c r="D2" s="8" t="s">
        <v>114</v>
      </c>
      <c r="E2" s="7" t="s">
        <v>14</v>
      </c>
      <c r="F2" s="7" t="s">
        <v>53</v>
      </c>
      <c r="G2" s="7" t="s">
        <v>15</v>
      </c>
      <c r="H2" s="7" t="s">
        <v>2</v>
      </c>
      <c r="I2" s="1"/>
      <c r="J2" s="1"/>
      <c r="K2" s="1"/>
      <c r="L2" s="1"/>
      <c r="M2" s="1"/>
      <c r="N2" s="1"/>
      <c r="O2" s="1"/>
      <c r="P2" s="1"/>
      <c r="Q2" s="1"/>
      <c r="R2" s="1"/>
      <c r="S2" s="1"/>
      <c r="T2" s="1"/>
      <c r="U2" s="1"/>
      <c r="V2" s="1"/>
      <c r="W2" s="1"/>
      <c r="X2" s="1"/>
      <c r="Y2" s="1"/>
      <c r="Z2" s="1"/>
    </row>
    <row r="3" spans="1:26" ht="29.25" customHeight="1" thickBot="1">
      <c r="A3" s="21" t="s">
        <v>16</v>
      </c>
      <c r="B3" s="22"/>
      <c r="C3" s="22"/>
      <c r="D3" s="23" t="s">
        <v>113</v>
      </c>
      <c r="E3" s="22"/>
      <c r="F3" s="22"/>
      <c r="G3" s="22"/>
      <c r="H3" s="22"/>
      <c r="I3" s="1"/>
      <c r="J3" s="1"/>
      <c r="K3" s="1"/>
      <c r="L3" s="1"/>
      <c r="M3" s="1"/>
      <c r="N3" s="1"/>
      <c r="O3" s="1"/>
      <c r="P3" s="1"/>
      <c r="Q3" s="1"/>
      <c r="R3" s="1"/>
      <c r="S3" s="1"/>
      <c r="T3" s="1"/>
      <c r="U3" s="1"/>
      <c r="V3" s="1"/>
      <c r="W3" s="1"/>
      <c r="X3" s="1"/>
      <c r="Y3" s="1"/>
      <c r="Z3" s="1"/>
    </row>
    <row r="4" spans="1:26" ht="15.6">
      <c r="A4" s="1"/>
      <c r="B4" s="1"/>
      <c r="C4" s="1"/>
      <c r="D4" s="1"/>
      <c r="E4" s="1"/>
      <c r="F4" s="1"/>
      <c r="G4" s="1"/>
      <c r="H4" s="1"/>
      <c r="I4" s="1"/>
      <c r="J4" s="1"/>
      <c r="K4" s="1"/>
      <c r="L4" s="1"/>
      <c r="M4" s="1"/>
      <c r="N4" s="1"/>
      <c r="O4" s="1"/>
      <c r="P4" s="1"/>
      <c r="Q4" s="1"/>
      <c r="R4" s="1"/>
      <c r="S4" s="1"/>
      <c r="T4" s="1"/>
      <c r="U4" s="1"/>
      <c r="V4" s="1"/>
      <c r="W4" s="1"/>
      <c r="X4" s="1"/>
      <c r="Y4" s="1"/>
      <c r="Z4" s="1"/>
    </row>
    <row r="5" spans="1:26" ht="15.6">
      <c r="A5" s="1"/>
      <c r="B5" s="1"/>
      <c r="C5" s="1"/>
      <c r="D5" s="1"/>
      <c r="E5" s="1"/>
      <c r="F5" s="1"/>
      <c r="G5" s="1"/>
      <c r="H5" s="1"/>
      <c r="I5" s="1"/>
      <c r="J5" s="1"/>
      <c r="K5" s="1"/>
      <c r="L5" s="1"/>
      <c r="M5" s="1"/>
      <c r="N5" s="1"/>
      <c r="O5" s="1"/>
      <c r="P5" s="1"/>
      <c r="Q5" s="1"/>
      <c r="R5" s="1"/>
      <c r="S5" s="1"/>
      <c r="T5" s="1"/>
      <c r="U5" s="1"/>
      <c r="V5" s="1"/>
      <c r="W5" s="1"/>
      <c r="X5" s="1"/>
      <c r="Y5" s="1"/>
      <c r="Z5" s="1"/>
    </row>
    <row r="6" spans="1:26" ht="15.6">
      <c r="A6" s="1"/>
      <c r="B6" s="1"/>
      <c r="C6" s="1"/>
      <c r="D6" s="1"/>
      <c r="E6" s="1"/>
      <c r="F6" s="1"/>
      <c r="G6" s="1"/>
      <c r="H6" s="1"/>
      <c r="I6" s="1"/>
      <c r="J6" s="1"/>
      <c r="K6" s="1"/>
      <c r="L6" s="1"/>
      <c r="M6" s="1"/>
      <c r="N6" s="1"/>
      <c r="O6" s="1"/>
      <c r="P6" s="1"/>
      <c r="Q6" s="1"/>
      <c r="R6" s="1"/>
      <c r="S6" s="1"/>
      <c r="T6" s="1"/>
      <c r="U6" s="1"/>
      <c r="V6" s="1"/>
      <c r="W6" s="1"/>
      <c r="X6" s="1"/>
      <c r="Y6" s="1"/>
      <c r="Z6" s="1"/>
    </row>
    <row r="7" spans="1:26" ht="15.6">
      <c r="A7" s="1"/>
      <c r="B7" s="1"/>
      <c r="C7" s="1"/>
      <c r="D7" s="1"/>
      <c r="E7" s="1"/>
      <c r="F7" s="1"/>
      <c r="G7" s="1"/>
      <c r="H7" s="1"/>
      <c r="I7" s="1"/>
      <c r="J7" s="1"/>
      <c r="K7" s="1"/>
      <c r="L7" s="1"/>
      <c r="M7" s="1"/>
      <c r="N7" s="1"/>
      <c r="O7" s="1"/>
      <c r="P7" s="1"/>
      <c r="Q7" s="1"/>
      <c r="R7" s="1"/>
      <c r="S7" s="1"/>
      <c r="T7" s="1"/>
      <c r="U7" s="1"/>
      <c r="V7" s="1"/>
      <c r="W7" s="1"/>
      <c r="X7" s="1"/>
      <c r="Y7" s="1"/>
      <c r="Z7" s="1"/>
    </row>
    <row r="8" spans="1:26" ht="12" customHeight="1">
      <c r="A8" s="1"/>
      <c r="B8" s="1"/>
      <c r="C8" s="1"/>
      <c r="D8" s="1"/>
      <c r="E8" s="2"/>
      <c r="F8" s="1"/>
      <c r="G8" s="1"/>
      <c r="H8" s="1"/>
      <c r="I8" s="1"/>
      <c r="J8" s="1"/>
      <c r="K8" s="1"/>
      <c r="L8" s="1"/>
      <c r="M8" s="1"/>
      <c r="N8" s="1"/>
      <c r="O8" s="1"/>
      <c r="P8" s="1"/>
      <c r="Q8" s="1"/>
      <c r="R8" s="1"/>
      <c r="S8" s="1"/>
      <c r="T8" s="1"/>
      <c r="U8" s="1"/>
      <c r="V8" s="1"/>
      <c r="W8" s="1"/>
      <c r="X8" s="1"/>
      <c r="Y8" s="1"/>
      <c r="Z8" s="1"/>
    </row>
    <row r="9" spans="1:26" ht="15.6">
      <c r="A9" s="1"/>
      <c r="B9" s="1"/>
      <c r="C9" s="1"/>
      <c r="D9" s="1"/>
      <c r="E9" s="1"/>
      <c r="F9" s="1"/>
      <c r="G9" s="1"/>
      <c r="H9" s="1"/>
      <c r="I9" s="1"/>
      <c r="J9" s="1"/>
      <c r="K9" s="1"/>
      <c r="L9" s="1"/>
      <c r="M9" s="1"/>
      <c r="N9" s="1"/>
      <c r="O9" s="1"/>
      <c r="P9" s="1"/>
      <c r="Q9" s="1"/>
      <c r="R9" s="1"/>
      <c r="S9" s="1"/>
      <c r="T9" s="1"/>
      <c r="U9" s="1"/>
      <c r="V9" s="1"/>
      <c r="W9" s="1"/>
      <c r="X9" s="1"/>
      <c r="Y9" s="1"/>
      <c r="Z9" s="1"/>
    </row>
    <row r="10" spans="1:26" ht="15.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
    <mergeCell ref="A3:C3"/>
    <mergeCell ref="D3:H3"/>
    <mergeCell ref="A1:H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81"/>
  <sheetViews>
    <sheetView topLeftCell="D2" zoomScaleNormal="100" workbookViewId="0">
      <selection activeCell="A11" sqref="A11:XFD11"/>
    </sheetView>
  </sheetViews>
  <sheetFormatPr baseColWidth="10" defaultColWidth="14.44140625" defaultRowHeight="15" customHeight="1"/>
  <cols>
    <col min="1" max="1" width="25.44140625" customWidth="1"/>
    <col min="2" max="2" width="20.33203125" customWidth="1"/>
    <col min="3" max="3" width="19.33203125" customWidth="1"/>
    <col min="4" max="4" width="10.6640625" customWidth="1"/>
    <col min="5" max="5" width="19.6640625" customWidth="1"/>
    <col min="6" max="6" width="32" customWidth="1"/>
    <col min="7" max="7" width="23.33203125" customWidth="1"/>
    <col min="8" max="8" width="70.6640625" customWidth="1"/>
    <col min="9" max="9" width="21.8867187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150" customHeight="1" thickTop="1" thickBot="1">
      <c r="A3" s="12">
        <v>33</v>
      </c>
      <c r="B3" s="12">
        <v>4</v>
      </c>
      <c r="C3" s="12" t="s">
        <v>57</v>
      </c>
      <c r="D3" s="12">
        <v>1</v>
      </c>
      <c r="E3" s="12" t="s">
        <v>17</v>
      </c>
      <c r="F3" s="12" t="s">
        <v>112</v>
      </c>
      <c r="G3" s="12" t="s">
        <v>21</v>
      </c>
      <c r="H3" s="13" t="s">
        <v>109</v>
      </c>
      <c r="I3" s="14" t="s">
        <v>18</v>
      </c>
      <c r="J3" s="1"/>
      <c r="K3" s="1"/>
      <c r="L3" s="1"/>
      <c r="M3" s="1"/>
      <c r="N3" s="1"/>
      <c r="O3" s="1"/>
      <c r="P3" s="1"/>
      <c r="Q3" s="1"/>
      <c r="R3" s="1"/>
      <c r="S3" s="1"/>
      <c r="T3" s="1"/>
      <c r="U3" s="1"/>
      <c r="V3" s="1"/>
      <c r="W3" s="1"/>
      <c r="X3" s="1"/>
      <c r="Y3" s="1"/>
      <c r="Z3" s="1"/>
    </row>
    <row r="4" spans="1:26" ht="150" customHeight="1" thickBot="1">
      <c r="A4" s="12">
        <v>34</v>
      </c>
      <c r="B4" s="12">
        <v>4</v>
      </c>
      <c r="C4" s="12" t="s">
        <v>57</v>
      </c>
      <c r="D4" s="12">
        <v>1</v>
      </c>
      <c r="E4" s="12" t="s">
        <v>17</v>
      </c>
      <c r="F4" s="12" t="s">
        <v>112</v>
      </c>
      <c r="G4" s="12" t="s">
        <v>19</v>
      </c>
      <c r="H4" s="13" t="s">
        <v>138</v>
      </c>
      <c r="I4" s="14" t="s">
        <v>18</v>
      </c>
      <c r="J4" s="1"/>
      <c r="K4" s="1"/>
      <c r="L4" s="1"/>
      <c r="M4" s="1"/>
      <c r="N4" s="1"/>
      <c r="O4" s="1"/>
      <c r="P4" s="1"/>
      <c r="Q4" s="1"/>
      <c r="R4" s="1"/>
      <c r="S4" s="1"/>
      <c r="T4" s="1"/>
      <c r="U4" s="1"/>
      <c r="V4" s="1"/>
      <c r="W4" s="1"/>
      <c r="X4" s="1"/>
      <c r="Y4" s="1"/>
      <c r="Z4" s="1"/>
    </row>
    <row r="5" spans="1:26" ht="150" customHeight="1" thickBot="1">
      <c r="A5" s="12">
        <v>35</v>
      </c>
      <c r="B5" s="12">
        <v>4</v>
      </c>
      <c r="C5" s="12" t="s">
        <v>57</v>
      </c>
      <c r="D5" s="12">
        <v>1</v>
      </c>
      <c r="E5" s="12" t="s">
        <v>17</v>
      </c>
      <c r="F5" s="12" t="s">
        <v>112</v>
      </c>
      <c r="G5" s="12" t="s">
        <v>26</v>
      </c>
      <c r="H5" s="13" t="s">
        <v>139</v>
      </c>
      <c r="I5" s="14" t="s">
        <v>18</v>
      </c>
      <c r="J5" s="1"/>
      <c r="K5" s="1"/>
      <c r="L5" s="1"/>
      <c r="M5" s="1"/>
      <c r="N5" s="1"/>
      <c r="O5" s="1"/>
      <c r="P5" s="1"/>
      <c r="Q5" s="1"/>
      <c r="R5" s="1"/>
      <c r="S5" s="1"/>
      <c r="T5" s="1"/>
      <c r="U5" s="1"/>
      <c r="V5" s="1"/>
      <c r="W5" s="1"/>
      <c r="X5" s="1"/>
      <c r="Y5" s="1"/>
      <c r="Z5" s="1"/>
    </row>
    <row r="6" spans="1:26" ht="150" customHeight="1" thickBot="1">
      <c r="A6" s="12">
        <v>36</v>
      </c>
      <c r="B6" s="12">
        <v>4</v>
      </c>
      <c r="C6" s="12" t="s">
        <v>57</v>
      </c>
      <c r="D6" s="12">
        <v>1</v>
      </c>
      <c r="E6" s="12" t="s">
        <v>17</v>
      </c>
      <c r="F6" s="12" t="s">
        <v>112</v>
      </c>
      <c r="G6" s="12" t="s">
        <v>19</v>
      </c>
      <c r="H6" s="13" t="s">
        <v>140</v>
      </c>
      <c r="I6" s="14" t="s">
        <v>18</v>
      </c>
      <c r="J6" s="1"/>
      <c r="K6" s="1"/>
      <c r="L6" s="1"/>
      <c r="M6" s="1"/>
      <c r="N6" s="1"/>
      <c r="O6" s="1"/>
      <c r="P6" s="1"/>
      <c r="Q6" s="1"/>
      <c r="R6" s="1"/>
      <c r="S6" s="1"/>
      <c r="T6" s="1"/>
      <c r="U6" s="1"/>
      <c r="V6" s="1"/>
      <c r="W6" s="1"/>
      <c r="X6" s="1"/>
      <c r="Y6" s="1"/>
      <c r="Z6" s="1"/>
    </row>
    <row r="7" spans="1:26" ht="150" customHeight="1" thickBot="1">
      <c r="A7" s="12">
        <v>37</v>
      </c>
      <c r="B7" s="12">
        <v>4</v>
      </c>
      <c r="C7" s="12" t="s">
        <v>57</v>
      </c>
      <c r="D7" s="12">
        <v>1</v>
      </c>
      <c r="E7" s="12" t="s">
        <v>17</v>
      </c>
      <c r="F7" s="12" t="s">
        <v>112</v>
      </c>
      <c r="G7" s="12" t="s">
        <v>24</v>
      </c>
      <c r="H7" s="13" t="s">
        <v>141</v>
      </c>
      <c r="I7" s="14" t="s">
        <v>18</v>
      </c>
      <c r="J7" s="1"/>
      <c r="K7" s="1"/>
      <c r="L7" s="1"/>
      <c r="M7" s="1"/>
      <c r="N7" s="1"/>
      <c r="O7" s="1"/>
      <c r="P7" s="1"/>
      <c r="Q7" s="1"/>
      <c r="R7" s="1"/>
      <c r="S7" s="1"/>
      <c r="T7" s="1"/>
      <c r="U7" s="1"/>
      <c r="V7" s="1"/>
      <c r="W7" s="1"/>
      <c r="X7" s="1"/>
      <c r="Y7" s="1"/>
      <c r="Z7" s="1"/>
    </row>
    <row r="8" spans="1:26" ht="150" customHeight="1" thickBot="1">
      <c r="A8" s="12">
        <v>38</v>
      </c>
      <c r="B8" s="12">
        <v>4</v>
      </c>
      <c r="C8" s="12" t="s">
        <v>57</v>
      </c>
      <c r="D8" s="12">
        <v>1</v>
      </c>
      <c r="E8" s="12" t="s">
        <v>17</v>
      </c>
      <c r="F8" s="12" t="s">
        <v>112</v>
      </c>
      <c r="G8" s="12" t="s">
        <v>19</v>
      </c>
      <c r="H8" s="13" t="s">
        <v>142</v>
      </c>
      <c r="I8" s="14" t="s">
        <v>18</v>
      </c>
      <c r="J8" s="1"/>
      <c r="K8" s="1"/>
      <c r="L8" s="1"/>
      <c r="M8" s="1"/>
      <c r="N8" s="1"/>
      <c r="O8" s="1"/>
      <c r="P8" s="1"/>
      <c r="Q8" s="1"/>
      <c r="R8" s="1"/>
      <c r="S8" s="1"/>
      <c r="T8" s="1"/>
      <c r="U8" s="1"/>
      <c r="V8" s="1"/>
      <c r="W8" s="1"/>
      <c r="X8" s="1"/>
      <c r="Y8" s="1"/>
      <c r="Z8" s="1"/>
    </row>
    <row r="9" spans="1:26" ht="150" customHeight="1" thickBot="1">
      <c r="A9" s="12">
        <v>39</v>
      </c>
      <c r="B9" s="12">
        <v>4</v>
      </c>
      <c r="C9" s="12" t="s">
        <v>57</v>
      </c>
      <c r="D9" s="12">
        <v>1</v>
      </c>
      <c r="E9" s="12" t="s">
        <v>17</v>
      </c>
      <c r="F9" s="12" t="s">
        <v>112</v>
      </c>
      <c r="G9" s="12" t="s">
        <v>20</v>
      </c>
      <c r="H9" s="13" t="s">
        <v>110</v>
      </c>
      <c r="I9" s="14" t="s">
        <v>18</v>
      </c>
      <c r="J9" s="1"/>
      <c r="K9" s="1"/>
      <c r="L9" s="1"/>
      <c r="M9" s="1"/>
      <c r="N9" s="1"/>
      <c r="O9" s="1"/>
      <c r="P9" s="1"/>
      <c r="Q9" s="1"/>
      <c r="R9" s="1"/>
      <c r="S9" s="1"/>
      <c r="T9" s="1"/>
      <c r="U9" s="1"/>
      <c r="V9" s="1"/>
      <c r="W9" s="1"/>
      <c r="X9" s="1"/>
      <c r="Y9" s="1"/>
      <c r="Z9" s="1"/>
    </row>
    <row r="10" spans="1:26" ht="150" customHeight="1" thickBot="1">
      <c r="A10" s="12">
        <v>40</v>
      </c>
      <c r="B10" s="12">
        <v>4</v>
      </c>
      <c r="C10" s="12" t="s">
        <v>57</v>
      </c>
      <c r="D10" s="12">
        <v>1</v>
      </c>
      <c r="E10" s="12" t="s">
        <v>17</v>
      </c>
      <c r="F10" s="12" t="s">
        <v>112</v>
      </c>
      <c r="G10" s="12" t="s">
        <v>38</v>
      </c>
      <c r="H10" s="13" t="s">
        <v>111</v>
      </c>
      <c r="I10" s="14" t="s">
        <v>18</v>
      </c>
      <c r="J10" s="1"/>
      <c r="K10" s="1"/>
      <c r="L10" s="1"/>
      <c r="M10" s="1"/>
      <c r="N10" s="1"/>
      <c r="O10" s="1"/>
      <c r="P10" s="1"/>
      <c r="Q10" s="1"/>
      <c r="R10" s="1"/>
      <c r="S10" s="1"/>
      <c r="T10" s="1"/>
      <c r="U10" s="1"/>
      <c r="V10" s="1"/>
      <c r="W10" s="1"/>
      <c r="X10" s="1"/>
      <c r="Y10" s="1"/>
      <c r="Z10" s="1"/>
    </row>
    <row r="11" spans="1:26" ht="150" customHeight="1" thickBot="1">
      <c r="A11" s="12">
        <v>41</v>
      </c>
      <c r="B11" s="12">
        <v>4</v>
      </c>
      <c r="C11" s="12" t="s">
        <v>57</v>
      </c>
      <c r="D11" s="12">
        <v>1</v>
      </c>
      <c r="E11" s="12" t="s">
        <v>17</v>
      </c>
      <c r="F11" s="12" t="s">
        <v>112</v>
      </c>
      <c r="G11" s="12" t="s">
        <v>23</v>
      </c>
      <c r="H11" s="13" t="s">
        <v>143</v>
      </c>
      <c r="I11" s="14" t="s">
        <v>18</v>
      </c>
      <c r="J11" s="1"/>
      <c r="K11" s="1"/>
      <c r="L11" s="1"/>
      <c r="M11" s="1"/>
      <c r="N11" s="1"/>
      <c r="O11" s="1"/>
      <c r="P11" s="1"/>
      <c r="Q11" s="1"/>
      <c r="R11" s="1"/>
      <c r="S11" s="1"/>
      <c r="T11" s="1"/>
      <c r="U11" s="1"/>
      <c r="V11" s="1"/>
      <c r="W11" s="1"/>
      <c r="X11" s="1"/>
      <c r="Y11" s="1"/>
      <c r="Z11" s="1"/>
    </row>
    <row r="12" spans="1:26" ht="15.6" customHeight="1">
      <c r="A12" s="4"/>
      <c r="B12" s="4"/>
      <c r="C12" s="4"/>
      <c r="D12" s="4"/>
      <c r="E12" s="4"/>
      <c r="F12" s="4"/>
      <c r="G12" s="4"/>
      <c r="H12" s="5"/>
      <c r="I12" s="2"/>
      <c r="J12" s="1"/>
      <c r="K12" s="1"/>
      <c r="L12" s="1"/>
      <c r="M12" s="1"/>
      <c r="N12" s="1"/>
      <c r="O12" s="1"/>
      <c r="P12" s="1"/>
      <c r="Q12" s="1"/>
      <c r="R12" s="1"/>
      <c r="S12" s="1"/>
      <c r="T12" s="1"/>
      <c r="U12" s="1"/>
      <c r="V12" s="1"/>
      <c r="W12" s="1"/>
      <c r="X12" s="1"/>
      <c r="Y12" s="1"/>
      <c r="Z12" s="1"/>
    </row>
    <row r="13" spans="1:26" ht="15.6" customHeight="1">
      <c r="A13" s="4"/>
      <c r="B13" s="4"/>
      <c r="C13" s="4"/>
      <c r="D13" s="4"/>
      <c r="E13" s="4"/>
      <c r="F13" s="4"/>
      <c r="G13" s="4"/>
      <c r="H13" s="5"/>
      <c r="I13" s="2"/>
      <c r="J13" s="1"/>
      <c r="K13" s="1"/>
      <c r="L13" s="1"/>
      <c r="M13" s="1"/>
      <c r="N13" s="1"/>
      <c r="O13" s="1"/>
      <c r="P13" s="1"/>
      <c r="Q13" s="1"/>
      <c r="R13" s="1"/>
      <c r="S13" s="1"/>
      <c r="T13" s="1"/>
      <c r="U13" s="1"/>
      <c r="V13" s="1"/>
      <c r="W13" s="1"/>
      <c r="X13" s="1"/>
      <c r="Y13" s="1"/>
      <c r="Z13" s="1"/>
    </row>
    <row r="14" spans="1:26" ht="15.6" customHeight="1">
      <c r="A14" s="4"/>
      <c r="B14" s="4"/>
      <c r="C14" s="4"/>
      <c r="D14" s="4"/>
      <c r="E14" s="4"/>
      <c r="F14" s="4"/>
      <c r="G14" s="4"/>
      <c r="H14" s="5"/>
      <c r="I14" s="2"/>
      <c r="J14" s="1"/>
      <c r="K14" s="1"/>
      <c r="L14" s="1"/>
      <c r="M14" s="1"/>
      <c r="N14" s="1"/>
      <c r="O14" s="1"/>
      <c r="P14" s="1"/>
      <c r="Q14" s="1"/>
      <c r="R14" s="1"/>
      <c r="S14" s="1"/>
      <c r="T14" s="1"/>
      <c r="U14" s="1"/>
      <c r="V14" s="1"/>
      <c r="W14" s="1"/>
      <c r="X14" s="1"/>
      <c r="Y14" s="1"/>
      <c r="Z14" s="1"/>
    </row>
    <row r="15" spans="1:26" ht="15.6" customHeight="1">
      <c r="A15" s="4"/>
      <c r="B15" s="4"/>
      <c r="C15" s="4"/>
      <c r="D15" s="4"/>
      <c r="E15" s="4"/>
      <c r="F15" s="4"/>
      <c r="G15" s="4"/>
      <c r="H15" s="5"/>
      <c r="I15" s="2"/>
      <c r="J15" s="1"/>
      <c r="K15" s="1"/>
      <c r="L15" s="1"/>
      <c r="M15" s="1"/>
      <c r="N15" s="1"/>
      <c r="O15" s="1"/>
      <c r="P15" s="1"/>
      <c r="Q15" s="1"/>
      <c r="R15" s="1"/>
      <c r="S15" s="1"/>
      <c r="T15" s="1"/>
      <c r="U15" s="1"/>
      <c r="V15" s="1"/>
      <c r="W15" s="1"/>
      <c r="X15" s="1"/>
      <c r="Y15" s="1"/>
      <c r="Z15" s="1"/>
    </row>
    <row r="16" spans="1:26" ht="15.6" customHeight="1">
      <c r="A16" s="4"/>
      <c r="B16" s="4"/>
      <c r="C16" s="4"/>
      <c r="D16" s="4"/>
      <c r="E16" s="4"/>
      <c r="F16" s="4"/>
      <c r="G16" s="4"/>
      <c r="H16" s="5"/>
      <c r="I16" s="2"/>
      <c r="J16" s="1"/>
      <c r="K16" s="1"/>
      <c r="L16" s="1"/>
      <c r="M16" s="1"/>
      <c r="N16" s="1"/>
      <c r="O16" s="1"/>
      <c r="P16" s="1"/>
      <c r="Q16" s="1"/>
      <c r="R16" s="1"/>
      <c r="S16" s="1"/>
      <c r="T16" s="1"/>
      <c r="U16" s="1"/>
      <c r="V16" s="1"/>
      <c r="W16" s="1"/>
      <c r="X16" s="1"/>
      <c r="Y16" s="1"/>
      <c r="Z16" s="1"/>
    </row>
    <row r="17" spans="1:26" ht="15.6" customHeight="1">
      <c r="A17" s="4"/>
      <c r="B17" s="4"/>
      <c r="C17" s="4"/>
      <c r="D17" s="4"/>
      <c r="E17" s="4"/>
      <c r="F17" s="4"/>
      <c r="G17" s="4"/>
      <c r="H17" s="5"/>
      <c r="I17" s="2"/>
      <c r="J17" s="1"/>
      <c r="K17" s="1"/>
      <c r="L17" s="1"/>
      <c r="M17" s="1"/>
      <c r="N17" s="1"/>
      <c r="O17" s="1"/>
      <c r="P17" s="1"/>
      <c r="Q17" s="1"/>
      <c r="R17" s="1"/>
      <c r="S17" s="1"/>
      <c r="T17" s="1"/>
      <c r="U17" s="1"/>
      <c r="V17" s="1"/>
      <c r="W17" s="1"/>
      <c r="X17" s="1"/>
      <c r="Y17" s="1"/>
      <c r="Z17" s="1"/>
    </row>
    <row r="18" spans="1:26" ht="15.6" customHeight="1">
      <c r="A18" s="4"/>
      <c r="B18" s="4"/>
      <c r="C18" s="4"/>
      <c r="D18" s="4"/>
      <c r="E18" s="4"/>
      <c r="F18" s="4"/>
      <c r="G18" s="4"/>
      <c r="H18" s="5"/>
      <c r="I18" s="2"/>
      <c r="J18" s="1"/>
      <c r="K18" s="1"/>
      <c r="L18" s="1"/>
      <c r="M18" s="1"/>
      <c r="N18" s="1"/>
      <c r="O18" s="1"/>
      <c r="P18" s="1"/>
      <c r="Q18" s="1"/>
      <c r="R18" s="1"/>
      <c r="S18" s="1"/>
      <c r="T18" s="1"/>
      <c r="U18" s="1"/>
      <c r="V18" s="1"/>
      <c r="W18" s="1"/>
      <c r="X18" s="1"/>
      <c r="Y18" s="1"/>
      <c r="Z18" s="1"/>
    </row>
    <row r="19" spans="1:26" ht="15.6" customHeight="1">
      <c r="A19" s="4"/>
      <c r="B19" s="4"/>
      <c r="C19" s="4"/>
      <c r="D19" s="4"/>
      <c r="E19" s="4"/>
      <c r="F19" s="4"/>
      <c r="G19" s="4"/>
      <c r="H19" s="5"/>
      <c r="I19" s="2"/>
      <c r="J19" s="1"/>
      <c r="K19" s="1"/>
      <c r="L19" s="1"/>
      <c r="M19" s="1"/>
      <c r="N19" s="1"/>
      <c r="O19" s="1"/>
      <c r="P19" s="1"/>
      <c r="Q19" s="1"/>
      <c r="R19" s="1"/>
      <c r="S19" s="1"/>
      <c r="T19" s="1"/>
      <c r="U19" s="1"/>
      <c r="V19" s="1"/>
      <c r="W19" s="1"/>
      <c r="X19" s="1"/>
      <c r="Y19" s="1"/>
      <c r="Z19" s="1"/>
    </row>
    <row r="20" spans="1:26" ht="15.6" customHeight="1">
      <c r="A20" s="4"/>
      <c r="B20" s="4"/>
      <c r="C20" s="4"/>
      <c r="D20" s="4"/>
      <c r="E20" s="4"/>
      <c r="F20" s="4"/>
      <c r="G20" s="4"/>
      <c r="H20" s="5"/>
      <c r="I20" s="2"/>
      <c r="J20" s="1"/>
      <c r="K20" s="1"/>
      <c r="L20" s="1"/>
      <c r="M20" s="1"/>
      <c r="N20" s="1"/>
      <c r="O20" s="1"/>
      <c r="P20" s="1"/>
      <c r="Q20" s="1"/>
      <c r="R20" s="1"/>
      <c r="S20" s="1"/>
      <c r="T20" s="1"/>
      <c r="U20" s="1"/>
      <c r="V20" s="1"/>
      <c r="W20" s="1"/>
      <c r="X20" s="1"/>
      <c r="Y20" s="1"/>
      <c r="Z20" s="1"/>
    </row>
    <row r="21" spans="1:26" ht="15.6" customHeight="1">
      <c r="A21" s="4"/>
      <c r="B21" s="4"/>
      <c r="C21" s="4"/>
      <c r="D21" s="4"/>
      <c r="E21" s="4"/>
      <c r="F21" s="4"/>
      <c r="G21" s="4"/>
      <c r="H21" s="5"/>
      <c r="I21" s="2"/>
      <c r="J21" s="1"/>
      <c r="K21" s="1"/>
      <c r="L21" s="1"/>
      <c r="M21" s="1"/>
      <c r="N21" s="1"/>
      <c r="O21" s="1"/>
      <c r="P21" s="1"/>
      <c r="Q21" s="1"/>
      <c r="R21" s="1"/>
      <c r="S21" s="1"/>
      <c r="T21" s="1"/>
      <c r="U21" s="1"/>
      <c r="V21" s="1"/>
      <c r="W21" s="1"/>
      <c r="X21" s="1"/>
      <c r="Y21" s="1"/>
      <c r="Z21" s="1"/>
    </row>
    <row r="22" spans="1:26" ht="15.6" customHeight="1">
      <c r="A22" s="4"/>
      <c r="B22" s="4"/>
      <c r="C22" s="4"/>
      <c r="D22" s="4"/>
      <c r="E22" s="4"/>
      <c r="F22" s="4"/>
      <c r="G22" s="4"/>
      <c r="H22" s="5"/>
      <c r="I22" s="2"/>
      <c r="J22" s="1"/>
      <c r="K22" s="1"/>
      <c r="L22" s="1"/>
      <c r="M22" s="1"/>
      <c r="N22" s="1"/>
      <c r="O22" s="1"/>
      <c r="P22" s="1"/>
      <c r="Q22" s="1"/>
      <c r="R22" s="1"/>
      <c r="S22" s="1"/>
      <c r="T22" s="1"/>
      <c r="U22" s="1"/>
      <c r="V22" s="1"/>
      <c r="W22" s="1"/>
      <c r="X22" s="1"/>
      <c r="Y22" s="1"/>
      <c r="Z22" s="1"/>
    </row>
    <row r="23" spans="1:26" ht="15.6" customHeight="1">
      <c r="A23" s="4"/>
      <c r="B23" s="4"/>
      <c r="C23" s="4"/>
      <c r="D23" s="4"/>
      <c r="E23" s="4"/>
      <c r="F23" s="4"/>
      <c r="G23" s="4"/>
      <c r="H23" s="5"/>
      <c r="I23" s="2"/>
      <c r="J23" s="1"/>
      <c r="K23" s="1"/>
      <c r="L23" s="1"/>
      <c r="M23" s="1"/>
      <c r="N23" s="1"/>
      <c r="O23" s="1"/>
      <c r="P23" s="1"/>
      <c r="Q23" s="1"/>
      <c r="R23" s="1"/>
      <c r="S23" s="1"/>
      <c r="T23" s="1"/>
      <c r="U23" s="1"/>
      <c r="V23" s="1"/>
      <c r="W23" s="1"/>
      <c r="X23" s="1"/>
      <c r="Y23" s="1"/>
      <c r="Z23" s="1"/>
    </row>
    <row r="24" spans="1:26" ht="15.6" customHeight="1">
      <c r="A24" s="4"/>
      <c r="B24" s="4"/>
      <c r="C24" s="4"/>
      <c r="D24" s="4"/>
      <c r="E24" s="4"/>
      <c r="F24" s="4"/>
      <c r="G24" s="4"/>
      <c r="H24" s="5"/>
      <c r="I24" s="2"/>
      <c r="J24" s="1"/>
      <c r="K24" s="1"/>
      <c r="L24" s="1"/>
      <c r="M24" s="1"/>
      <c r="N24" s="1"/>
      <c r="O24" s="1"/>
      <c r="P24" s="1"/>
      <c r="Q24" s="1"/>
      <c r="R24" s="1"/>
      <c r="S24" s="1"/>
      <c r="T24" s="1"/>
      <c r="U24" s="1"/>
      <c r="V24" s="1"/>
      <c r="W24" s="1"/>
      <c r="X24" s="1"/>
      <c r="Y24" s="1"/>
      <c r="Z24" s="1"/>
    </row>
    <row r="25" spans="1:26" ht="15.6" customHeight="1">
      <c r="A25" s="4"/>
      <c r="B25" s="4"/>
      <c r="C25" s="4"/>
      <c r="D25" s="4"/>
      <c r="E25" s="4"/>
      <c r="F25" s="4"/>
      <c r="G25" s="4"/>
      <c r="H25" s="5"/>
      <c r="I25" s="2"/>
      <c r="J25" s="3"/>
      <c r="K25" s="3"/>
      <c r="L25" s="3"/>
      <c r="M25" s="3"/>
      <c r="N25" s="3"/>
      <c r="O25" s="3"/>
      <c r="P25" s="3"/>
      <c r="Q25" s="3"/>
      <c r="R25" s="3"/>
      <c r="S25" s="3"/>
      <c r="T25" s="3"/>
      <c r="U25" s="3"/>
      <c r="V25" s="3"/>
      <c r="W25" s="3"/>
      <c r="X25" s="3"/>
      <c r="Y25" s="3"/>
      <c r="Z25" s="3"/>
    </row>
    <row r="26" spans="1:26" ht="15.6" customHeight="1">
      <c r="A26" s="4"/>
      <c r="B26" s="4"/>
      <c r="C26" s="4"/>
      <c r="D26" s="4"/>
      <c r="E26" s="4"/>
      <c r="F26" s="4"/>
      <c r="G26" s="4"/>
      <c r="H26" s="5"/>
      <c r="I26" s="2"/>
      <c r="J26" s="3"/>
      <c r="K26" s="3"/>
      <c r="L26" s="3"/>
      <c r="M26" s="3"/>
      <c r="N26" s="3"/>
      <c r="O26" s="3"/>
      <c r="P26" s="3"/>
      <c r="Q26" s="3"/>
      <c r="R26" s="3"/>
      <c r="S26" s="3"/>
      <c r="T26" s="3"/>
      <c r="U26" s="3"/>
      <c r="V26" s="3"/>
      <c r="W26" s="3"/>
      <c r="X26" s="3"/>
      <c r="Y26" s="3"/>
      <c r="Z26" s="3"/>
    </row>
    <row r="27" spans="1:26" ht="15.6" customHeight="1">
      <c r="A27" s="4"/>
      <c r="B27" s="4"/>
      <c r="C27" s="4"/>
      <c r="D27" s="4"/>
      <c r="E27" s="4"/>
      <c r="F27" s="4"/>
      <c r="G27" s="4"/>
      <c r="H27" s="5"/>
      <c r="I27" s="2"/>
      <c r="J27" s="3"/>
      <c r="K27" s="3"/>
      <c r="L27" s="3"/>
      <c r="M27" s="3"/>
      <c r="N27" s="3"/>
      <c r="O27" s="3"/>
      <c r="P27" s="3"/>
      <c r="Q27" s="3"/>
      <c r="R27" s="3"/>
      <c r="S27" s="3"/>
      <c r="T27" s="3"/>
      <c r="U27" s="3"/>
      <c r="V27" s="3"/>
      <c r="W27" s="3"/>
      <c r="X27" s="3"/>
      <c r="Y27" s="3"/>
      <c r="Z27" s="3"/>
    </row>
    <row r="28" spans="1:26" ht="15.6" customHeight="1">
      <c r="A28" s="4"/>
      <c r="B28" s="4"/>
      <c r="C28" s="4"/>
      <c r="D28" s="4"/>
      <c r="E28" s="4"/>
      <c r="F28" s="4"/>
      <c r="G28" s="4"/>
      <c r="H28" s="5"/>
      <c r="I28" s="2"/>
      <c r="J28" s="3"/>
      <c r="K28" s="3"/>
      <c r="L28" s="3"/>
      <c r="M28" s="3"/>
      <c r="N28" s="3"/>
      <c r="O28" s="3"/>
      <c r="P28" s="3"/>
      <c r="Q28" s="3"/>
      <c r="R28" s="3"/>
      <c r="S28" s="3"/>
      <c r="T28" s="3"/>
      <c r="U28" s="3"/>
      <c r="V28" s="3"/>
      <c r="W28" s="3"/>
      <c r="X28" s="3"/>
      <c r="Y28" s="3"/>
      <c r="Z28" s="3"/>
    </row>
    <row r="29" spans="1:26" ht="15.6" customHeight="1">
      <c r="A29" s="4"/>
      <c r="B29" s="4"/>
      <c r="C29" s="4"/>
      <c r="D29" s="4"/>
      <c r="E29" s="4"/>
      <c r="F29" s="4"/>
      <c r="G29" s="4"/>
      <c r="H29" s="5"/>
      <c r="I29" s="2"/>
      <c r="J29" s="3"/>
      <c r="K29" s="3"/>
      <c r="L29" s="3"/>
      <c r="M29" s="3"/>
      <c r="N29" s="3"/>
      <c r="O29" s="3"/>
      <c r="P29" s="3"/>
      <c r="Q29" s="3"/>
      <c r="R29" s="3"/>
      <c r="S29" s="3"/>
      <c r="T29" s="3"/>
      <c r="U29" s="3"/>
      <c r="V29" s="3"/>
      <c r="W29" s="3"/>
      <c r="X29" s="3"/>
      <c r="Y29" s="3"/>
      <c r="Z29" s="3"/>
    </row>
    <row r="30" spans="1:26" ht="15.6" customHeight="1">
      <c r="A30" s="4"/>
      <c r="B30" s="4"/>
      <c r="C30" s="4"/>
      <c r="D30" s="4"/>
      <c r="E30" s="4"/>
      <c r="F30" s="4"/>
      <c r="G30" s="4"/>
      <c r="H30" s="5"/>
      <c r="I30" s="2"/>
      <c r="J30" s="3"/>
      <c r="K30" s="3"/>
      <c r="L30" s="3"/>
      <c r="M30" s="3"/>
      <c r="N30" s="3"/>
      <c r="O30" s="3"/>
      <c r="P30" s="3"/>
      <c r="Q30" s="3"/>
      <c r="R30" s="3"/>
      <c r="S30" s="3"/>
      <c r="T30" s="3"/>
      <c r="U30" s="3"/>
      <c r="V30" s="3"/>
      <c r="W30" s="3"/>
      <c r="X30" s="3"/>
      <c r="Y30" s="3"/>
      <c r="Z30" s="3"/>
    </row>
    <row r="31" spans="1:26" ht="15.6" customHeight="1">
      <c r="A31" s="4"/>
      <c r="B31" s="4"/>
      <c r="C31" s="4"/>
      <c r="D31" s="4"/>
      <c r="E31" s="4"/>
      <c r="F31" s="4"/>
      <c r="G31" s="4"/>
      <c r="H31" s="5"/>
      <c r="I31" s="2"/>
      <c r="J31" s="3"/>
      <c r="K31" s="3"/>
      <c r="L31" s="3"/>
      <c r="M31" s="3"/>
      <c r="N31" s="3"/>
      <c r="O31" s="3"/>
      <c r="P31" s="3"/>
      <c r="Q31" s="3"/>
      <c r="R31" s="3"/>
      <c r="S31" s="3"/>
      <c r="T31" s="3"/>
      <c r="U31" s="3"/>
      <c r="V31" s="3"/>
      <c r="W31" s="3"/>
      <c r="X31" s="3"/>
      <c r="Y31" s="3"/>
      <c r="Z31" s="3"/>
    </row>
    <row r="32" spans="1:26" ht="15.6" customHeight="1">
      <c r="A32" s="4"/>
      <c r="B32" s="4"/>
      <c r="C32" s="4"/>
      <c r="D32" s="4"/>
      <c r="E32" s="4"/>
      <c r="F32" s="4"/>
      <c r="G32" s="4"/>
      <c r="H32" s="5"/>
      <c r="I32" s="2"/>
      <c r="J32" s="3"/>
      <c r="K32" s="3"/>
      <c r="L32" s="3"/>
      <c r="M32" s="3"/>
      <c r="N32" s="3"/>
      <c r="O32" s="3"/>
      <c r="P32" s="3"/>
      <c r="Q32" s="3"/>
      <c r="R32" s="3"/>
      <c r="S32" s="3"/>
      <c r="T32" s="3"/>
      <c r="U32" s="3"/>
      <c r="V32" s="3"/>
      <c r="W32" s="3"/>
      <c r="X32" s="3"/>
      <c r="Y32" s="3"/>
      <c r="Z32" s="3"/>
    </row>
    <row r="33" spans="1:26" ht="15.6" customHeight="1">
      <c r="A33" s="4"/>
      <c r="B33" s="4"/>
      <c r="C33" s="4"/>
      <c r="D33" s="4"/>
      <c r="E33" s="4"/>
      <c r="F33" s="4"/>
      <c r="G33" s="4"/>
      <c r="H33" s="5"/>
      <c r="I33" s="2"/>
      <c r="J33" s="3"/>
      <c r="K33" s="3"/>
      <c r="L33" s="3"/>
      <c r="M33" s="3"/>
      <c r="N33" s="3"/>
      <c r="O33" s="3"/>
      <c r="P33" s="3"/>
      <c r="Q33" s="3"/>
      <c r="R33" s="3"/>
      <c r="S33" s="3"/>
      <c r="T33" s="3"/>
      <c r="U33" s="3"/>
      <c r="V33" s="3"/>
      <c r="W33" s="3"/>
      <c r="X33" s="3"/>
      <c r="Y33" s="3"/>
      <c r="Z33" s="3"/>
    </row>
    <row r="34" spans="1:26" ht="15.6" customHeight="1">
      <c r="A34" s="4"/>
      <c r="B34" s="4"/>
      <c r="C34" s="4"/>
      <c r="D34" s="4"/>
      <c r="E34" s="4"/>
      <c r="F34" s="4"/>
      <c r="G34" s="4"/>
      <c r="H34" s="5"/>
      <c r="I34" s="6"/>
      <c r="J34" s="3"/>
      <c r="K34" s="3"/>
      <c r="L34" s="3"/>
      <c r="M34" s="3"/>
      <c r="N34" s="3"/>
      <c r="O34" s="3"/>
      <c r="P34" s="3"/>
      <c r="Q34" s="3"/>
      <c r="R34" s="3"/>
      <c r="S34" s="3"/>
      <c r="T34" s="3"/>
      <c r="U34" s="3"/>
      <c r="V34" s="3"/>
      <c r="W34" s="3"/>
      <c r="X34" s="3"/>
      <c r="Y34" s="3"/>
      <c r="Z34" s="3"/>
    </row>
    <row r="35" spans="1:26" ht="15.6" customHeight="1">
      <c r="A35" s="4"/>
      <c r="B35" s="4"/>
      <c r="C35" s="4"/>
      <c r="D35" s="4"/>
      <c r="E35" s="4"/>
      <c r="F35" s="4"/>
      <c r="G35" s="4"/>
      <c r="H35" s="5"/>
      <c r="I35" s="2"/>
      <c r="J35" s="3"/>
      <c r="K35" s="3"/>
      <c r="L35" s="3"/>
      <c r="M35" s="3"/>
      <c r="N35" s="3"/>
      <c r="O35" s="3"/>
      <c r="P35" s="3"/>
      <c r="Q35" s="3"/>
      <c r="R35" s="3"/>
      <c r="S35" s="3"/>
      <c r="T35" s="3"/>
      <c r="U35" s="3"/>
      <c r="V35" s="3"/>
      <c r="W35" s="3"/>
      <c r="X35" s="3"/>
      <c r="Y35" s="3"/>
      <c r="Z35" s="3"/>
    </row>
    <row r="36" spans="1:26" ht="15.6" customHeight="1">
      <c r="A36" s="4"/>
      <c r="B36" s="4"/>
      <c r="C36" s="4"/>
      <c r="D36" s="4"/>
      <c r="E36" s="4"/>
      <c r="F36" s="4"/>
      <c r="G36" s="4"/>
      <c r="H36" s="5"/>
      <c r="I36" s="2"/>
      <c r="J36" s="3"/>
      <c r="K36" s="3"/>
      <c r="L36" s="3"/>
      <c r="M36" s="3"/>
      <c r="N36" s="3"/>
      <c r="O36" s="3"/>
      <c r="P36" s="3"/>
      <c r="Q36" s="3"/>
      <c r="R36" s="3"/>
      <c r="S36" s="3"/>
      <c r="T36" s="3"/>
      <c r="U36" s="3"/>
      <c r="V36" s="3"/>
      <c r="W36" s="3"/>
      <c r="X36" s="3"/>
      <c r="Y36" s="3"/>
      <c r="Z36" s="3"/>
    </row>
    <row r="37" spans="1:26" ht="15.6" customHeight="1">
      <c r="A37" s="4"/>
      <c r="B37" s="4"/>
      <c r="C37" s="4"/>
      <c r="D37" s="4"/>
      <c r="E37" s="4"/>
      <c r="F37" s="4"/>
      <c r="G37" s="4"/>
      <c r="H37" s="5"/>
      <c r="I37" s="2"/>
      <c r="J37" s="3"/>
      <c r="K37" s="3"/>
      <c r="L37" s="3"/>
      <c r="M37" s="3"/>
      <c r="N37" s="3"/>
      <c r="O37" s="3"/>
      <c r="P37" s="3"/>
      <c r="Q37" s="3"/>
      <c r="R37" s="3"/>
      <c r="S37" s="3"/>
      <c r="T37" s="3"/>
      <c r="U37" s="3"/>
      <c r="V37" s="3"/>
      <c r="W37" s="3"/>
      <c r="X37" s="3"/>
      <c r="Y37" s="3"/>
      <c r="Z37" s="3"/>
    </row>
    <row r="38" spans="1:26" ht="15.6" customHeight="1">
      <c r="A38" s="4"/>
      <c r="B38" s="4"/>
      <c r="C38" s="4"/>
      <c r="D38" s="4"/>
      <c r="E38" s="4"/>
      <c r="F38" s="4"/>
      <c r="G38" s="4"/>
      <c r="H38" s="5"/>
      <c r="I38" s="2"/>
      <c r="J38" s="3"/>
      <c r="K38" s="3"/>
      <c r="L38" s="3"/>
      <c r="M38" s="3"/>
      <c r="N38" s="3"/>
      <c r="O38" s="3"/>
      <c r="P38" s="3"/>
      <c r="Q38" s="3"/>
      <c r="R38" s="3"/>
      <c r="S38" s="3"/>
      <c r="T38" s="3"/>
      <c r="U38" s="3"/>
      <c r="V38" s="3"/>
      <c r="W38" s="3"/>
      <c r="X38" s="3"/>
      <c r="Y38" s="3"/>
      <c r="Z38" s="3"/>
    </row>
    <row r="39" spans="1:26" ht="15.6" customHeight="1">
      <c r="A39" s="4"/>
      <c r="B39" s="4"/>
      <c r="C39" s="4"/>
      <c r="D39" s="4"/>
      <c r="E39" s="4"/>
      <c r="F39" s="4"/>
      <c r="G39" s="4"/>
      <c r="H39" s="5"/>
      <c r="I39" s="2"/>
      <c r="J39" s="3"/>
      <c r="K39" s="3"/>
      <c r="L39" s="3"/>
      <c r="M39" s="3"/>
      <c r="N39" s="3"/>
      <c r="O39" s="3"/>
      <c r="P39" s="3"/>
      <c r="Q39" s="3"/>
      <c r="R39" s="3"/>
      <c r="S39" s="3"/>
      <c r="T39" s="3"/>
      <c r="U39" s="3"/>
      <c r="V39" s="3"/>
      <c r="W39" s="3"/>
      <c r="X39" s="3"/>
      <c r="Y39" s="3"/>
      <c r="Z39" s="3"/>
    </row>
    <row r="40" spans="1:26" ht="15.6" customHeight="1">
      <c r="A40" s="4"/>
      <c r="B40" s="4"/>
      <c r="C40" s="4"/>
      <c r="D40" s="4"/>
      <c r="E40" s="4"/>
      <c r="F40" s="4"/>
      <c r="G40" s="4"/>
      <c r="H40" s="5"/>
      <c r="I40" s="2"/>
      <c r="J40" s="3"/>
      <c r="K40" s="3"/>
      <c r="L40" s="3"/>
      <c r="M40" s="3"/>
      <c r="N40" s="3"/>
      <c r="O40" s="3"/>
      <c r="P40" s="3"/>
      <c r="Q40" s="3"/>
      <c r="R40" s="3"/>
      <c r="S40" s="3"/>
      <c r="T40" s="3"/>
      <c r="U40" s="3"/>
      <c r="V40" s="3"/>
      <c r="W40" s="3"/>
      <c r="X40" s="3"/>
      <c r="Y40" s="3"/>
      <c r="Z40" s="3"/>
    </row>
    <row r="41" spans="1:26" ht="15.6" customHeight="1">
      <c r="A41" s="4"/>
      <c r="B41" s="4"/>
      <c r="C41" s="4"/>
      <c r="D41" s="4"/>
      <c r="E41" s="4"/>
      <c r="F41" s="4"/>
      <c r="G41" s="4"/>
      <c r="H41" s="5"/>
      <c r="I41" s="2"/>
      <c r="J41" s="3"/>
      <c r="K41" s="3"/>
      <c r="L41" s="3"/>
      <c r="M41" s="3"/>
      <c r="N41" s="3"/>
      <c r="O41" s="3"/>
      <c r="P41" s="3"/>
      <c r="Q41" s="3"/>
      <c r="R41" s="3"/>
      <c r="S41" s="3"/>
      <c r="T41" s="3"/>
      <c r="U41" s="3"/>
      <c r="V41" s="3"/>
      <c r="W41" s="3"/>
      <c r="X41" s="3"/>
      <c r="Y41" s="3"/>
      <c r="Z41" s="3"/>
    </row>
    <row r="42" spans="1:26" ht="15.6" customHeight="1">
      <c r="A42" s="4"/>
      <c r="B42" s="4"/>
      <c r="C42" s="4"/>
      <c r="D42" s="4"/>
      <c r="E42" s="4"/>
      <c r="F42" s="4"/>
      <c r="G42" s="4"/>
      <c r="H42" s="5"/>
      <c r="I42" s="2"/>
      <c r="J42" s="3"/>
      <c r="K42" s="3"/>
      <c r="L42" s="3"/>
      <c r="M42" s="3"/>
      <c r="N42" s="3"/>
      <c r="O42" s="3"/>
      <c r="P42" s="3"/>
      <c r="Q42" s="3"/>
      <c r="R42" s="3"/>
      <c r="S42" s="3"/>
      <c r="T42" s="3"/>
      <c r="U42" s="3"/>
      <c r="V42" s="3"/>
      <c r="W42" s="3"/>
      <c r="X42" s="3"/>
      <c r="Y42" s="3"/>
      <c r="Z42" s="3"/>
    </row>
    <row r="43" spans="1:26" ht="15.6" customHeight="1">
      <c r="A43" s="4"/>
      <c r="B43" s="4"/>
      <c r="C43" s="4"/>
      <c r="D43" s="4"/>
      <c r="E43" s="4"/>
      <c r="F43" s="4"/>
      <c r="G43" s="4"/>
      <c r="H43" s="5"/>
      <c r="I43" s="2"/>
      <c r="J43" s="3"/>
      <c r="K43" s="3"/>
      <c r="L43" s="3"/>
      <c r="M43" s="3"/>
      <c r="N43" s="3"/>
      <c r="O43" s="3"/>
      <c r="P43" s="3"/>
      <c r="Q43" s="3"/>
      <c r="R43" s="3"/>
      <c r="S43" s="3"/>
      <c r="T43" s="3"/>
      <c r="U43" s="3"/>
      <c r="V43" s="3"/>
      <c r="W43" s="3"/>
      <c r="X43" s="3"/>
      <c r="Y43" s="3"/>
      <c r="Z43" s="3"/>
    </row>
    <row r="44" spans="1:26" ht="15.6" customHeight="1">
      <c r="A44" s="4"/>
      <c r="B44" s="4"/>
      <c r="C44" s="4"/>
      <c r="D44" s="4"/>
      <c r="E44" s="4"/>
      <c r="F44" s="4"/>
      <c r="G44" s="4"/>
      <c r="H44" s="5"/>
      <c r="I44" s="2"/>
      <c r="J44" s="1"/>
      <c r="K44" s="1"/>
      <c r="L44" s="1"/>
      <c r="M44" s="1"/>
      <c r="N44" s="1"/>
      <c r="O44" s="1"/>
      <c r="P44" s="1"/>
      <c r="Q44" s="1"/>
      <c r="R44" s="1"/>
      <c r="S44" s="1"/>
      <c r="T44" s="1"/>
      <c r="U44" s="1"/>
      <c r="V44" s="1"/>
      <c r="W44" s="1"/>
      <c r="X44" s="1"/>
      <c r="Y44" s="1"/>
      <c r="Z44" s="1"/>
    </row>
    <row r="45" spans="1:26" ht="15.6" customHeight="1">
      <c r="A45" s="4"/>
      <c r="B45" s="4"/>
      <c r="C45" s="4"/>
      <c r="D45" s="4"/>
      <c r="E45" s="4"/>
      <c r="F45" s="4"/>
      <c r="G45" s="4"/>
      <c r="H45" s="5"/>
      <c r="I45" s="2"/>
      <c r="J45" s="1"/>
      <c r="K45" s="1"/>
      <c r="L45" s="1"/>
      <c r="M45" s="1"/>
      <c r="N45" s="1"/>
      <c r="O45" s="1"/>
      <c r="P45" s="1"/>
      <c r="Q45" s="1"/>
      <c r="R45" s="1"/>
      <c r="S45" s="1"/>
      <c r="T45" s="1"/>
      <c r="U45" s="1"/>
      <c r="V45" s="1"/>
      <c r="W45" s="1"/>
      <c r="X45" s="1"/>
      <c r="Y45" s="1"/>
      <c r="Z45" s="1"/>
    </row>
    <row r="46" spans="1:26" ht="15.6" customHeight="1">
      <c r="A46" s="4"/>
      <c r="B46" s="4"/>
      <c r="C46" s="4"/>
      <c r="D46" s="4"/>
      <c r="E46" s="4"/>
      <c r="F46" s="4"/>
      <c r="G46" s="4"/>
      <c r="H46" s="5"/>
      <c r="I46" s="2"/>
      <c r="J46" s="1"/>
      <c r="K46" s="1"/>
      <c r="L46" s="1"/>
      <c r="M46" s="1"/>
      <c r="N46" s="1"/>
      <c r="O46" s="1"/>
      <c r="P46" s="1"/>
      <c r="Q46" s="1"/>
      <c r="R46" s="1"/>
      <c r="S46" s="1"/>
      <c r="T46" s="1"/>
      <c r="U46" s="1"/>
      <c r="V46" s="1"/>
      <c r="W46" s="1"/>
      <c r="X46" s="1"/>
      <c r="Y46" s="1"/>
      <c r="Z46" s="1"/>
    </row>
    <row r="47" spans="1:26" ht="15.6" customHeight="1">
      <c r="A47" s="4"/>
      <c r="B47" s="4"/>
      <c r="C47" s="4"/>
      <c r="D47" s="4"/>
      <c r="E47" s="4"/>
      <c r="F47" s="4"/>
      <c r="G47" s="4"/>
      <c r="H47" s="5"/>
      <c r="I47" s="2"/>
      <c r="J47" s="1"/>
      <c r="K47" s="1"/>
      <c r="L47" s="1"/>
      <c r="M47" s="1"/>
      <c r="N47" s="1"/>
      <c r="O47" s="1"/>
      <c r="P47" s="1"/>
      <c r="Q47" s="1"/>
      <c r="R47" s="1"/>
      <c r="S47" s="1"/>
      <c r="T47" s="1"/>
      <c r="U47" s="1"/>
      <c r="V47" s="1"/>
      <c r="W47" s="1"/>
      <c r="X47" s="1"/>
      <c r="Y47" s="1"/>
      <c r="Z47" s="1"/>
    </row>
    <row r="48" spans="1:26" ht="15.6" customHeight="1">
      <c r="A48" s="4"/>
      <c r="B48" s="4"/>
      <c r="C48" s="4"/>
      <c r="D48" s="4"/>
      <c r="E48" s="4"/>
      <c r="F48" s="4"/>
      <c r="G48" s="4"/>
      <c r="H48" s="5"/>
      <c r="I48" s="2"/>
      <c r="J48" s="1"/>
      <c r="K48" s="1"/>
      <c r="L48" s="1"/>
      <c r="M48" s="1"/>
      <c r="N48" s="1"/>
      <c r="O48" s="1"/>
      <c r="P48" s="1"/>
      <c r="Q48" s="1"/>
      <c r="R48" s="1"/>
      <c r="S48" s="1"/>
      <c r="T48" s="1"/>
      <c r="U48" s="1"/>
      <c r="V48" s="1"/>
      <c r="W48" s="1"/>
      <c r="X48" s="1"/>
      <c r="Y48" s="1"/>
      <c r="Z48" s="1"/>
    </row>
    <row r="49" spans="1:26" ht="15.6" customHeight="1">
      <c r="A49" s="4"/>
      <c r="B49" s="4"/>
      <c r="C49" s="4"/>
      <c r="D49" s="4"/>
      <c r="E49" s="4"/>
      <c r="F49" s="4"/>
      <c r="G49" s="4"/>
      <c r="H49" s="5"/>
      <c r="I49" s="2"/>
      <c r="J49" s="1"/>
      <c r="K49" s="1"/>
      <c r="L49" s="1"/>
      <c r="M49" s="1"/>
      <c r="N49" s="1"/>
      <c r="O49" s="1"/>
      <c r="P49" s="1"/>
      <c r="Q49" s="1"/>
      <c r="R49" s="1"/>
      <c r="S49" s="1"/>
      <c r="T49" s="1"/>
      <c r="U49" s="1"/>
      <c r="V49" s="1"/>
      <c r="W49" s="1"/>
      <c r="X49" s="1"/>
      <c r="Y49" s="1"/>
      <c r="Z49" s="1"/>
    </row>
    <row r="50" spans="1:26" ht="15.6" customHeight="1">
      <c r="A50" s="4"/>
      <c r="B50" s="4"/>
      <c r="C50" s="4"/>
      <c r="D50" s="4"/>
      <c r="E50" s="4"/>
      <c r="F50" s="4"/>
      <c r="G50" s="4"/>
      <c r="H50" s="5"/>
      <c r="I50" s="2"/>
      <c r="J50" s="1"/>
      <c r="K50" s="1"/>
      <c r="L50" s="1"/>
      <c r="M50" s="1"/>
      <c r="N50" s="1"/>
      <c r="O50" s="1"/>
      <c r="P50" s="1"/>
      <c r="Q50" s="1"/>
      <c r="R50" s="1"/>
      <c r="S50" s="1"/>
      <c r="T50" s="1"/>
      <c r="U50" s="1"/>
      <c r="V50" s="1"/>
      <c r="W50" s="1"/>
      <c r="X50" s="1"/>
      <c r="Y50" s="1"/>
      <c r="Z50" s="1"/>
    </row>
    <row r="51" spans="1:26" ht="15.6" customHeight="1">
      <c r="A51" s="4"/>
      <c r="B51" s="4"/>
      <c r="C51" s="4"/>
      <c r="D51" s="4"/>
      <c r="E51" s="4"/>
      <c r="F51" s="4"/>
      <c r="G51" s="4"/>
      <c r="H51" s="5"/>
      <c r="I51" s="2"/>
      <c r="J51" s="1"/>
      <c r="K51" s="1"/>
      <c r="L51" s="1"/>
      <c r="M51" s="1"/>
      <c r="N51" s="1"/>
      <c r="O51" s="1"/>
      <c r="P51" s="1"/>
      <c r="Q51" s="1"/>
      <c r="R51" s="1"/>
      <c r="S51" s="1"/>
      <c r="T51" s="1"/>
      <c r="U51" s="1"/>
      <c r="V51" s="1"/>
      <c r="W51" s="1"/>
      <c r="X51" s="1"/>
      <c r="Y51" s="1"/>
      <c r="Z51" s="1"/>
    </row>
    <row r="52" spans="1:26" ht="15.6" customHeight="1">
      <c r="A52" s="4"/>
      <c r="B52" s="4"/>
      <c r="C52" s="4"/>
      <c r="D52" s="4"/>
      <c r="E52" s="4"/>
      <c r="F52" s="4"/>
      <c r="G52" s="4"/>
      <c r="H52" s="5"/>
      <c r="I52" s="2"/>
      <c r="J52" s="1"/>
      <c r="K52" s="1"/>
      <c r="L52" s="1"/>
      <c r="M52" s="1"/>
      <c r="N52" s="1"/>
      <c r="O52" s="1"/>
      <c r="P52" s="1"/>
      <c r="Q52" s="1"/>
      <c r="R52" s="1"/>
      <c r="S52" s="1"/>
      <c r="T52" s="1"/>
      <c r="U52" s="1"/>
      <c r="V52" s="1"/>
      <c r="W52" s="1"/>
      <c r="X52" s="1"/>
      <c r="Y52" s="1"/>
      <c r="Z52" s="1"/>
    </row>
    <row r="53" spans="1:26" ht="15.6" customHeight="1">
      <c r="A53" s="4"/>
      <c r="B53" s="4"/>
      <c r="C53" s="4"/>
      <c r="D53" s="4"/>
      <c r="E53" s="4"/>
      <c r="F53" s="4"/>
      <c r="G53" s="4"/>
      <c r="H53" s="5"/>
      <c r="I53" s="2"/>
      <c r="J53" s="1"/>
      <c r="K53" s="1"/>
      <c r="L53" s="1"/>
      <c r="M53" s="1"/>
      <c r="N53" s="1"/>
      <c r="O53" s="1"/>
      <c r="P53" s="1"/>
      <c r="Q53" s="1"/>
      <c r="R53" s="1"/>
      <c r="S53" s="1"/>
      <c r="T53" s="1"/>
      <c r="U53" s="1"/>
      <c r="V53" s="1"/>
      <c r="W53" s="1"/>
      <c r="X53" s="1"/>
      <c r="Y53" s="1"/>
      <c r="Z53" s="1"/>
    </row>
    <row r="54" spans="1:26" ht="15.6" customHeight="1">
      <c r="A54" s="4"/>
      <c r="B54" s="4"/>
      <c r="C54" s="4"/>
      <c r="D54" s="4"/>
      <c r="E54" s="4"/>
      <c r="F54" s="4"/>
      <c r="G54" s="4"/>
      <c r="H54" s="5"/>
      <c r="I54" s="2"/>
      <c r="J54" s="1"/>
      <c r="K54" s="1"/>
      <c r="L54" s="1"/>
      <c r="M54" s="1"/>
      <c r="N54" s="1"/>
      <c r="O54" s="1"/>
      <c r="P54" s="1"/>
      <c r="Q54" s="1"/>
      <c r="R54" s="1"/>
      <c r="S54" s="1"/>
      <c r="T54" s="1"/>
      <c r="U54" s="1"/>
      <c r="V54" s="1"/>
      <c r="W54" s="1"/>
      <c r="X54" s="1"/>
      <c r="Y54" s="1"/>
      <c r="Z54" s="1"/>
    </row>
    <row r="55" spans="1:26" ht="15.6" customHeight="1">
      <c r="A55" s="4"/>
      <c r="B55" s="4"/>
      <c r="C55" s="4"/>
      <c r="D55" s="4"/>
      <c r="E55" s="4"/>
      <c r="F55" s="4"/>
      <c r="G55" s="4"/>
      <c r="H55" s="5"/>
      <c r="I55" s="2"/>
      <c r="J55" s="1"/>
      <c r="K55" s="1"/>
      <c r="L55" s="1"/>
      <c r="M55" s="1"/>
      <c r="N55" s="1"/>
      <c r="O55" s="1"/>
      <c r="P55" s="1"/>
      <c r="Q55" s="1"/>
      <c r="R55" s="1"/>
      <c r="S55" s="1"/>
      <c r="T55" s="1"/>
      <c r="U55" s="1"/>
      <c r="V55" s="1"/>
      <c r="W55" s="1"/>
      <c r="X55" s="1"/>
      <c r="Y55" s="1"/>
      <c r="Z55" s="1"/>
    </row>
    <row r="56" spans="1:26" ht="15.6" customHeight="1">
      <c r="A56" s="4"/>
      <c r="B56" s="4"/>
      <c r="C56" s="4"/>
      <c r="D56" s="4"/>
      <c r="E56" s="4"/>
      <c r="F56" s="4"/>
      <c r="G56" s="4"/>
      <c r="H56" s="5"/>
      <c r="I56" s="2"/>
      <c r="J56" s="1"/>
      <c r="K56" s="1"/>
      <c r="L56" s="1"/>
      <c r="M56" s="1"/>
      <c r="N56" s="1"/>
      <c r="O56" s="1"/>
      <c r="P56" s="1"/>
      <c r="Q56" s="1"/>
      <c r="R56" s="1"/>
      <c r="S56" s="1"/>
      <c r="T56" s="1"/>
      <c r="U56" s="1"/>
      <c r="V56" s="1"/>
      <c r="W56" s="1"/>
      <c r="X56" s="1"/>
      <c r="Y56" s="1"/>
      <c r="Z56" s="1"/>
    </row>
    <row r="57" spans="1:26" ht="15.6" customHeight="1">
      <c r="A57" s="4"/>
      <c r="B57" s="4"/>
      <c r="C57" s="4"/>
      <c r="D57" s="4"/>
      <c r="E57" s="4"/>
      <c r="F57" s="4"/>
      <c r="G57" s="4"/>
      <c r="H57" s="5"/>
      <c r="I57" s="2"/>
      <c r="J57" s="1"/>
      <c r="K57" s="1"/>
      <c r="L57" s="1"/>
      <c r="M57" s="1"/>
      <c r="N57" s="1"/>
      <c r="O57" s="1"/>
      <c r="P57" s="1"/>
      <c r="Q57" s="1"/>
      <c r="R57" s="1"/>
      <c r="S57" s="1"/>
      <c r="T57" s="1"/>
      <c r="U57" s="1"/>
      <c r="V57" s="1"/>
      <c r="W57" s="1"/>
      <c r="X57" s="1"/>
      <c r="Y57" s="1"/>
      <c r="Z57" s="1"/>
    </row>
    <row r="58" spans="1:26" ht="15.6" customHeight="1">
      <c r="A58" s="4"/>
      <c r="B58" s="4"/>
      <c r="C58" s="4"/>
      <c r="D58" s="4"/>
      <c r="E58" s="4"/>
      <c r="F58" s="4"/>
      <c r="G58" s="4"/>
      <c r="H58" s="5"/>
      <c r="I58" s="2"/>
      <c r="J58" s="1"/>
      <c r="K58" s="1"/>
      <c r="L58" s="1"/>
      <c r="M58" s="1"/>
      <c r="N58" s="1"/>
      <c r="O58" s="1"/>
      <c r="P58" s="1"/>
      <c r="Q58" s="1"/>
      <c r="R58" s="1"/>
      <c r="S58" s="1"/>
      <c r="T58" s="1"/>
      <c r="U58" s="1"/>
      <c r="V58" s="1"/>
      <c r="W58" s="1"/>
      <c r="X58" s="1"/>
      <c r="Y58" s="1"/>
      <c r="Z58" s="1"/>
    </row>
    <row r="59" spans="1:26" ht="15.6" customHeight="1">
      <c r="A59" s="4"/>
      <c r="B59" s="4"/>
      <c r="C59" s="4"/>
      <c r="D59" s="4"/>
      <c r="E59" s="4"/>
      <c r="F59" s="4"/>
      <c r="G59" s="4"/>
      <c r="H59" s="5"/>
      <c r="I59" s="2"/>
      <c r="J59" s="1"/>
      <c r="K59" s="1"/>
      <c r="L59" s="1"/>
      <c r="M59" s="1"/>
      <c r="N59" s="1"/>
      <c r="O59" s="1"/>
      <c r="P59" s="1"/>
      <c r="Q59" s="1"/>
      <c r="R59" s="1"/>
      <c r="S59" s="1"/>
      <c r="T59" s="1"/>
      <c r="U59" s="1"/>
      <c r="V59" s="1"/>
      <c r="W59" s="1"/>
      <c r="X59" s="1"/>
      <c r="Y59" s="1"/>
      <c r="Z59" s="1"/>
    </row>
    <row r="60" spans="1:26" ht="15.6" customHeight="1">
      <c r="A60" s="4"/>
      <c r="B60" s="4"/>
      <c r="C60" s="4"/>
      <c r="D60" s="4"/>
      <c r="E60" s="4"/>
      <c r="F60" s="4"/>
      <c r="G60" s="4"/>
      <c r="H60" s="5"/>
      <c r="I60" s="2"/>
      <c r="J60" s="1"/>
      <c r="K60" s="1"/>
      <c r="L60" s="1"/>
      <c r="M60" s="1"/>
      <c r="N60" s="1"/>
      <c r="O60" s="1"/>
      <c r="P60" s="1"/>
      <c r="Q60" s="1"/>
      <c r="R60" s="1"/>
      <c r="S60" s="1"/>
      <c r="T60" s="1"/>
      <c r="U60" s="1"/>
      <c r="V60" s="1"/>
      <c r="W60" s="1"/>
      <c r="X60" s="1"/>
      <c r="Y60" s="1"/>
      <c r="Z60" s="1"/>
    </row>
    <row r="61" spans="1:26" ht="15.6" customHeight="1">
      <c r="A61" s="4"/>
      <c r="B61" s="4"/>
      <c r="C61" s="4"/>
      <c r="D61" s="4"/>
      <c r="E61" s="4"/>
      <c r="F61" s="4"/>
      <c r="G61" s="4"/>
      <c r="H61" s="5"/>
      <c r="I61" s="2"/>
      <c r="J61" s="1"/>
      <c r="K61" s="1"/>
      <c r="L61" s="1"/>
      <c r="M61" s="1"/>
      <c r="N61" s="1"/>
      <c r="O61" s="1"/>
      <c r="P61" s="1"/>
      <c r="Q61" s="1"/>
      <c r="R61" s="1"/>
      <c r="S61" s="1"/>
      <c r="T61" s="1"/>
      <c r="U61" s="1"/>
      <c r="V61" s="1"/>
      <c r="W61" s="1"/>
      <c r="X61" s="1"/>
      <c r="Y61" s="1"/>
      <c r="Z61" s="1"/>
    </row>
    <row r="62" spans="1:26" ht="15.6" customHeight="1">
      <c r="A62" s="4"/>
      <c r="B62" s="4"/>
      <c r="C62" s="4"/>
      <c r="D62" s="4"/>
      <c r="E62" s="4"/>
      <c r="F62" s="4"/>
      <c r="G62" s="4"/>
      <c r="H62" s="5"/>
      <c r="I62" s="2"/>
      <c r="J62" s="1"/>
      <c r="K62" s="1"/>
      <c r="L62" s="1"/>
      <c r="M62" s="1"/>
      <c r="N62" s="1"/>
      <c r="O62" s="1"/>
      <c r="P62" s="1"/>
      <c r="Q62" s="1"/>
      <c r="R62" s="1"/>
      <c r="S62" s="1"/>
      <c r="T62" s="1"/>
      <c r="U62" s="1"/>
      <c r="V62" s="1"/>
      <c r="W62" s="1"/>
      <c r="X62" s="1"/>
      <c r="Y62" s="1"/>
      <c r="Z62" s="1"/>
    </row>
    <row r="63" spans="1:26" ht="15.6" customHeight="1">
      <c r="A63" s="4"/>
      <c r="B63" s="4"/>
      <c r="C63" s="4"/>
      <c r="D63" s="4"/>
      <c r="E63" s="4"/>
      <c r="F63" s="4"/>
      <c r="G63" s="4"/>
      <c r="H63" s="5"/>
      <c r="I63" s="2"/>
      <c r="J63" s="1"/>
      <c r="K63" s="1"/>
      <c r="L63" s="1"/>
      <c r="M63" s="1"/>
      <c r="N63" s="1"/>
      <c r="O63" s="1"/>
      <c r="P63" s="1"/>
      <c r="Q63" s="1"/>
      <c r="R63" s="1"/>
      <c r="S63" s="1"/>
      <c r="T63" s="1"/>
      <c r="U63" s="1"/>
      <c r="V63" s="1"/>
      <c r="W63" s="1"/>
      <c r="X63" s="1"/>
      <c r="Y63" s="1"/>
      <c r="Z63" s="1"/>
    </row>
    <row r="64" spans="1:26" ht="15.6" customHeight="1">
      <c r="A64" s="4"/>
      <c r="B64" s="4"/>
      <c r="C64" s="4"/>
      <c r="D64" s="4"/>
      <c r="E64" s="4"/>
      <c r="F64" s="4"/>
      <c r="G64" s="4"/>
      <c r="H64" s="5"/>
      <c r="I64" s="2"/>
      <c r="J64" s="1"/>
      <c r="K64" s="1"/>
      <c r="L64" s="1"/>
      <c r="M64" s="1"/>
      <c r="N64" s="1"/>
      <c r="O64" s="1"/>
      <c r="P64" s="1"/>
      <c r="Q64" s="1"/>
      <c r="R64" s="1"/>
      <c r="S64" s="1"/>
      <c r="T64" s="1"/>
      <c r="U64" s="1"/>
      <c r="V64" s="1"/>
      <c r="W64" s="1"/>
      <c r="X64" s="1"/>
      <c r="Y64" s="1"/>
      <c r="Z64" s="1"/>
    </row>
    <row r="65" spans="1:26" ht="15.6" customHeight="1">
      <c r="A65" s="4"/>
      <c r="B65" s="4"/>
      <c r="C65" s="4"/>
      <c r="D65" s="4"/>
      <c r="E65" s="4"/>
      <c r="F65" s="4"/>
      <c r="G65" s="4"/>
      <c r="H65" s="5"/>
      <c r="I65" s="2"/>
      <c r="J65" s="1"/>
      <c r="K65" s="1"/>
      <c r="L65" s="1"/>
      <c r="M65" s="1"/>
      <c r="N65" s="1"/>
      <c r="O65" s="1"/>
      <c r="P65" s="1"/>
      <c r="Q65" s="1"/>
      <c r="R65" s="1"/>
      <c r="S65" s="1"/>
      <c r="T65" s="1"/>
      <c r="U65" s="1"/>
      <c r="V65" s="1"/>
      <c r="W65" s="1"/>
      <c r="X65" s="1"/>
      <c r="Y65" s="1"/>
      <c r="Z65" s="1"/>
    </row>
    <row r="66" spans="1:26" ht="15.6" customHeight="1">
      <c r="A66" s="4"/>
      <c r="B66" s="4"/>
      <c r="C66" s="4"/>
      <c r="D66" s="4"/>
      <c r="E66" s="4"/>
      <c r="F66" s="4"/>
      <c r="G66" s="4"/>
      <c r="H66" s="5"/>
      <c r="I66" s="2"/>
      <c r="J66" s="1"/>
      <c r="K66" s="1"/>
      <c r="L66" s="1"/>
      <c r="M66" s="1"/>
      <c r="N66" s="1"/>
      <c r="O66" s="1"/>
      <c r="P66" s="1"/>
      <c r="Q66" s="1"/>
      <c r="R66" s="1"/>
      <c r="S66" s="1"/>
      <c r="T66" s="1"/>
      <c r="U66" s="1"/>
      <c r="V66" s="1"/>
      <c r="W66" s="1"/>
      <c r="X66" s="1"/>
      <c r="Y66" s="1"/>
      <c r="Z66" s="1"/>
    </row>
    <row r="67" spans="1:26" ht="15.6" customHeight="1">
      <c r="A67" s="4"/>
      <c r="B67" s="4"/>
      <c r="C67" s="4"/>
      <c r="D67" s="4"/>
      <c r="E67" s="4"/>
      <c r="F67" s="4"/>
      <c r="G67" s="4"/>
      <c r="H67" s="5"/>
      <c r="I67" s="2"/>
      <c r="J67" s="1"/>
      <c r="K67" s="1"/>
      <c r="L67" s="1"/>
      <c r="M67" s="1"/>
      <c r="N67" s="1"/>
      <c r="O67" s="1"/>
      <c r="P67" s="1"/>
      <c r="Q67" s="1"/>
      <c r="R67" s="1"/>
      <c r="S67" s="1"/>
      <c r="T67" s="1"/>
      <c r="U67" s="1"/>
      <c r="V67" s="1"/>
      <c r="W67" s="1"/>
      <c r="X67" s="1"/>
      <c r="Y67" s="1"/>
      <c r="Z67" s="1"/>
    </row>
    <row r="68" spans="1:26" ht="15.6" customHeight="1">
      <c r="A68" s="4"/>
      <c r="B68" s="4"/>
      <c r="C68" s="4"/>
      <c r="D68" s="4"/>
      <c r="E68" s="4"/>
      <c r="F68" s="4"/>
      <c r="G68" s="4"/>
      <c r="H68" s="5"/>
      <c r="I68" s="2"/>
      <c r="J68" s="1"/>
      <c r="K68" s="1"/>
      <c r="L68" s="1"/>
      <c r="M68" s="1"/>
      <c r="N68" s="1"/>
      <c r="O68" s="1"/>
      <c r="P68" s="1"/>
      <c r="Q68" s="1"/>
      <c r="R68" s="1"/>
      <c r="S68" s="1"/>
      <c r="T68" s="1"/>
      <c r="U68" s="1"/>
      <c r="V68" s="1"/>
      <c r="W68" s="1"/>
      <c r="X68" s="1"/>
      <c r="Y68" s="1"/>
      <c r="Z68" s="1"/>
    </row>
    <row r="69" spans="1:26" ht="15.6" customHeight="1">
      <c r="A69" s="4"/>
      <c r="B69" s="4"/>
      <c r="C69" s="4"/>
      <c r="D69" s="4"/>
      <c r="E69" s="4"/>
      <c r="F69" s="4"/>
      <c r="G69" s="4"/>
      <c r="H69" s="5"/>
      <c r="I69" s="2"/>
      <c r="J69" s="1"/>
      <c r="K69" s="1"/>
      <c r="L69" s="1"/>
      <c r="M69" s="1"/>
      <c r="N69" s="1"/>
      <c r="O69" s="1"/>
      <c r="P69" s="1"/>
      <c r="Q69" s="1"/>
      <c r="R69" s="1"/>
      <c r="S69" s="1"/>
      <c r="T69" s="1"/>
      <c r="U69" s="1"/>
      <c r="V69" s="1"/>
      <c r="W69" s="1"/>
      <c r="X69" s="1"/>
      <c r="Y69" s="1"/>
      <c r="Z69" s="1"/>
    </row>
    <row r="70" spans="1:26" ht="15.6" customHeight="1">
      <c r="A70" s="4"/>
      <c r="B70" s="4"/>
      <c r="C70" s="4"/>
      <c r="D70" s="4"/>
      <c r="E70" s="4"/>
      <c r="F70" s="4"/>
      <c r="G70" s="4"/>
      <c r="H70" s="5"/>
      <c r="I70" s="2"/>
      <c r="J70" s="1"/>
      <c r="K70" s="1"/>
      <c r="L70" s="1"/>
      <c r="M70" s="1"/>
      <c r="N70" s="1"/>
      <c r="O70" s="1"/>
      <c r="P70" s="1"/>
      <c r="Q70" s="1"/>
      <c r="R70" s="1"/>
      <c r="S70" s="1"/>
      <c r="T70" s="1"/>
      <c r="U70" s="1"/>
      <c r="V70" s="1"/>
      <c r="W70" s="1"/>
      <c r="X70" s="1"/>
      <c r="Y70" s="1"/>
      <c r="Z70" s="1"/>
    </row>
    <row r="71" spans="1:26" ht="15.6" customHeight="1">
      <c r="A71" s="4"/>
      <c r="B71" s="4"/>
      <c r="C71" s="4"/>
      <c r="D71" s="4"/>
      <c r="E71" s="4"/>
      <c r="F71" s="4"/>
      <c r="G71" s="4"/>
      <c r="H71" s="5"/>
      <c r="I71" s="2"/>
      <c r="J71" s="1"/>
      <c r="K71" s="1"/>
      <c r="L71" s="1"/>
      <c r="M71" s="1"/>
      <c r="N71" s="1"/>
      <c r="O71" s="1"/>
      <c r="P71" s="1"/>
      <c r="Q71" s="1"/>
      <c r="R71" s="1"/>
      <c r="S71" s="1"/>
      <c r="T71" s="1"/>
      <c r="U71" s="1"/>
      <c r="V71" s="1"/>
      <c r="W71" s="1"/>
      <c r="X71" s="1"/>
      <c r="Y71" s="1"/>
      <c r="Z71" s="1"/>
    </row>
    <row r="72" spans="1:26" ht="15.6" customHeight="1">
      <c r="A72" s="4"/>
      <c r="B72" s="4"/>
      <c r="C72" s="4"/>
      <c r="D72" s="4"/>
      <c r="E72" s="4"/>
      <c r="F72" s="4"/>
      <c r="G72" s="4"/>
      <c r="H72" s="5"/>
      <c r="I72" s="2"/>
      <c r="J72" s="1"/>
      <c r="K72" s="1"/>
      <c r="L72" s="1"/>
      <c r="M72" s="1"/>
      <c r="N72" s="1"/>
      <c r="O72" s="1"/>
      <c r="P72" s="1"/>
      <c r="Q72" s="1"/>
      <c r="R72" s="1"/>
      <c r="S72" s="1"/>
      <c r="T72" s="1"/>
      <c r="U72" s="1"/>
      <c r="V72" s="1"/>
      <c r="W72" s="1"/>
      <c r="X72" s="1"/>
      <c r="Y72" s="1"/>
      <c r="Z72" s="1"/>
    </row>
    <row r="73" spans="1:26" ht="15.6" customHeight="1">
      <c r="A73" s="4"/>
      <c r="B73" s="4"/>
      <c r="C73" s="4"/>
      <c r="D73" s="4"/>
      <c r="E73" s="4"/>
      <c r="F73" s="4"/>
      <c r="G73" s="4"/>
      <c r="H73" s="5"/>
      <c r="I73" s="2"/>
      <c r="J73" s="1"/>
      <c r="K73" s="1"/>
      <c r="L73" s="1"/>
      <c r="M73" s="1"/>
      <c r="N73" s="1"/>
      <c r="O73" s="1"/>
      <c r="P73" s="1"/>
      <c r="Q73" s="1"/>
      <c r="R73" s="1"/>
      <c r="S73" s="1"/>
      <c r="T73" s="1"/>
      <c r="U73" s="1"/>
      <c r="V73" s="1"/>
      <c r="W73" s="1"/>
      <c r="X73" s="1"/>
      <c r="Y73" s="1"/>
      <c r="Z73" s="1"/>
    </row>
    <row r="74" spans="1:26" ht="15.6" customHeight="1">
      <c r="A74" s="4"/>
      <c r="B74" s="4"/>
      <c r="C74" s="4"/>
      <c r="D74" s="4"/>
      <c r="E74" s="4"/>
      <c r="F74" s="4"/>
      <c r="G74" s="4"/>
      <c r="H74" s="5"/>
      <c r="I74" s="2"/>
      <c r="J74" s="1"/>
      <c r="K74" s="1"/>
      <c r="L74" s="1"/>
      <c r="M74" s="1"/>
      <c r="N74" s="1"/>
      <c r="O74" s="1"/>
      <c r="P74" s="1"/>
      <c r="Q74" s="1"/>
      <c r="R74" s="1"/>
      <c r="S74" s="1"/>
      <c r="T74" s="1"/>
      <c r="U74" s="1"/>
      <c r="V74" s="1"/>
      <c r="W74" s="1"/>
      <c r="X74" s="1"/>
      <c r="Y74" s="1"/>
      <c r="Z74" s="1"/>
    </row>
    <row r="75" spans="1:26" ht="15.6" customHeight="1">
      <c r="A75" s="4"/>
      <c r="B75" s="4"/>
      <c r="C75" s="4"/>
      <c r="D75" s="4"/>
      <c r="E75" s="4"/>
      <c r="F75" s="4"/>
      <c r="G75" s="4"/>
      <c r="H75" s="5"/>
      <c r="I75" s="2"/>
      <c r="J75" s="1"/>
      <c r="K75" s="1"/>
      <c r="L75" s="1"/>
      <c r="M75" s="1"/>
      <c r="N75" s="1"/>
      <c r="O75" s="1"/>
      <c r="P75" s="1"/>
      <c r="Q75" s="1"/>
      <c r="R75" s="1"/>
      <c r="S75" s="1"/>
      <c r="T75" s="1"/>
      <c r="U75" s="1"/>
      <c r="V75" s="1"/>
      <c r="W75" s="1"/>
      <c r="X75" s="1"/>
      <c r="Y75" s="1"/>
      <c r="Z75" s="1"/>
    </row>
    <row r="76" spans="1:26" ht="15.6" customHeight="1">
      <c r="A76" s="4"/>
      <c r="B76" s="4"/>
      <c r="C76" s="4"/>
      <c r="D76" s="4"/>
      <c r="E76" s="4"/>
      <c r="F76" s="4"/>
      <c r="G76" s="4"/>
      <c r="H76" s="5"/>
      <c r="I76" s="2"/>
      <c r="J76" s="1"/>
      <c r="K76" s="1"/>
      <c r="L76" s="1"/>
      <c r="M76" s="1"/>
      <c r="N76" s="1"/>
      <c r="O76" s="1"/>
      <c r="P76" s="1"/>
      <c r="Q76" s="1"/>
      <c r="R76" s="1"/>
      <c r="S76" s="1"/>
      <c r="T76" s="1"/>
      <c r="U76" s="1"/>
      <c r="V76" s="1"/>
      <c r="W76" s="1"/>
      <c r="X76" s="1"/>
      <c r="Y76" s="1"/>
      <c r="Z76" s="1"/>
    </row>
    <row r="77" spans="1:26" ht="15.6" customHeight="1">
      <c r="A77" s="4"/>
      <c r="B77" s="4"/>
      <c r="C77" s="4"/>
      <c r="D77" s="4"/>
      <c r="E77" s="4"/>
      <c r="F77" s="4"/>
      <c r="G77" s="4"/>
      <c r="H77" s="5"/>
      <c r="I77" s="2"/>
      <c r="J77" s="1"/>
      <c r="K77" s="1"/>
      <c r="L77" s="1"/>
      <c r="M77" s="1"/>
      <c r="N77" s="1"/>
      <c r="O77" s="1"/>
      <c r="P77" s="1"/>
      <c r="Q77" s="1"/>
      <c r="R77" s="1"/>
      <c r="S77" s="1"/>
      <c r="T77" s="1"/>
      <c r="U77" s="1"/>
      <c r="V77" s="1"/>
      <c r="W77" s="1"/>
      <c r="X77" s="1"/>
      <c r="Y77" s="1"/>
      <c r="Z77" s="1"/>
    </row>
    <row r="78" spans="1:26" ht="15.6" customHeight="1">
      <c r="A78" s="4"/>
      <c r="B78" s="4"/>
      <c r="C78" s="4"/>
      <c r="D78" s="4"/>
      <c r="E78" s="4"/>
      <c r="F78" s="4"/>
      <c r="G78" s="4"/>
      <c r="H78" s="5"/>
      <c r="I78" s="2"/>
      <c r="J78" s="1"/>
      <c r="K78" s="1"/>
      <c r="L78" s="1"/>
      <c r="M78" s="1"/>
      <c r="N78" s="1"/>
      <c r="O78" s="1"/>
      <c r="P78" s="1"/>
      <c r="Q78" s="1"/>
      <c r="R78" s="1"/>
      <c r="S78" s="1"/>
      <c r="T78" s="1"/>
      <c r="U78" s="1"/>
      <c r="V78" s="1"/>
      <c r="W78" s="1"/>
      <c r="X78" s="1"/>
      <c r="Y78" s="1"/>
      <c r="Z78" s="1"/>
    </row>
    <row r="79" spans="1:26" ht="15.6" customHeight="1">
      <c r="A79" s="4"/>
      <c r="B79" s="4"/>
      <c r="C79" s="4"/>
      <c r="D79" s="4"/>
      <c r="E79" s="4"/>
      <c r="F79" s="4"/>
      <c r="G79" s="4"/>
      <c r="H79" s="5"/>
      <c r="I79" s="2"/>
      <c r="J79" s="1"/>
      <c r="K79" s="1"/>
      <c r="L79" s="1"/>
      <c r="M79" s="1"/>
      <c r="N79" s="1"/>
      <c r="O79" s="1"/>
      <c r="P79" s="1"/>
      <c r="Q79" s="1"/>
      <c r="R79" s="1"/>
      <c r="S79" s="1"/>
      <c r="T79" s="1"/>
      <c r="U79" s="1"/>
      <c r="V79" s="1"/>
      <c r="W79" s="1"/>
      <c r="X79" s="1"/>
      <c r="Y79" s="1"/>
      <c r="Z79" s="1"/>
    </row>
    <row r="80" spans="1:26" ht="15.6" customHeight="1">
      <c r="A80" s="4"/>
      <c r="B80" s="4"/>
      <c r="C80" s="4"/>
      <c r="D80" s="4"/>
      <c r="E80" s="4"/>
      <c r="F80" s="4"/>
      <c r="G80" s="4"/>
      <c r="H80" s="5"/>
      <c r="I80" s="2"/>
      <c r="J80" s="1"/>
      <c r="K80" s="1"/>
      <c r="L80" s="1"/>
      <c r="M80" s="1"/>
      <c r="N80" s="1"/>
      <c r="O80" s="1"/>
      <c r="P80" s="1"/>
      <c r="Q80" s="1"/>
      <c r="R80" s="1"/>
      <c r="S80" s="1"/>
      <c r="T80" s="1"/>
      <c r="U80" s="1"/>
      <c r="V80" s="1"/>
      <c r="W80" s="1"/>
      <c r="X80" s="1"/>
      <c r="Y80" s="1"/>
      <c r="Z80" s="1"/>
    </row>
    <row r="81" spans="1:26" ht="15.6" customHeight="1">
      <c r="A81" s="4"/>
      <c r="B81" s="4"/>
      <c r="C81" s="4"/>
      <c r="D81" s="4"/>
      <c r="E81" s="4"/>
      <c r="F81" s="4"/>
      <c r="G81" s="4"/>
      <c r="H81" s="5"/>
      <c r="I81" s="2"/>
      <c r="J81" s="1"/>
      <c r="K81" s="1"/>
      <c r="L81" s="1"/>
      <c r="M81" s="1"/>
      <c r="N81" s="1"/>
      <c r="O81" s="1"/>
      <c r="P81" s="1"/>
      <c r="Q81" s="1"/>
      <c r="R81" s="1"/>
      <c r="S81" s="1"/>
      <c r="T81" s="1"/>
      <c r="U81" s="1"/>
      <c r="V81" s="1"/>
      <c r="W81" s="1"/>
      <c r="X81" s="1"/>
      <c r="Y81" s="1"/>
      <c r="Z81" s="1"/>
    </row>
    <row r="82" spans="1:26" ht="15.6" customHeight="1">
      <c r="A82" s="4"/>
      <c r="B82" s="4"/>
      <c r="C82" s="4"/>
      <c r="D82" s="4"/>
      <c r="E82" s="4"/>
      <c r="F82" s="4"/>
      <c r="G82" s="4"/>
      <c r="H82" s="5"/>
      <c r="I82" s="2"/>
      <c r="J82" s="1"/>
      <c r="K82" s="1"/>
      <c r="L82" s="1"/>
      <c r="M82" s="1"/>
      <c r="N82" s="1"/>
      <c r="O82" s="1"/>
      <c r="P82" s="1"/>
      <c r="Q82" s="1"/>
      <c r="R82" s="1"/>
      <c r="S82" s="1"/>
      <c r="T82" s="1"/>
      <c r="U82" s="1"/>
      <c r="V82" s="1"/>
      <c r="W82" s="1"/>
      <c r="X82" s="1"/>
      <c r="Y82" s="1"/>
      <c r="Z82" s="1"/>
    </row>
    <row r="83" spans="1:26" ht="15.6" customHeight="1">
      <c r="A83" s="4"/>
      <c r="B83" s="4"/>
      <c r="C83" s="4"/>
      <c r="D83" s="4"/>
      <c r="E83" s="4"/>
      <c r="F83" s="4"/>
      <c r="G83" s="4"/>
      <c r="H83" s="5"/>
      <c r="I83" s="2"/>
      <c r="J83" s="1"/>
      <c r="K83" s="1"/>
      <c r="L83" s="1"/>
      <c r="M83" s="1"/>
      <c r="N83" s="1"/>
      <c r="O83" s="1"/>
      <c r="P83" s="1"/>
      <c r="Q83" s="1"/>
      <c r="R83" s="1"/>
      <c r="S83" s="1"/>
      <c r="T83" s="1"/>
      <c r="U83" s="1"/>
      <c r="V83" s="1"/>
      <c r="W83" s="1"/>
      <c r="X83" s="1"/>
      <c r="Y83" s="1"/>
      <c r="Z83" s="1"/>
    </row>
    <row r="84" spans="1:26" ht="15.6" customHeight="1">
      <c r="A84" s="4"/>
      <c r="B84" s="4"/>
      <c r="C84" s="4"/>
      <c r="D84" s="4"/>
      <c r="E84" s="4"/>
      <c r="F84" s="4"/>
      <c r="G84" s="4"/>
      <c r="H84" s="5"/>
      <c r="I84" s="2"/>
      <c r="J84" s="1"/>
      <c r="K84" s="1"/>
      <c r="L84" s="1"/>
      <c r="M84" s="1"/>
      <c r="N84" s="1"/>
      <c r="O84" s="1"/>
      <c r="P84" s="1"/>
      <c r="Q84" s="1"/>
      <c r="R84" s="1"/>
      <c r="S84" s="1"/>
      <c r="T84" s="1"/>
      <c r="U84" s="1"/>
      <c r="V84" s="1"/>
      <c r="W84" s="1"/>
      <c r="X84" s="1"/>
      <c r="Y84" s="1"/>
      <c r="Z84" s="1"/>
    </row>
    <row r="85" spans="1:26" ht="15.6" customHeight="1">
      <c r="A85" s="4"/>
      <c r="B85" s="4"/>
      <c r="C85" s="4"/>
      <c r="D85" s="4"/>
      <c r="E85" s="4"/>
      <c r="F85" s="4"/>
      <c r="G85" s="4"/>
      <c r="H85" s="5"/>
      <c r="I85" s="2"/>
      <c r="J85" s="1"/>
      <c r="K85" s="1"/>
      <c r="L85" s="1"/>
      <c r="M85" s="1"/>
      <c r="N85" s="1"/>
      <c r="O85" s="1"/>
      <c r="P85" s="1"/>
      <c r="Q85" s="1"/>
      <c r="R85" s="1"/>
      <c r="S85" s="1"/>
      <c r="T85" s="1"/>
      <c r="U85" s="1"/>
      <c r="V85" s="1"/>
      <c r="W85" s="1"/>
      <c r="X85" s="1"/>
      <c r="Y85" s="1"/>
      <c r="Z85" s="1"/>
    </row>
    <row r="86" spans="1:26" ht="15.6" customHeight="1">
      <c r="A86" s="4"/>
      <c r="B86" s="4"/>
      <c r="C86" s="4"/>
      <c r="D86" s="4"/>
      <c r="E86" s="4"/>
      <c r="F86" s="4"/>
      <c r="G86" s="4"/>
      <c r="H86" s="5"/>
      <c r="I86" s="2"/>
      <c r="J86" s="1"/>
      <c r="K86" s="1"/>
      <c r="L86" s="1"/>
      <c r="M86" s="1"/>
      <c r="N86" s="1"/>
      <c r="O86" s="1"/>
      <c r="P86" s="1"/>
      <c r="Q86" s="1"/>
      <c r="R86" s="1"/>
      <c r="S86" s="1"/>
      <c r="T86" s="1"/>
      <c r="U86" s="1"/>
      <c r="V86" s="1"/>
      <c r="W86" s="1"/>
      <c r="X86" s="1"/>
      <c r="Y86" s="1"/>
      <c r="Z86" s="1"/>
    </row>
    <row r="87" spans="1:26" ht="15.6" customHeight="1">
      <c r="A87" s="4"/>
      <c r="B87" s="4"/>
      <c r="C87" s="4"/>
      <c r="D87" s="4"/>
      <c r="E87" s="4"/>
      <c r="F87" s="4"/>
      <c r="G87" s="4"/>
      <c r="H87" s="5"/>
      <c r="I87" s="2"/>
      <c r="J87" s="1"/>
      <c r="K87" s="1"/>
      <c r="L87" s="1"/>
      <c r="M87" s="1"/>
      <c r="N87" s="1"/>
      <c r="O87" s="1"/>
      <c r="P87" s="1"/>
      <c r="Q87" s="1"/>
      <c r="R87" s="1"/>
      <c r="S87" s="1"/>
      <c r="T87" s="1"/>
      <c r="U87" s="1"/>
      <c r="V87" s="1"/>
      <c r="W87" s="1"/>
      <c r="X87" s="1"/>
      <c r="Y87" s="1"/>
      <c r="Z87" s="1"/>
    </row>
    <row r="88" spans="1:26" ht="15.6" customHeight="1">
      <c r="A88" s="4"/>
      <c r="B88" s="4"/>
      <c r="C88" s="4"/>
      <c r="D88" s="4"/>
      <c r="E88" s="4"/>
      <c r="F88" s="4"/>
      <c r="G88" s="4"/>
      <c r="H88" s="5"/>
      <c r="I88" s="2"/>
      <c r="J88" s="1"/>
      <c r="K88" s="1"/>
      <c r="L88" s="1"/>
      <c r="M88" s="1"/>
      <c r="N88" s="1"/>
      <c r="O88" s="1"/>
      <c r="P88" s="1"/>
      <c r="Q88" s="1"/>
      <c r="R88" s="1"/>
      <c r="S88" s="1"/>
      <c r="T88" s="1"/>
      <c r="U88" s="1"/>
      <c r="V88" s="1"/>
      <c r="W88" s="1"/>
      <c r="X88" s="1"/>
      <c r="Y88" s="1"/>
      <c r="Z88" s="1"/>
    </row>
    <row r="89" spans="1:26" ht="15.6" customHeight="1">
      <c r="A89" s="4"/>
      <c r="B89" s="4"/>
      <c r="C89" s="4"/>
      <c r="D89" s="4"/>
      <c r="E89" s="4"/>
      <c r="F89" s="4"/>
      <c r="G89" s="4"/>
      <c r="H89" s="5"/>
      <c r="I89" s="2"/>
      <c r="J89" s="1"/>
      <c r="K89" s="1"/>
      <c r="L89" s="1"/>
      <c r="M89" s="1"/>
      <c r="N89" s="1"/>
      <c r="O89" s="1"/>
      <c r="P89" s="1"/>
      <c r="Q89" s="1"/>
      <c r="R89" s="1"/>
      <c r="S89" s="1"/>
      <c r="T89" s="1"/>
      <c r="U89" s="1"/>
      <c r="V89" s="1"/>
      <c r="W89" s="1"/>
      <c r="X89" s="1"/>
      <c r="Y89" s="1"/>
      <c r="Z89" s="1"/>
    </row>
    <row r="90" spans="1:26" ht="15.6" customHeight="1">
      <c r="A90" s="4"/>
      <c r="B90" s="4"/>
      <c r="C90" s="4"/>
      <c r="D90" s="4"/>
      <c r="E90" s="4"/>
      <c r="F90" s="4"/>
      <c r="G90" s="4"/>
      <c r="H90" s="5"/>
      <c r="I90" s="2"/>
      <c r="J90" s="1"/>
      <c r="K90" s="1"/>
      <c r="L90" s="1"/>
      <c r="M90" s="1"/>
      <c r="N90" s="1"/>
      <c r="O90" s="1"/>
      <c r="P90" s="1"/>
      <c r="Q90" s="1"/>
      <c r="R90" s="1"/>
      <c r="S90" s="1"/>
      <c r="T90" s="1"/>
      <c r="U90" s="1"/>
      <c r="V90" s="1"/>
      <c r="W90" s="1"/>
      <c r="X90" s="1"/>
      <c r="Y90" s="1"/>
      <c r="Z90" s="1"/>
    </row>
    <row r="91" spans="1:26" ht="15.6" customHeight="1">
      <c r="A91" s="4"/>
      <c r="B91" s="4"/>
      <c r="C91" s="4"/>
      <c r="D91" s="4"/>
      <c r="E91" s="4"/>
      <c r="F91" s="4"/>
      <c r="G91" s="4"/>
      <c r="H91" s="5"/>
      <c r="I91" s="2"/>
      <c r="J91" s="1"/>
      <c r="K91" s="1"/>
      <c r="L91" s="1"/>
      <c r="M91" s="1"/>
      <c r="N91" s="1"/>
      <c r="O91" s="1"/>
      <c r="P91" s="1"/>
      <c r="Q91" s="1"/>
      <c r="R91" s="1"/>
      <c r="S91" s="1"/>
      <c r="T91" s="1"/>
      <c r="U91" s="1"/>
      <c r="V91" s="1"/>
      <c r="W91" s="1"/>
      <c r="X91" s="1"/>
      <c r="Y91" s="1"/>
      <c r="Z91" s="1"/>
    </row>
    <row r="92" spans="1:26" ht="15.6" customHeight="1">
      <c r="A92" s="4"/>
      <c r="B92" s="4"/>
      <c r="C92" s="4"/>
      <c r="D92" s="4"/>
      <c r="E92" s="4"/>
      <c r="F92" s="4"/>
      <c r="G92" s="4"/>
      <c r="H92" s="5"/>
      <c r="I92" s="2"/>
      <c r="J92" s="1"/>
      <c r="K92" s="1"/>
      <c r="L92" s="1"/>
      <c r="M92" s="1"/>
      <c r="N92" s="1"/>
      <c r="O92" s="1"/>
      <c r="P92" s="1"/>
      <c r="Q92" s="1"/>
      <c r="R92" s="1"/>
      <c r="S92" s="1"/>
      <c r="T92" s="1"/>
      <c r="U92" s="1"/>
      <c r="V92" s="1"/>
      <c r="W92" s="1"/>
      <c r="X92" s="1"/>
      <c r="Y92" s="1"/>
      <c r="Z92" s="1"/>
    </row>
    <row r="93" spans="1:26" ht="15.6" customHeight="1">
      <c r="A93" s="4"/>
      <c r="B93" s="4"/>
      <c r="C93" s="4"/>
      <c r="D93" s="4"/>
      <c r="E93" s="4"/>
      <c r="F93" s="4"/>
      <c r="G93" s="4"/>
      <c r="H93" s="5"/>
      <c r="I93" s="2"/>
      <c r="J93" s="1"/>
      <c r="K93" s="1"/>
      <c r="L93" s="1"/>
      <c r="M93" s="1"/>
      <c r="N93" s="1"/>
      <c r="O93" s="1"/>
      <c r="P93" s="1"/>
      <c r="Q93" s="1"/>
      <c r="R93" s="1"/>
      <c r="S93" s="1"/>
      <c r="T93" s="1"/>
      <c r="U93" s="1"/>
      <c r="V93" s="1"/>
      <c r="W93" s="1"/>
      <c r="X93" s="1"/>
      <c r="Y93" s="1"/>
      <c r="Z93" s="1"/>
    </row>
    <row r="94" spans="1:26" ht="15.6" customHeight="1">
      <c r="A94" s="4"/>
      <c r="B94" s="4"/>
      <c r="C94" s="4"/>
      <c r="D94" s="4"/>
      <c r="E94" s="4"/>
      <c r="F94" s="4"/>
      <c r="G94" s="4"/>
      <c r="H94" s="5"/>
      <c r="I94" s="2"/>
      <c r="J94" s="1"/>
      <c r="K94" s="1"/>
      <c r="L94" s="1"/>
      <c r="M94" s="1"/>
      <c r="N94" s="1"/>
      <c r="O94" s="1"/>
      <c r="P94" s="1"/>
      <c r="Q94" s="1"/>
      <c r="R94" s="1"/>
      <c r="S94" s="1"/>
      <c r="T94" s="1"/>
      <c r="U94" s="1"/>
      <c r="V94" s="1"/>
      <c r="W94" s="1"/>
      <c r="X94" s="1"/>
      <c r="Y94" s="1"/>
      <c r="Z94" s="1"/>
    </row>
    <row r="95" spans="1:26" ht="15.6" customHeight="1">
      <c r="A95" s="4"/>
      <c r="B95" s="4"/>
      <c r="C95" s="4"/>
      <c r="D95" s="4"/>
      <c r="E95" s="4"/>
      <c r="F95" s="4"/>
      <c r="G95" s="4"/>
      <c r="H95" s="5"/>
      <c r="I95" s="2"/>
      <c r="J95" s="1"/>
      <c r="K95" s="1"/>
      <c r="L95" s="1"/>
      <c r="M95" s="1"/>
      <c r="N95" s="1"/>
      <c r="O95" s="1"/>
      <c r="P95" s="1"/>
      <c r="Q95" s="1"/>
      <c r="R95" s="1"/>
      <c r="S95" s="1"/>
      <c r="T95" s="1"/>
      <c r="U95" s="1"/>
      <c r="V95" s="1"/>
      <c r="W95" s="1"/>
      <c r="X95" s="1"/>
      <c r="Y95" s="1"/>
      <c r="Z95" s="1"/>
    </row>
    <row r="96" spans="1:26" ht="15.6" customHeight="1">
      <c r="A96" s="4"/>
      <c r="B96" s="4"/>
      <c r="C96" s="4"/>
      <c r="D96" s="4"/>
      <c r="E96" s="4"/>
      <c r="F96" s="4"/>
      <c r="G96" s="4"/>
      <c r="H96" s="5"/>
      <c r="I96" s="2"/>
      <c r="J96" s="1"/>
      <c r="K96" s="1"/>
      <c r="L96" s="1"/>
      <c r="M96" s="1"/>
      <c r="N96" s="1"/>
      <c r="O96" s="1"/>
      <c r="P96" s="1"/>
      <c r="Q96" s="1"/>
      <c r="R96" s="1"/>
      <c r="S96" s="1"/>
      <c r="T96" s="1"/>
      <c r="U96" s="1"/>
      <c r="V96" s="1"/>
      <c r="W96" s="1"/>
      <c r="X96" s="1"/>
      <c r="Y96" s="1"/>
      <c r="Z96" s="1"/>
    </row>
    <row r="97" spans="1:26" ht="15.6" customHeight="1">
      <c r="A97" s="4"/>
      <c r="B97" s="4"/>
      <c r="C97" s="4"/>
      <c r="D97" s="4"/>
      <c r="E97" s="4"/>
      <c r="F97" s="4"/>
      <c r="G97" s="4"/>
      <c r="H97" s="5"/>
      <c r="I97" s="2"/>
      <c r="J97" s="1"/>
      <c r="K97" s="1"/>
      <c r="L97" s="1"/>
      <c r="M97" s="1"/>
      <c r="N97" s="1"/>
      <c r="O97" s="1"/>
      <c r="P97" s="1"/>
      <c r="Q97" s="1"/>
      <c r="R97" s="1"/>
      <c r="S97" s="1"/>
      <c r="T97" s="1"/>
      <c r="U97" s="1"/>
      <c r="V97" s="1"/>
      <c r="W97" s="1"/>
      <c r="X97" s="1"/>
      <c r="Y97" s="1"/>
      <c r="Z97" s="1"/>
    </row>
    <row r="98" spans="1:26" ht="15.6" customHeight="1">
      <c r="A98" s="4"/>
      <c r="B98" s="4"/>
      <c r="C98" s="4"/>
      <c r="D98" s="4"/>
      <c r="E98" s="4"/>
      <c r="F98" s="4"/>
      <c r="G98" s="4"/>
      <c r="H98" s="5"/>
      <c r="I98" s="2"/>
      <c r="J98" s="1"/>
      <c r="K98" s="1"/>
      <c r="L98" s="1"/>
      <c r="M98" s="1"/>
      <c r="N98" s="1"/>
      <c r="O98" s="1"/>
      <c r="P98" s="1"/>
      <c r="Q98" s="1"/>
      <c r="R98" s="1"/>
      <c r="S98" s="1"/>
      <c r="T98" s="1"/>
      <c r="U98" s="1"/>
      <c r="V98" s="1"/>
      <c r="W98" s="1"/>
      <c r="X98" s="1"/>
      <c r="Y98" s="1"/>
      <c r="Z98" s="1"/>
    </row>
    <row r="99" spans="1:26" ht="15.6" customHeight="1">
      <c r="A99" s="4"/>
      <c r="B99" s="4"/>
      <c r="C99" s="4"/>
      <c r="D99" s="4"/>
      <c r="E99" s="4"/>
      <c r="F99" s="4"/>
      <c r="G99" s="4"/>
      <c r="H99" s="5"/>
      <c r="I99" s="2"/>
      <c r="J99" s="1"/>
      <c r="K99" s="1"/>
      <c r="L99" s="1"/>
      <c r="M99" s="1"/>
      <c r="N99" s="1"/>
      <c r="O99" s="1"/>
      <c r="P99" s="1"/>
      <c r="Q99" s="1"/>
      <c r="R99" s="1"/>
      <c r="S99" s="1"/>
      <c r="T99" s="1"/>
      <c r="U99" s="1"/>
      <c r="V99" s="1"/>
      <c r="W99" s="1"/>
      <c r="X99" s="1"/>
      <c r="Y99" s="1"/>
      <c r="Z99" s="1"/>
    </row>
    <row r="100" spans="1:26" ht="15.6" customHeight="1">
      <c r="A100" s="4"/>
      <c r="B100" s="4"/>
      <c r="C100" s="4"/>
      <c r="D100" s="4"/>
      <c r="E100" s="4"/>
      <c r="F100" s="4"/>
      <c r="G100" s="4"/>
      <c r="H100" s="5"/>
      <c r="I100" s="2"/>
      <c r="J100" s="1"/>
      <c r="K100" s="1"/>
      <c r="L100" s="1"/>
      <c r="M100" s="1"/>
      <c r="N100" s="1"/>
      <c r="O100" s="1"/>
      <c r="P100" s="1"/>
      <c r="Q100" s="1"/>
      <c r="R100" s="1"/>
      <c r="S100" s="1"/>
      <c r="T100" s="1"/>
      <c r="U100" s="1"/>
      <c r="V100" s="1"/>
      <c r="W100" s="1"/>
      <c r="X100" s="1"/>
      <c r="Y100" s="1"/>
      <c r="Z100" s="1"/>
    </row>
    <row r="101" spans="1:26" ht="15.6" customHeight="1">
      <c r="A101" s="4"/>
      <c r="B101" s="4"/>
      <c r="C101" s="4"/>
      <c r="D101" s="4"/>
      <c r="E101" s="4"/>
      <c r="F101" s="4"/>
      <c r="G101" s="4"/>
      <c r="H101" s="5"/>
      <c r="I101" s="2"/>
      <c r="J101" s="1"/>
      <c r="K101" s="1"/>
      <c r="L101" s="1"/>
      <c r="M101" s="1"/>
      <c r="N101" s="1"/>
      <c r="O101" s="1"/>
      <c r="P101" s="1"/>
      <c r="Q101" s="1"/>
      <c r="R101" s="1"/>
      <c r="S101" s="1"/>
      <c r="T101" s="1"/>
      <c r="U101" s="1"/>
      <c r="V101" s="1"/>
      <c r="W101" s="1"/>
      <c r="X101" s="1"/>
      <c r="Y101" s="1"/>
      <c r="Z101" s="1"/>
    </row>
    <row r="102" spans="1:26" ht="15.6" customHeight="1">
      <c r="A102" s="4"/>
      <c r="B102" s="4"/>
      <c r="C102" s="4"/>
      <c r="D102" s="4"/>
      <c r="E102" s="4"/>
      <c r="F102" s="4"/>
      <c r="G102" s="4"/>
      <c r="H102" s="5"/>
      <c r="I102" s="2"/>
      <c r="J102" s="1"/>
      <c r="K102" s="1"/>
      <c r="L102" s="1"/>
      <c r="M102" s="1"/>
      <c r="N102" s="1"/>
      <c r="O102" s="1"/>
      <c r="P102" s="1"/>
      <c r="Q102" s="1"/>
      <c r="R102" s="1"/>
      <c r="S102" s="1"/>
      <c r="T102" s="1"/>
      <c r="U102" s="1"/>
      <c r="V102" s="1"/>
      <c r="W102" s="1"/>
      <c r="X102" s="1"/>
      <c r="Y102" s="1"/>
      <c r="Z102" s="1"/>
    </row>
    <row r="103" spans="1:26" ht="15.6" customHeight="1">
      <c r="A103" s="4"/>
      <c r="B103" s="4"/>
      <c r="C103" s="4"/>
      <c r="D103" s="4"/>
      <c r="E103" s="4"/>
      <c r="F103" s="4"/>
      <c r="G103" s="4"/>
      <c r="H103" s="5"/>
      <c r="I103" s="2"/>
      <c r="J103" s="1"/>
      <c r="K103" s="1"/>
      <c r="L103" s="1"/>
      <c r="M103" s="1"/>
      <c r="N103" s="1"/>
      <c r="O103" s="1"/>
      <c r="P103" s="1"/>
      <c r="Q103" s="1"/>
      <c r="R103" s="1"/>
      <c r="S103" s="1"/>
      <c r="T103" s="1"/>
      <c r="U103" s="1"/>
      <c r="V103" s="1"/>
      <c r="W103" s="1"/>
      <c r="X103" s="1"/>
      <c r="Y103" s="1"/>
      <c r="Z103" s="1"/>
    </row>
    <row r="104" spans="1:26" ht="15.6" customHeight="1">
      <c r="A104" s="4"/>
      <c r="B104" s="4"/>
      <c r="C104" s="4"/>
      <c r="D104" s="4"/>
      <c r="E104" s="4"/>
      <c r="F104" s="4"/>
      <c r="G104" s="4"/>
      <c r="H104" s="5"/>
      <c r="I104" s="2"/>
      <c r="J104" s="1"/>
      <c r="K104" s="1"/>
      <c r="L104" s="1"/>
      <c r="M104" s="1"/>
      <c r="N104" s="1"/>
      <c r="O104" s="1"/>
      <c r="P104" s="1"/>
      <c r="Q104" s="1"/>
      <c r="R104" s="1"/>
      <c r="S104" s="1"/>
      <c r="T104" s="1"/>
      <c r="U104" s="1"/>
      <c r="V104" s="1"/>
      <c r="W104" s="1"/>
      <c r="X104" s="1"/>
      <c r="Y104" s="1"/>
      <c r="Z104" s="1"/>
    </row>
    <row r="105" spans="1:26" ht="15.6" customHeight="1">
      <c r="A105" s="4"/>
      <c r="B105" s="4"/>
      <c r="C105" s="4"/>
      <c r="D105" s="4"/>
      <c r="E105" s="4"/>
      <c r="F105" s="4"/>
      <c r="G105" s="4"/>
      <c r="H105" s="5"/>
      <c r="I105" s="2"/>
      <c r="J105" s="1"/>
      <c r="K105" s="1"/>
      <c r="L105" s="1"/>
      <c r="M105" s="1"/>
      <c r="N105" s="1"/>
      <c r="O105" s="1"/>
      <c r="P105" s="1"/>
      <c r="Q105" s="1"/>
      <c r="R105" s="1"/>
      <c r="S105" s="1"/>
      <c r="T105" s="1"/>
      <c r="U105" s="1"/>
      <c r="V105" s="1"/>
      <c r="W105" s="1"/>
      <c r="X105" s="1"/>
      <c r="Y105" s="1"/>
      <c r="Z105" s="1"/>
    </row>
    <row r="106" spans="1:26" ht="15.6" customHeight="1">
      <c r="A106" s="4"/>
      <c r="B106" s="4"/>
      <c r="C106" s="4"/>
      <c r="D106" s="4"/>
      <c r="E106" s="4"/>
      <c r="F106" s="4"/>
      <c r="G106" s="4"/>
      <c r="H106" s="5"/>
      <c r="I106" s="2"/>
      <c r="J106" s="1"/>
      <c r="K106" s="1"/>
      <c r="L106" s="1"/>
      <c r="M106" s="1"/>
      <c r="N106" s="1"/>
      <c r="O106" s="1"/>
      <c r="P106" s="1"/>
      <c r="Q106" s="1"/>
      <c r="R106" s="1"/>
      <c r="S106" s="1"/>
      <c r="T106" s="1"/>
      <c r="U106" s="1"/>
      <c r="V106" s="1"/>
      <c r="W106" s="1"/>
      <c r="X106" s="1"/>
      <c r="Y106" s="1"/>
      <c r="Z106" s="1"/>
    </row>
    <row r="107" spans="1:26" ht="15.6" customHeight="1">
      <c r="A107" s="4"/>
      <c r="B107" s="4"/>
      <c r="C107" s="4"/>
      <c r="D107" s="4"/>
      <c r="E107" s="4"/>
      <c r="F107" s="4"/>
      <c r="G107" s="4"/>
      <c r="H107" s="5"/>
      <c r="I107" s="2"/>
      <c r="J107" s="1"/>
      <c r="K107" s="1"/>
      <c r="L107" s="1"/>
      <c r="M107" s="1"/>
      <c r="N107" s="1"/>
      <c r="O107" s="1"/>
      <c r="P107" s="1"/>
      <c r="Q107" s="1"/>
      <c r="R107" s="1"/>
      <c r="S107" s="1"/>
      <c r="T107" s="1"/>
      <c r="U107" s="1"/>
      <c r="V107" s="1"/>
      <c r="W107" s="1"/>
      <c r="X107" s="1"/>
      <c r="Y107" s="1"/>
      <c r="Z107" s="1"/>
    </row>
    <row r="108" spans="1:26" ht="15.6" customHeight="1">
      <c r="A108" s="4"/>
      <c r="B108" s="4"/>
      <c r="C108" s="4"/>
      <c r="D108" s="4"/>
      <c r="E108" s="4"/>
      <c r="F108" s="4"/>
      <c r="G108" s="4"/>
      <c r="H108" s="5"/>
      <c r="I108" s="2"/>
      <c r="J108" s="1"/>
      <c r="K108" s="1"/>
      <c r="L108" s="1"/>
      <c r="M108" s="1"/>
      <c r="N108" s="1"/>
      <c r="O108" s="1"/>
      <c r="P108" s="1"/>
      <c r="Q108" s="1"/>
      <c r="R108" s="1"/>
      <c r="S108" s="1"/>
      <c r="T108" s="1"/>
      <c r="U108" s="1"/>
      <c r="V108" s="1"/>
      <c r="W108" s="1"/>
      <c r="X108" s="1"/>
      <c r="Y108" s="1"/>
      <c r="Z108" s="1"/>
    </row>
    <row r="109" spans="1:26" ht="15.6" customHeight="1">
      <c r="A109" s="4"/>
      <c r="B109" s="4"/>
      <c r="C109" s="4"/>
      <c r="D109" s="4"/>
      <c r="E109" s="4"/>
      <c r="F109" s="4"/>
      <c r="G109" s="4"/>
      <c r="H109" s="5"/>
      <c r="I109" s="2"/>
      <c r="J109" s="1"/>
      <c r="K109" s="1"/>
      <c r="L109" s="1"/>
      <c r="M109" s="1"/>
      <c r="N109" s="1"/>
      <c r="O109" s="1"/>
      <c r="P109" s="1"/>
      <c r="Q109" s="1"/>
      <c r="R109" s="1"/>
      <c r="S109" s="1"/>
      <c r="T109" s="1"/>
      <c r="U109" s="1"/>
      <c r="V109" s="1"/>
      <c r="W109" s="1"/>
      <c r="X109" s="1"/>
      <c r="Y109" s="1"/>
      <c r="Z109" s="1"/>
    </row>
    <row r="110" spans="1:26" ht="15.6" customHeight="1">
      <c r="A110" s="4"/>
      <c r="B110" s="4"/>
      <c r="C110" s="4"/>
      <c r="D110" s="4"/>
      <c r="E110" s="4"/>
      <c r="F110" s="4"/>
      <c r="G110" s="4"/>
      <c r="H110" s="5"/>
      <c r="I110" s="2"/>
      <c r="J110" s="1"/>
      <c r="K110" s="1"/>
      <c r="L110" s="1"/>
      <c r="M110" s="1"/>
      <c r="N110" s="1"/>
      <c r="O110" s="1"/>
      <c r="P110" s="1"/>
      <c r="Q110" s="1"/>
      <c r="R110" s="1"/>
      <c r="S110" s="1"/>
      <c r="T110" s="1"/>
      <c r="U110" s="1"/>
      <c r="V110" s="1"/>
      <c r="W110" s="1"/>
      <c r="X110" s="1"/>
      <c r="Y110" s="1"/>
      <c r="Z110" s="1"/>
    </row>
    <row r="111" spans="1:26" ht="15.6" customHeight="1">
      <c r="A111" s="4"/>
      <c r="B111" s="4"/>
      <c r="C111" s="4"/>
      <c r="D111" s="4"/>
      <c r="E111" s="4"/>
      <c r="F111" s="4"/>
      <c r="G111" s="4"/>
      <c r="H111" s="5"/>
      <c r="I111" s="2"/>
      <c r="J111" s="1"/>
      <c r="K111" s="1"/>
      <c r="L111" s="1"/>
      <c r="M111" s="1"/>
      <c r="N111" s="1"/>
      <c r="O111" s="1"/>
      <c r="P111" s="1"/>
      <c r="Q111" s="1"/>
      <c r="R111" s="1"/>
      <c r="S111" s="1"/>
      <c r="T111" s="1"/>
      <c r="U111" s="1"/>
      <c r="V111" s="1"/>
      <c r="W111" s="1"/>
      <c r="X111" s="1"/>
      <c r="Y111" s="1"/>
      <c r="Z111" s="1"/>
    </row>
    <row r="112" spans="1:26" ht="15.6" customHeight="1">
      <c r="A112" s="4"/>
      <c r="B112" s="4"/>
      <c r="C112" s="4"/>
      <c r="D112" s="4"/>
      <c r="E112" s="4"/>
      <c r="F112" s="4"/>
      <c r="G112" s="4"/>
      <c r="H112" s="5"/>
      <c r="I112" s="2"/>
      <c r="J112" s="1"/>
      <c r="K112" s="1"/>
      <c r="L112" s="1"/>
      <c r="M112" s="1"/>
      <c r="N112" s="1"/>
      <c r="O112" s="1"/>
      <c r="P112" s="1"/>
      <c r="Q112" s="1"/>
      <c r="R112" s="1"/>
      <c r="S112" s="1"/>
      <c r="T112" s="1"/>
      <c r="U112" s="1"/>
      <c r="V112" s="1"/>
      <c r="W112" s="1"/>
      <c r="X112" s="1"/>
      <c r="Y112" s="1"/>
      <c r="Z112" s="1"/>
    </row>
    <row r="113" spans="1:26" ht="15.6" customHeight="1">
      <c r="A113" s="4"/>
      <c r="B113" s="4"/>
      <c r="C113" s="4"/>
      <c r="D113" s="4"/>
      <c r="E113" s="4"/>
      <c r="F113" s="4"/>
      <c r="G113" s="4"/>
      <c r="H113" s="5"/>
      <c r="I113" s="2"/>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autoFilter ref="A2:I113" xr:uid="{00000000-0009-0000-0000-000003000000}"/>
  <mergeCells count="1">
    <mergeCell ref="A1:I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D3DD-3500-4BD7-B766-4A816463A4AB}">
  <dimension ref="A1:C9"/>
  <sheetViews>
    <sheetView zoomScaleNormal="100" workbookViewId="0">
      <selection activeCell="C5" sqref="C5"/>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166</v>
      </c>
      <c r="B1" s="15" t="s">
        <v>157</v>
      </c>
      <c r="C1" s="15" t="s">
        <v>158</v>
      </c>
    </row>
    <row r="2" spans="1:3" ht="44.4" customHeight="1" thickBot="1">
      <c r="A2" s="16" t="s">
        <v>21</v>
      </c>
      <c r="B2" s="17">
        <f>COUNTIF(UA02A!G3:G11,"PROPÓSITO SUPERIOR")</f>
        <v>1</v>
      </c>
      <c r="C2" s="18" t="s">
        <v>243</v>
      </c>
    </row>
    <row r="3" spans="1:3" ht="71.400000000000006" customHeight="1" thickBot="1">
      <c r="A3" s="16" t="s">
        <v>19</v>
      </c>
      <c r="B3" s="17">
        <f>COUNTIF(UA02A!G3:G11,"CULTURA ORGANIZACIONAL")</f>
        <v>3</v>
      </c>
      <c r="C3" s="18" t="s">
        <v>233</v>
      </c>
    </row>
    <row r="4" spans="1:3" ht="46.2" customHeight="1" thickBot="1">
      <c r="A4" s="16" t="s">
        <v>26</v>
      </c>
      <c r="B4" s="17">
        <f>COUNTIF(UA02A!G3:G11,"PSICOLOGÍA")</f>
        <v>1</v>
      </c>
      <c r="C4" s="18" t="s">
        <v>244</v>
      </c>
    </row>
    <row r="5" spans="1:3" ht="73.8" customHeight="1" thickBot="1">
      <c r="A5" s="16" t="s">
        <v>24</v>
      </c>
      <c r="B5" s="17">
        <f>COUNTIF(UA02A!G3:G11,"CONCIENCIA")</f>
        <v>1</v>
      </c>
      <c r="C5" s="18" t="s">
        <v>261</v>
      </c>
    </row>
    <row r="6" spans="1:3" ht="60.6" customHeight="1" thickBot="1">
      <c r="A6" s="16" t="s">
        <v>20</v>
      </c>
      <c r="B6" s="17">
        <f>COUNTIF(UA02A!G3:G11,"ALMA")</f>
        <v>1</v>
      </c>
      <c r="C6" s="18" t="s">
        <v>245</v>
      </c>
    </row>
    <row r="7" spans="1:3" ht="57.6" customHeight="1" thickBot="1">
      <c r="A7" s="16" t="s">
        <v>38</v>
      </c>
      <c r="B7" s="17">
        <f>COUNTIF(UA02A!G3:G11,"INTELIGENCIA ARTIFICIAL")</f>
        <v>1</v>
      </c>
      <c r="C7" s="18" t="s">
        <v>246</v>
      </c>
    </row>
    <row r="8" spans="1:3" ht="32.25" customHeight="1" thickBot="1">
      <c r="A8" s="16" t="s">
        <v>23</v>
      </c>
      <c r="B8" s="17">
        <f>COUNTIF(UA02A!G3:G11,"EDUCACIÓN")</f>
        <v>1</v>
      </c>
      <c r="C8" s="18" t="s">
        <v>159</v>
      </c>
    </row>
    <row r="9" spans="1:3" ht="35.25" customHeight="1" thickBot="1">
      <c r="A9" s="19" t="s">
        <v>163</v>
      </c>
      <c r="B9" s="20">
        <f>SUM(B2:B8)</f>
        <v>9</v>
      </c>
      <c r="C9" s="18"/>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A23F7-D958-47EB-B89E-5CEC53F5878D}">
  <dimension ref="A1:Z1001"/>
  <sheetViews>
    <sheetView workbookViewId="0">
      <selection activeCell="E11" sqref="E11"/>
    </sheetView>
  </sheetViews>
  <sheetFormatPr baseColWidth="10" defaultColWidth="14.44140625" defaultRowHeight="15" customHeight="1"/>
  <cols>
    <col min="1" max="1" width="16.5546875" customWidth="1"/>
    <col min="2" max="3" width="10.6640625" customWidth="1"/>
    <col min="4" max="4" width="14.88671875" customWidth="1"/>
    <col min="5" max="6" width="10.6640625" customWidth="1"/>
    <col min="7" max="7" width="16.88671875" customWidth="1"/>
    <col min="8" max="8" width="16.5546875" customWidth="1"/>
    <col min="9" max="26" width="10.6640625" customWidth="1"/>
  </cols>
  <sheetData>
    <row r="1" spans="1:26" ht="15" customHeight="1" thickBot="1">
      <c r="A1" s="24" t="s">
        <v>149</v>
      </c>
      <c r="B1" s="24"/>
      <c r="C1" s="24"/>
      <c r="D1" s="24"/>
      <c r="E1" s="24"/>
      <c r="F1" s="24"/>
      <c r="G1" s="24"/>
      <c r="H1" s="24"/>
    </row>
    <row r="2" spans="1:26" ht="61.2" thickBot="1">
      <c r="A2" s="7" t="s">
        <v>54</v>
      </c>
      <c r="B2" s="7" t="s">
        <v>52</v>
      </c>
      <c r="C2" s="7" t="s">
        <v>56</v>
      </c>
      <c r="D2" s="8" t="s">
        <v>148</v>
      </c>
      <c r="E2" s="7" t="s">
        <v>39</v>
      </c>
      <c r="F2" s="7" t="s">
        <v>53</v>
      </c>
      <c r="G2" s="7" t="s">
        <v>15</v>
      </c>
      <c r="H2" s="7" t="s">
        <v>2</v>
      </c>
      <c r="I2" s="1"/>
      <c r="J2" s="1"/>
      <c r="K2" s="1"/>
      <c r="L2" s="1"/>
      <c r="M2" s="1"/>
      <c r="N2" s="1"/>
      <c r="O2" s="1"/>
      <c r="P2" s="1"/>
      <c r="Q2" s="1"/>
      <c r="R2" s="1"/>
      <c r="S2" s="1"/>
      <c r="T2" s="1"/>
      <c r="U2" s="1"/>
      <c r="V2" s="1"/>
      <c r="W2" s="1"/>
      <c r="X2" s="1"/>
      <c r="Y2" s="1"/>
      <c r="Z2" s="1"/>
    </row>
    <row r="3" spans="1:26" ht="29.25" customHeight="1" thickBot="1">
      <c r="A3" s="21" t="s">
        <v>45</v>
      </c>
      <c r="B3" s="22"/>
      <c r="C3" s="22"/>
      <c r="D3" s="23" t="s">
        <v>113</v>
      </c>
      <c r="E3" s="22"/>
      <c r="F3" s="22"/>
      <c r="G3" s="22"/>
      <c r="H3" s="22"/>
      <c r="I3" s="1"/>
      <c r="J3" s="1"/>
      <c r="K3" s="1"/>
      <c r="L3" s="1"/>
      <c r="M3" s="1"/>
      <c r="N3" s="1"/>
      <c r="O3" s="1"/>
      <c r="P3" s="1"/>
      <c r="Q3" s="1"/>
      <c r="R3" s="1"/>
      <c r="S3" s="1"/>
      <c r="T3" s="1"/>
      <c r="U3" s="1"/>
      <c r="V3" s="1"/>
      <c r="W3" s="1"/>
      <c r="X3" s="1"/>
      <c r="Y3" s="1"/>
      <c r="Z3" s="1"/>
    </row>
    <row r="4" spans="1:26" ht="15.6">
      <c r="A4" s="1"/>
      <c r="B4" s="1"/>
      <c r="C4" s="1"/>
      <c r="D4" s="1"/>
      <c r="E4" s="1"/>
      <c r="F4" s="1"/>
      <c r="G4" s="1"/>
      <c r="H4" s="1"/>
      <c r="I4" s="1"/>
      <c r="J4" s="1"/>
      <c r="K4" s="1"/>
      <c r="L4" s="1"/>
      <c r="M4" s="1"/>
      <c r="N4" s="1"/>
      <c r="O4" s="1"/>
      <c r="P4" s="1"/>
      <c r="Q4" s="1"/>
      <c r="R4" s="1"/>
      <c r="S4" s="1"/>
      <c r="T4" s="1"/>
      <c r="U4" s="1"/>
      <c r="V4" s="1"/>
      <c r="W4" s="1"/>
      <c r="X4" s="1"/>
      <c r="Y4" s="1"/>
      <c r="Z4" s="1"/>
    </row>
    <row r="5" spans="1:26" ht="15.6">
      <c r="A5" s="1"/>
      <c r="B5" s="1"/>
      <c r="C5" s="1"/>
      <c r="D5" s="1"/>
      <c r="E5" s="1"/>
      <c r="F5" s="1"/>
      <c r="G5" s="1"/>
      <c r="H5" s="1"/>
      <c r="I5" s="1"/>
      <c r="J5" s="1"/>
      <c r="K5" s="1"/>
      <c r="L5" s="1"/>
      <c r="M5" s="1"/>
      <c r="N5" s="1"/>
      <c r="O5" s="1"/>
      <c r="P5" s="1"/>
      <c r="Q5" s="1"/>
      <c r="R5" s="1"/>
      <c r="S5" s="1"/>
      <c r="T5" s="1"/>
      <c r="U5" s="1"/>
      <c r="V5" s="1"/>
      <c r="W5" s="1"/>
      <c r="X5" s="1"/>
      <c r="Y5" s="1"/>
      <c r="Z5" s="1"/>
    </row>
    <row r="6" spans="1:26" ht="15.6">
      <c r="A6" s="1"/>
      <c r="B6" s="1"/>
      <c r="C6" s="1"/>
      <c r="D6" s="1"/>
      <c r="E6" s="1"/>
      <c r="F6" s="1"/>
      <c r="G6" s="1"/>
      <c r="H6" s="1"/>
      <c r="I6" s="1"/>
      <c r="J6" s="1"/>
      <c r="K6" s="1"/>
      <c r="L6" s="1"/>
      <c r="M6" s="1"/>
      <c r="N6" s="1"/>
      <c r="O6" s="1"/>
      <c r="P6" s="1"/>
      <c r="Q6" s="1"/>
      <c r="R6" s="1"/>
      <c r="S6" s="1"/>
      <c r="T6" s="1"/>
      <c r="U6" s="1"/>
      <c r="V6" s="1"/>
      <c r="W6" s="1"/>
      <c r="X6" s="1"/>
      <c r="Y6" s="1"/>
      <c r="Z6" s="1"/>
    </row>
    <row r="7" spans="1:26" ht="15.6">
      <c r="A7" s="1"/>
      <c r="B7" s="1"/>
      <c r="C7" s="1"/>
      <c r="D7" s="1"/>
      <c r="E7" s="1"/>
      <c r="F7" s="1"/>
      <c r="G7" s="1"/>
      <c r="H7" s="1"/>
      <c r="I7" s="1"/>
      <c r="J7" s="1"/>
      <c r="K7" s="1"/>
      <c r="L7" s="1"/>
      <c r="M7" s="1"/>
      <c r="N7" s="1"/>
      <c r="O7" s="1"/>
      <c r="P7" s="1"/>
      <c r="Q7" s="1"/>
      <c r="R7" s="1"/>
      <c r="S7" s="1"/>
      <c r="T7" s="1"/>
      <c r="U7" s="1"/>
      <c r="V7" s="1"/>
      <c r="W7" s="1"/>
      <c r="X7" s="1"/>
      <c r="Y7" s="1"/>
      <c r="Z7" s="1"/>
    </row>
    <row r="8" spans="1:26" ht="12" customHeight="1">
      <c r="A8" s="1"/>
      <c r="B8" s="1"/>
      <c r="C8" s="1"/>
      <c r="D8" s="1"/>
      <c r="E8" s="2"/>
      <c r="F8" s="1"/>
      <c r="G8" s="1"/>
      <c r="H8" s="1"/>
      <c r="I8" s="1"/>
      <c r="J8" s="1"/>
      <c r="K8" s="1"/>
      <c r="L8" s="1"/>
      <c r="M8" s="1"/>
      <c r="N8" s="1"/>
      <c r="O8" s="1"/>
      <c r="P8" s="1"/>
      <c r="Q8" s="1"/>
      <c r="R8" s="1"/>
      <c r="S8" s="1"/>
      <c r="T8" s="1"/>
      <c r="U8" s="1"/>
      <c r="V8" s="1"/>
      <c r="W8" s="1"/>
      <c r="X8" s="1"/>
      <c r="Y8" s="1"/>
      <c r="Z8" s="1"/>
    </row>
    <row r="9" spans="1:26" ht="15.6">
      <c r="A9" s="1"/>
      <c r="B9" s="1"/>
      <c r="C9" s="1"/>
      <c r="D9" s="1"/>
      <c r="E9" s="1"/>
      <c r="F9" s="1"/>
      <c r="G9" s="1"/>
      <c r="H9" s="1"/>
      <c r="I9" s="1"/>
      <c r="J9" s="1"/>
      <c r="K9" s="1"/>
      <c r="L9" s="1"/>
      <c r="M9" s="1"/>
      <c r="N9" s="1"/>
      <c r="O9" s="1"/>
      <c r="P9" s="1"/>
      <c r="Q9" s="1"/>
      <c r="R9" s="1"/>
      <c r="S9" s="1"/>
      <c r="T9" s="1"/>
      <c r="U9" s="1"/>
      <c r="V9" s="1"/>
      <c r="W9" s="1"/>
      <c r="X9" s="1"/>
      <c r="Y9" s="1"/>
      <c r="Z9" s="1"/>
    </row>
    <row r="10" spans="1:26" ht="15.6">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6">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5.6">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6">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6">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6">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6">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6">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6">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6">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6">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6">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3">
    <mergeCell ref="A3:C3"/>
    <mergeCell ref="D3:H3"/>
    <mergeCell ref="A1:H1"/>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D4628-3C37-45A2-B097-D3FFE81118B2}">
  <dimension ref="A1:Z974"/>
  <sheetViews>
    <sheetView topLeftCell="D1" zoomScaleNormal="100" workbookViewId="0">
      <selection activeCell="H3" sqref="H3"/>
    </sheetView>
  </sheetViews>
  <sheetFormatPr baseColWidth="10" defaultColWidth="14.44140625" defaultRowHeight="15" customHeight="1"/>
  <cols>
    <col min="1" max="1" width="25.44140625" customWidth="1"/>
    <col min="2" max="2" width="20.33203125" customWidth="1"/>
    <col min="3" max="3" width="19.33203125" customWidth="1"/>
    <col min="4" max="4" width="10.6640625" customWidth="1"/>
    <col min="5" max="5" width="19.6640625" customWidth="1"/>
    <col min="6" max="6" width="32" customWidth="1"/>
    <col min="7" max="7" width="23.33203125" customWidth="1"/>
    <col min="8" max="8" width="70.6640625" customWidth="1"/>
    <col min="9" max="9" width="21.88671875" customWidth="1"/>
    <col min="10" max="26" width="10.6640625" customWidth="1"/>
  </cols>
  <sheetData>
    <row r="1" spans="1:26" ht="15" customHeight="1" thickTop="1" thickBot="1">
      <c r="A1" s="25" t="s">
        <v>149</v>
      </c>
      <c r="B1" s="25"/>
      <c r="C1" s="25"/>
      <c r="D1" s="25"/>
      <c r="E1" s="25"/>
      <c r="F1" s="25"/>
      <c r="G1" s="25"/>
      <c r="H1" s="25"/>
      <c r="I1" s="25"/>
    </row>
    <row r="2" spans="1:26" ht="30" thickTop="1" thickBot="1">
      <c r="A2" s="9" t="s">
        <v>3</v>
      </c>
      <c r="B2" s="10" t="s">
        <v>4</v>
      </c>
      <c r="C2" s="10" t="s">
        <v>5</v>
      </c>
      <c r="D2" s="10" t="s">
        <v>6</v>
      </c>
      <c r="E2" s="10" t="s">
        <v>7</v>
      </c>
      <c r="F2" s="10" t="s">
        <v>8</v>
      </c>
      <c r="G2" s="10" t="s">
        <v>9</v>
      </c>
      <c r="H2" s="11" t="s">
        <v>10</v>
      </c>
      <c r="I2" s="10" t="s">
        <v>11</v>
      </c>
      <c r="J2" s="1"/>
      <c r="K2" s="1"/>
      <c r="L2" s="1"/>
      <c r="M2" s="1"/>
      <c r="N2" s="1"/>
      <c r="O2" s="1"/>
      <c r="P2" s="1"/>
      <c r="Q2" s="1"/>
      <c r="R2" s="1"/>
      <c r="S2" s="1"/>
      <c r="T2" s="1"/>
      <c r="U2" s="1"/>
      <c r="V2" s="1"/>
      <c r="W2" s="1"/>
      <c r="X2" s="1"/>
      <c r="Y2" s="1"/>
      <c r="Z2" s="1"/>
    </row>
    <row r="3" spans="1:26" ht="250.05" customHeight="1" thickTop="1" thickBot="1">
      <c r="A3" s="12">
        <v>42</v>
      </c>
      <c r="B3" s="12">
        <v>4</v>
      </c>
      <c r="C3" s="12" t="s">
        <v>57</v>
      </c>
      <c r="D3" s="12">
        <v>1</v>
      </c>
      <c r="E3" s="12" t="s">
        <v>40</v>
      </c>
      <c r="F3" s="12" t="s">
        <v>112</v>
      </c>
      <c r="G3" s="12" t="s">
        <v>19</v>
      </c>
      <c r="H3" s="13" t="s">
        <v>115</v>
      </c>
      <c r="I3" s="14" t="s">
        <v>116</v>
      </c>
      <c r="J3" s="1"/>
      <c r="K3" s="1"/>
      <c r="L3" s="1"/>
      <c r="M3" s="1"/>
      <c r="N3" s="1"/>
      <c r="O3" s="1"/>
      <c r="P3" s="1"/>
      <c r="Q3" s="1"/>
      <c r="R3" s="1"/>
      <c r="S3" s="1"/>
      <c r="T3" s="1"/>
      <c r="U3" s="1"/>
      <c r="V3" s="1"/>
      <c r="W3" s="1"/>
      <c r="X3" s="1"/>
      <c r="Y3" s="1"/>
      <c r="Z3" s="1"/>
    </row>
    <row r="4" spans="1:26" ht="250.05" customHeight="1" thickBot="1">
      <c r="A4" s="12">
        <v>43</v>
      </c>
      <c r="B4" s="12">
        <v>4</v>
      </c>
      <c r="C4" s="12" t="s">
        <v>57</v>
      </c>
      <c r="D4" s="12">
        <v>1</v>
      </c>
      <c r="E4" s="12" t="s">
        <v>40</v>
      </c>
      <c r="F4" s="12" t="s">
        <v>112</v>
      </c>
      <c r="G4" s="12" t="s">
        <v>22</v>
      </c>
      <c r="H4" s="13" t="s">
        <v>117</v>
      </c>
      <c r="I4" s="14" t="s">
        <v>31</v>
      </c>
      <c r="J4" s="1"/>
      <c r="K4" s="1"/>
      <c r="L4" s="1"/>
      <c r="M4" s="1"/>
      <c r="N4" s="1"/>
      <c r="O4" s="1"/>
      <c r="P4" s="1"/>
      <c r="Q4" s="1"/>
      <c r="R4" s="1"/>
      <c r="S4" s="1"/>
      <c r="T4" s="1"/>
      <c r="U4" s="1"/>
      <c r="V4" s="1"/>
      <c r="W4" s="1"/>
      <c r="X4" s="1"/>
      <c r="Y4" s="1"/>
      <c r="Z4" s="1"/>
    </row>
    <row r="5" spans="1:26" ht="250.05" customHeight="1" thickBot="1">
      <c r="A5" s="12">
        <v>44</v>
      </c>
      <c r="B5" s="12">
        <v>4</v>
      </c>
      <c r="C5" s="12" t="s">
        <v>57</v>
      </c>
      <c r="D5" s="12">
        <v>1</v>
      </c>
      <c r="E5" s="12" t="s">
        <v>40</v>
      </c>
      <c r="F5" s="12" t="s">
        <v>112</v>
      </c>
      <c r="G5" s="12" t="s">
        <v>41</v>
      </c>
      <c r="H5" s="13" t="s">
        <v>118</v>
      </c>
      <c r="I5" s="14" t="s">
        <v>84</v>
      </c>
      <c r="J5" s="1"/>
      <c r="K5" s="1"/>
      <c r="L5" s="1"/>
      <c r="M5" s="1"/>
      <c r="N5" s="1"/>
      <c r="O5" s="1"/>
      <c r="P5" s="1"/>
      <c r="Q5" s="1"/>
      <c r="R5" s="1"/>
      <c r="S5" s="1"/>
      <c r="T5" s="1"/>
      <c r="U5" s="1"/>
      <c r="V5" s="1"/>
      <c r="W5" s="1"/>
      <c r="X5" s="1"/>
      <c r="Y5" s="1"/>
      <c r="Z5" s="1"/>
    </row>
    <row r="6" spans="1:26" ht="250.05" customHeight="1" thickBot="1">
      <c r="A6" s="12">
        <v>45</v>
      </c>
      <c r="B6" s="12">
        <v>4</v>
      </c>
      <c r="C6" s="12" t="s">
        <v>57</v>
      </c>
      <c r="D6" s="12">
        <v>1</v>
      </c>
      <c r="E6" s="12" t="s">
        <v>40</v>
      </c>
      <c r="F6" s="12" t="s">
        <v>112</v>
      </c>
      <c r="G6" s="12" t="s">
        <v>20</v>
      </c>
      <c r="H6" s="13" t="s">
        <v>119</v>
      </c>
      <c r="I6" s="14" t="s">
        <v>18</v>
      </c>
      <c r="J6" s="1"/>
      <c r="K6" s="1"/>
      <c r="L6" s="1"/>
      <c r="M6" s="1"/>
      <c r="N6" s="1"/>
      <c r="O6" s="1"/>
      <c r="P6" s="1"/>
      <c r="Q6" s="1"/>
      <c r="R6" s="1"/>
      <c r="S6" s="1"/>
      <c r="T6" s="1"/>
      <c r="U6" s="1"/>
      <c r="V6" s="1"/>
      <c r="W6" s="1"/>
      <c r="X6" s="1"/>
      <c r="Y6" s="1"/>
      <c r="Z6" s="1"/>
    </row>
    <row r="7" spans="1:26" ht="15.6" customHeight="1">
      <c r="A7" s="4"/>
      <c r="B7" s="4"/>
      <c r="C7" s="4"/>
      <c r="D7" s="4"/>
      <c r="E7" s="4"/>
      <c r="F7" s="4"/>
      <c r="G7" s="4"/>
      <c r="H7" s="5"/>
      <c r="I7" s="2"/>
      <c r="J7" s="1"/>
      <c r="K7" s="1"/>
      <c r="L7" s="1"/>
      <c r="M7" s="1"/>
      <c r="N7" s="1"/>
      <c r="O7" s="1"/>
      <c r="P7" s="1"/>
      <c r="Q7" s="1"/>
      <c r="R7" s="1"/>
      <c r="S7" s="1"/>
      <c r="T7" s="1"/>
      <c r="U7" s="1"/>
      <c r="V7" s="1"/>
      <c r="W7" s="1"/>
      <c r="X7" s="1"/>
      <c r="Y7" s="1"/>
      <c r="Z7" s="1"/>
    </row>
    <row r="8" spans="1:26" ht="15.6" customHeight="1">
      <c r="A8" s="4"/>
      <c r="B8" s="4"/>
      <c r="C8" s="4"/>
      <c r="D8" s="4"/>
      <c r="E8" s="4"/>
      <c r="F8" s="4"/>
      <c r="G8" s="4"/>
      <c r="H8" s="5"/>
      <c r="I8" s="2"/>
      <c r="J8" s="1"/>
      <c r="K8" s="1"/>
      <c r="L8" s="1"/>
      <c r="M8" s="1"/>
      <c r="N8" s="1"/>
      <c r="O8" s="1"/>
      <c r="P8" s="1"/>
      <c r="Q8" s="1"/>
      <c r="R8" s="1"/>
      <c r="S8" s="1"/>
      <c r="T8" s="1"/>
      <c r="U8" s="1"/>
      <c r="V8" s="1"/>
      <c r="W8" s="1"/>
      <c r="X8" s="1"/>
      <c r="Y8" s="1"/>
      <c r="Z8" s="1"/>
    </row>
    <row r="9" spans="1:26" ht="15.6" customHeight="1">
      <c r="A9" s="4"/>
      <c r="B9" s="4"/>
      <c r="C9" s="4"/>
      <c r="D9" s="4"/>
      <c r="E9" s="4"/>
      <c r="F9" s="4"/>
      <c r="G9" s="4"/>
      <c r="H9" s="5"/>
      <c r="I9" s="2"/>
      <c r="J9" s="1"/>
      <c r="K9" s="1"/>
      <c r="L9" s="1"/>
      <c r="M9" s="1"/>
      <c r="N9" s="1"/>
      <c r="O9" s="1"/>
      <c r="P9" s="1"/>
      <c r="Q9" s="1"/>
      <c r="R9" s="1"/>
      <c r="S9" s="1"/>
      <c r="T9" s="1"/>
      <c r="U9" s="1"/>
      <c r="V9" s="1"/>
      <c r="W9" s="1"/>
      <c r="X9" s="1"/>
      <c r="Y9" s="1"/>
      <c r="Z9" s="1"/>
    </row>
    <row r="10" spans="1:26" ht="15.6" customHeight="1">
      <c r="A10" s="4"/>
      <c r="B10" s="4"/>
      <c r="C10" s="4"/>
      <c r="D10" s="4"/>
      <c r="E10" s="4"/>
      <c r="F10" s="4"/>
      <c r="G10" s="4"/>
      <c r="H10" s="5"/>
      <c r="I10" s="2"/>
      <c r="J10" s="1"/>
      <c r="K10" s="1"/>
      <c r="L10" s="1"/>
      <c r="M10" s="1"/>
      <c r="N10" s="1"/>
      <c r="O10" s="1"/>
      <c r="P10" s="1"/>
      <c r="Q10" s="1"/>
      <c r="R10" s="1"/>
      <c r="S10" s="1"/>
      <c r="T10" s="1"/>
      <c r="U10" s="1"/>
      <c r="V10" s="1"/>
      <c r="W10" s="1"/>
      <c r="X10" s="1"/>
      <c r="Y10" s="1"/>
      <c r="Z10" s="1"/>
    </row>
    <row r="11" spans="1:26" ht="15.6" customHeight="1">
      <c r="A11" s="4"/>
      <c r="B11" s="4"/>
      <c r="C11" s="4"/>
      <c r="D11" s="4"/>
      <c r="E11" s="4"/>
      <c r="F11" s="4"/>
      <c r="G11" s="4"/>
      <c r="H11" s="5"/>
      <c r="I11" s="2"/>
      <c r="J11" s="1"/>
      <c r="K11" s="1"/>
      <c r="L11" s="1"/>
      <c r="M11" s="1"/>
      <c r="N11" s="1"/>
      <c r="O11" s="1"/>
      <c r="P11" s="1"/>
      <c r="Q11" s="1"/>
      <c r="R11" s="1"/>
      <c r="S11" s="1"/>
      <c r="T11" s="1"/>
      <c r="U11" s="1"/>
      <c r="V11" s="1"/>
      <c r="W11" s="1"/>
      <c r="X11" s="1"/>
      <c r="Y11" s="1"/>
      <c r="Z11" s="1"/>
    </row>
    <row r="12" spans="1:26" ht="15.6" customHeight="1">
      <c r="A12" s="4"/>
      <c r="B12" s="4"/>
      <c r="C12" s="4"/>
      <c r="D12" s="4"/>
      <c r="E12" s="4"/>
      <c r="F12" s="4"/>
      <c r="G12" s="4"/>
      <c r="H12" s="5"/>
      <c r="I12" s="2"/>
      <c r="J12" s="1"/>
      <c r="K12" s="1"/>
      <c r="L12" s="1"/>
      <c r="M12" s="1"/>
      <c r="N12" s="1"/>
      <c r="O12" s="1"/>
      <c r="P12" s="1"/>
      <c r="Q12" s="1"/>
      <c r="R12" s="1"/>
      <c r="S12" s="1"/>
      <c r="T12" s="1"/>
      <c r="U12" s="1"/>
      <c r="V12" s="1"/>
      <c r="W12" s="1"/>
      <c r="X12" s="1"/>
      <c r="Y12" s="1"/>
      <c r="Z12" s="1"/>
    </row>
    <row r="13" spans="1:26" ht="15.6" customHeight="1">
      <c r="A13" s="4"/>
      <c r="B13" s="4"/>
      <c r="C13" s="4"/>
      <c r="D13" s="4"/>
      <c r="E13" s="4"/>
      <c r="F13" s="4"/>
      <c r="G13" s="4"/>
      <c r="H13" s="5"/>
      <c r="I13" s="2"/>
      <c r="J13" s="1"/>
      <c r="K13" s="1"/>
      <c r="L13" s="1"/>
      <c r="M13" s="1"/>
      <c r="N13" s="1"/>
      <c r="O13" s="1"/>
      <c r="P13" s="1"/>
      <c r="Q13" s="1"/>
      <c r="R13" s="1"/>
      <c r="S13" s="1"/>
      <c r="T13" s="1"/>
      <c r="U13" s="1"/>
      <c r="V13" s="1"/>
      <c r="W13" s="1"/>
      <c r="X13" s="1"/>
      <c r="Y13" s="1"/>
      <c r="Z13" s="1"/>
    </row>
    <row r="14" spans="1:26" ht="15.6" customHeight="1">
      <c r="A14" s="4"/>
      <c r="B14" s="4"/>
      <c r="C14" s="4"/>
      <c r="D14" s="4"/>
      <c r="E14" s="4"/>
      <c r="F14" s="4"/>
      <c r="G14" s="4"/>
      <c r="H14" s="5"/>
      <c r="I14" s="2"/>
      <c r="J14" s="1"/>
      <c r="K14" s="1"/>
      <c r="L14" s="1"/>
      <c r="M14" s="1"/>
      <c r="N14" s="1"/>
      <c r="O14" s="1"/>
      <c r="P14" s="1"/>
      <c r="Q14" s="1"/>
      <c r="R14" s="1"/>
      <c r="S14" s="1"/>
      <c r="T14" s="1"/>
      <c r="U14" s="1"/>
      <c r="V14" s="1"/>
      <c r="W14" s="1"/>
      <c r="X14" s="1"/>
      <c r="Y14" s="1"/>
      <c r="Z14" s="1"/>
    </row>
    <row r="15" spans="1:26" ht="15.6" customHeight="1">
      <c r="A15" s="4"/>
      <c r="B15" s="4"/>
      <c r="C15" s="4"/>
      <c r="D15" s="4"/>
      <c r="E15" s="4"/>
      <c r="F15" s="4"/>
      <c r="G15" s="4"/>
      <c r="H15" s="5"/>
      <c r="I15" s="2"/>
      <c r="J15" s="1"/>
      <c r="K15" s="1"/>
      <c r="L15" s="1"/>
      <c r="M15" s="1"/>
      <c r="N15" s="1"/>
      <c r="O15" s="1"/>
      <c r="P15" s="1"/>
      <c r="Q15" s="1"/>
      <c r="R15" s="1"/>
      <c r="S15" s="1"/>
      <c r="T15" s="1"/>
      <c r="U15" s="1"/>
      <c r="V15" s="1"/>
      <c r="W15" s="1"/>
      <c r="X15" s="1"/>
      <c r="Y15" s="1"/>
      <c r="Z15" s="1"/>
    </row>
    <row r="16" spans="1:26" ht="15.6" customHeight="1">
      <c r="A16" s="4"/>
      <c r="B16" s="4"/>
      <c r="C16" s="4"/>
      <c r="D16" s="4"/>
      <c r="E16" s="4"/>
      <c r="F16" s="4"/>
      <c r="G16" s="4"/>
      <c r="H16" s="5"/>
      <c r="I16" s="2"/>
      <c r="J16" s="1"/>
      <c r="K16" s="1"/>
      <c r="L16" s="1"/>
      <c r="M16" s="1"/>
      <c r="N16" s="1"/>
      <c r="O16" s="1"/>
      <c r="P16" s="1"/>
      <c r="Q16" s="1"/>
      <c r="R16" s="1"/>
      <c r="S16" s="1"/>
      <c r="T16" s="1"/>
      <c r="U16" s="1"/>
      <c r="V16" s="1"/>
      <c r="W16" s="1"/>
      <c r="X16" s="1"/>
      <c r="Y16" s="1"/>
      <c r="Z16" s="1"/>
    </row>
    <row r="17" spans="1:26" ht="15.6" customHeight="1">
      <c r="A17" s="4"/>
      <c r="B17" s="4"/>
      <c r="C17" s="4"/>
      <c r="D17" s="4"/>
      <c r="E17" s="4"/>
      <c r="F17" s="4"/>
      <c r="G17" s="4"/>
      <c r="H17" s="5"/>
      <c r="I17" s="2"/>
      <c r="J17" s="1"/>
      <c r="K17" s="1"/>
      <c r="L17" s="1"/>
      <c r="M17" s="1"/>
      <c r="N17" s="1"/>
      <c r="O17" s="1"/>
      <c r="P17" s="1"/>
      <c r="Q17" s="1"/>
      <c r="R17" s="1"/>
      <c r="S17" s="1"/>
      <c r="T17" s="1"/>
      <c r="U17" s="1"/>
      <c r="V17" s="1"/>
      <c r="W17" s="1"/>
      <c r="X17" s="1"/>
      <c r="Y17" s="1"/>
      <c r="Z17" s="1"/>
    </row>
    <row r="18" spans="1:26" ht="15.6" customHeight="1">
      <c r="A18" s="4"/>
      <c r="B18" s="4"/>
      <c r="C18" s="4"/>
      <c r="D18" s="4"/>
      <c r="E18" s="4"/>
      <c r="F18" s="4"/>
      <c r="G18" s="4"/>
      <c r="H18" s="5"/>
      <c r="I18" s="2"/>
      <c r="J18" s="3"/>
      <c r="K18" s="3"/>
      <c r="L18" s="3"/>
      <c r="M18" s="3"/>
      <c r="N18" s="3"/>
      <c r="O18" s="3"/>
      <c r="P18" s="3"/>
      <c r="Q18" s="3"/>
      <c r="R18" s="3"/>
      <c r="S18" s="3"/>
      <c r="T18" s="3"/>
      <c r="U18" s="3"/>
      <c r="V18" s="3"/>
      <c r="W18" s="3"/>
      <c r="X18" s="3"/>
      <c r="Y18" s="3"/>
      <c r="Z18" s="3"/>
    </row>
    <row r="19" spans="1:26" ht="15.6" customHeight="1">
      <c r="A19" s="4"/>
      <c r="B19" s="4"/>
      <c r="C19" s="4"/>
      <c r="D19" s="4"/>
      <c r="E19" s="4"/>
      <c r="F19" s="4"/>
      <c r="G19" s="4"/>
      <c r="H19" s="5"/>
      <c r="I19" s="2"/>
      <c r="J19" s="3"/>
      <c r="K19" s="3"/>
      <c r="L19" s="3"/>
      <c r="M19" s="3"/>
      <c r="N19" s="3"/>
      <c r="O19" s="3"/>
      <c r="P19" s="3"/>
      <c r="Q19" s="3"/>
      <c r="R19" s="3"/>
      <c r="S19" s="3"/>
      <c r="T19" s="3"/>
      <c r="U19" s="3"/>
      <c r="V19" s="3"/>
      <c r="W19" s="3"/>
      <c r="X19" s="3"/>
      <c r="Y19" s="3"/>
      <c r="Z19" s="3"/>
    </row>
    <row r="20" spans="1:26" ht="15.6" customHeight="1">
      <c r="A20" s="4"/>
      <c r="B20" s="4"/>
      <c r="C20" s="4"/>
      <c r="D20" s="4"/>
      <c r="E20" s="4"/>
      <c r="F20" s="4"/>
      <c r="G20" s="4"/>
      <c r="H20" s="5"/>
      <c r="I20" s="2"/>
      <c r="J20" s="3"/>
      <c r="K20" s="3"/>
      <c r="L20" s="3"/>
      <c r="M20" s="3"/>
      <c r="N20" s="3"/>
      <c r="O20" s="3"/>
      <c r="P20" s="3"/>
      <c r="Q20" s="3"/>
      <c r="R20" s="3"/>
      <c r="S20" s="3"/>
      <c r="T20" s="3"/>
      <c r="U20" s="3"/>
      <c r="V20" s="3"/>
      <c r="W20" s="3"/>
      <c r="X20" s="3"/>
      <c r="Y20" s="3"/>
      <c r="Z20" s="3"/>
    </row>
    <row r="21" spans="1:26" ht="15.6" customHeight="1">
      <c r="A21" s="4"/>
      <c r="B21" s="4"/>
      <c r="C21" s="4"/>
      <c r="D21" s="4"/>
      <c r="E21" s="4"/>
      <c r="F21" s="4"/>
      <c r="G21" s="4"/>
      <c r="H21" s="5"/>
      <c r="I21" s="2"/>
      <c r="J21" s="3"/>
      <c r="K21" s="3"/>
      <c r="L21" s="3"/>
      <c r="M21" s="3"/>
      <c r="N21" s="3"/>
      <c r="O21" s="3"/>
      <c r="P21" s="3"/>
      <c r="Q21" s="3"/>
      <c r="R21" s="3"/>
      <c r="S21" s="3"/>
      <c r="T21" s="3"/>
      <c r="U21" s="3"/>
      <c r="V21" s="3"/>
      <c r="W21" s="3"/>
      <c r="X21" s="3"/>
      <c r="Y21" s="3"/>
      <c r="Z21" s="3"/>
    </row>
    <row r="22" spans="1:26" ht="15.6" customHeight="1">
      <c r="A22" s="4"/>
      <c r="B22" s="4"/>
      <c r="C22" s="4"/>
      <c r="D22" s="4"/>
      <c r="E22" s="4"/>
      <c r="F22" s="4"/>
      <c r="G22" s="4"/>
      <c r="H22" s="5"/>
      <c r="I22" s="2"/>
      <c r="J22" s="3"/>
      <c r="K22" s="3"/>
      <c r="L22" s="3"/>
      <c r="M22" s="3"/>
      <c r="N22" s="3"/>
      <c r="O22" s="3"/>
      <c r="P22" s="3"/>
      <c r="Q22" s="3"/>
      <c r="R22" s="3"/>
      <c r="S22" s="3"/>
      <c r="T22" s="3"/>
      <c r="U22" s="3"/>
      <c r="V22" s="3"/>
      <c r="W22" s="3"/>
      <c r="X22" s="3"/>
      <c r="Y22" s="3"/>
      <c r="Z22" s="3"/>
    </row>
    <row r="23" spans="1:26" ht="15.6" customHeight="1">
      <c r="A23" s="4"/>
      <c r="B23" s="4"/>
      <c r="C23" s="4"/>
      <c r="D23" s="4"/>
      <c r="E23" s="4"/>
      <c r="F23" s="4"/>
      <c r="G23" s="4"/>
      <c r="H23" s="5"/>
      <c r="I23" s="2"/>
      <c r="J23" s="3"/>
      <c r="K23" s="3"/>
      <c r="L23" s="3"/>
      <c r="M23" s="3"/>
      <c r="N23" s="3"/>
      <c r="O23" s="3"/>
      <c r="P23" s="3"/>
      <c r="Q23" s="3"/>
      <c r="R23" s="3"/>
      <c r="S23" s="3"/>
      <c r="T23" s="3"/>
      <c r="U23" s="3"/>
      <c r="V23" s="3"/>
      <c r="W23" s="3"/>
      <c r="X23" s="3"/>
      <c r="Y23" s="3"/>
      <c r="Z23" s="3"/>
    </row>
    <row r="24" spans="1:26" ht="15.6" customHeight="1">
      <c r="A24" s="4"/>
      <c r="B24" s="4"/>
      <c r="C24" s="4"/>
      <c r="D24" s="4"/>
      <c r="E24" s="4"/>
      <c r="F24" s="4"/>
      <c r="G24" s="4"/>
      <c r="H24" s="5"/>
      <c r="I24" s="2"/>
      <c r="J24" s="3"/>
      <c r="K24" s="3"/>
      <c r="L24" s="3"/>
      <c r="M24" s="3"/>
      <c r="N24" s="3"/>
      <c r="O24" s="3"/>
      <c r="P24" s="3"/>
      <c r="Q24" s="3"/>
      <c r="R24" s="3"/>
      <c r="S24" s="3"/>
      <c r="T24" s="3"/>
      <c r="U24" s="3"/>
      <c r="V24" s="3"/>
      <c r="W24" s="3"/>
      <c r="X24" s="3"/>
      <c r="Y24" s="3"/>
      <c r="Z24" s="3"/>
    </row>
    <row r="25" spans="1:26" ht="15.6" customHeight="1">
      <c r="A25" s="4"/>
      <c r="B25" s="4"/>
      <c r="C25" s="4"/>
      <c r="D25" s="4"/>
      <c r="E25" s="4"/>
      <c r="F25" s="4"/>
      <c r="G25" s="4"/>
      <c r="H25" s="5"/>
      <c r="I25" s="2"/>
      <c r="J25" s="3"/>
      <c r="K25" s="3"/>
      <c r="L25" s="3"/>
      <c r="M25" s="3"/>
      <c r="N25" s="3"/>
      <c r="O25" s="3"/>
      <c r="P25" s="3"/>
      <c r="Q25" s="3"/>
      <c r="R25" s="3"/>
      <c r="S25" s="3"/>
      <c r="T25" s="3"/>
      <c r="U25" s="3"/>
      <c r="V25" s="3"/>
      <c r="W25" s="3"/>
      <c r="X25" s="3"/>
      <c r="Y25" s="3"/>
      <c r="Z25" s="3"/>
    </row>
    <row r="26" spans="1:26" ht="15.6" customHeight="1">
      <c r="A26" s="4"/>
      <c r="B26" s="4"/>
      <c r="C26" s="4"/>
      <c r="D26" s="4"/>
      <c r="E26" s="4"/>
      <c r="F26" s="4"/>
      <c r="G26" s="4"/>
      <c r="H26" s="5"/>
      <c r="I26" s="2"/>
      <c r="J26" s="3"/>
      <c r="K26" s="3"/>
      <c r="L26" s="3"/>
      <c r="M26" s="3"/>
      <c r="N26" s="3"/>
      <c r="O26" s="3"/>
      <c r="P26" s="3"/>
      <c r="Q26" s="3"/>
      <c r="R26" s="3"/>
      <c r="S26" s="3"/>
      <c r="T26" s="3"/>
      <c r="U26" s="3"/>
      <c r="V26" s="3"/>
      <c r="W26" s="3"/>
      <c r="X26" s="3"/>
      <c r="Y26" s="3"/>
      <c r="Z26" s="3"/>
    </row>
    <row r="27" spans="1:26" ht="15.6" customHeight="1">
      <c r="A27" s="4"/>
      <c r="B27" s="4"/>
      <c r="C27" s="4"/>
      <c r="D27" s="4"/>
      <c r="E27" s="4"/>
      <c r="F27" s="4"/>
      <c r="G27" s="4"/>
      <c r="H27" s="5"/>
      <c r="I27" s="6"/>
      <c r="J27" s="3"/>
      <c r="K27" s="3"/>
      <c r="L27" s="3"/>
      <c r="M27" s="3"/>
      <c r="N27" s="3"/>
      <c r="O27" s="3"/>
      <c r="P27" s="3"/>
      <c r="Q27" s="3"/>
      <c r="R27" s="3"/>
      <c r="S27" s="3"/>
      <c r="T27" s="3"/>
      <c r="U27" s="3"/>
      <c r="V27" s="3"/>
      <c r="W27" s="3"/>
      <c r="X27" s="3"/>
      <c r="Y27" s="3"/>
      <c r="Z27" s="3"/>
    </row>
    <row r="28" spans="1:26" ht="15.6" customHeight="1">
      <c r="A28" s="4"/>
      <c r="B28" s="4"/>
      <c r="C28" s="4"/>
      <c r="D28" s="4"/>
      <c r="E28" s="4"/>
      <c r="F28" s="4"/>
      <c r="G28" s="4"/>
      <c r="H28" s="5"/>
      <c r="I28" s="2"/>
      <c r="J28" s="3"/>
      <c r="K28" s="3"/>
      <c r="L28" s="3"/>
      <c r="M28" s="3"/>
      <c r="N28" s="3"/>
      <c r="O28" s="3"/>
      <c r="P28" s="3"/>
      <c r="Q28" s="3"/>
      <c r="R28" s="3"/>
      <c r="S28" s="3"/>
      <c r="T28" s="3"/>
      <c r="U28" s="3"/>
      <c r="V28" s="3"/>
      <c r="W28" s="3"/>
      <c r="X28" s="3"/>
      <c r="Y28" s="3"/>
      <c r="Z28" s="3"/>
    </row>
    <row r="29" spans="1:26" ht="15.6" customHeight="1">
      <c r="A29" s="4"/>
      <c r="B29" s="4"/>
      <c r="C29" s="4"/>
      <c r="D29" s="4"/>
      <c r="E29" s="4"/>
      <c r="F29" s="4"/>
      <c r="G29" s="4"/>
      <c r="H29" s="5"/>
      <c r="I29" s="2"/>
      <c r="J29" s="3"/>
      <c r="K29" s="3"/>
      <c r="L29" s="3"/>
      <c r="M29" s="3"/>
      <c r="N29" s="3"/>
      <c r="O29" s="3"/>
      <c r="P29" s="3"/>
      <c r="Q29" s="3"/>
      <c r="R29" s="3"/>
      <c r="S29" s="3"/>
      <c r="T29" s="3"/>
      <c r="U29" s="3"/>
      <c r="V29" s="3"/>
      <c r="W29" s="3"/>
      <c r="X29" s="3"/>
      <c r="Y29" s="3"/>
      <c r="Z29" s="3"/>
    </row>
    <row r="30" spans="1:26" ht="15.6" customHeight="1">
      <c r="A30" s="4"/>
      <c r="B30" s="4"/>
      <c r="C30" s="4"/>
      <c r="D30" s="4"/>
      <c r="E30" s="4"/>
      <c r="F30" s="4"/>
      <c r="G30" s="4"/>
      <c r="H30" s="5"/>
      <c r="I30" s="2"/>
      <c r="J30" s="3"/>
      <c r="K30" s="3"/>
      <c r="L30" s="3"/>
      <c r="M30" s="3"/>
      <c r="N30" s="3"/>
      <c r="O30" s="3"/>
      <c r="P30" s="3"/>
      <c r="Q30" s="3"/>
      <c r="R30" s="3"/>
      <c r="S30" s="3"/>
      <c r="T30" s="3"/>
      <c r="U30" s="3"/>
      <c r="V30" s="3"/>
      <c r="W30" s="3"/>
      <c r="X30" s="3"/>
      <c r="Y30" s="3"/>
      <c r="Z30" s="3"/>
    </row>
    <row r="31" spans="1:26" ht="15.6" customHeight="1">
      <c r="A31" s="4"/>
      <c r="B31" s="4"/>
      <c r="C31" s="4"/>
      <c r="D31" s="4"/>
      <c r="E31" s="4"/>
      <c r="F31" s="4"/>
      <c r="G31" s="4"/>
      <c r="H31" s="5"/>
      <c r="I31" s="2"/>
      <c r="J31" s="3"/>
      <c r="K31" s="3"/>
      <c r="L31" s="3"/>
      <c r="M31" s="3"/>
      <c r="N31" s="3"/>
      <c r="O31" s="3"/>
      <c r="P31" s="3"/>
      <c r="Q31" s="3"/>
      <c r="R31" s="3"/>
      <c r="S31" s="3"/>
      <c r="T31" s="3"/>
      <c r="U31" s="3"/>
      <c r="V31" s="3"/>
      <c r="W31" s="3"/>
      <c r="X31" s="3"/>
      <c r="Y31" s="3"/>
      <c r="Z31" s="3"/>
    </row>
    <row r="32" spans="1:26" ht="15.6" customHeight="1">
      <c r="A32" s="4"/>
      <c r="B32" s="4"/>
      <c r="C32" s="4"/>
      <c r="D32" s="4"/>
      <c r="E32" s="4"/>
      <c r="F32" s="4"/>
      <c r="G32" s="4"/>
      <c r="H32" s="5"/>
      <c r="I32" s="2"/>
      <c r="J32" s="3"/>
      <c r="K32" s="3"/>
      <c r="L32" s="3"/>
      <c r="M32" s="3"/>
      <c r="N32" s="3"/>
      <c r="O32" s="3"/>
      <c r="P32" s="3"/>
      <c r="Q32" s="3"/>
      <c r="R32" s="3"/>
      <c r="S32" s="3"/>
      <c r="T32" s="3"/>
      <c r="U32" s="3"/>
      <c r="V32" s="3"/>
      <c r="W32" s="3"/>
      <c r="X32" s="3"/>
      <c r="Y32" s="3"/>
      <c r="Z32" s="3"/>
    </row>
    <row r="33" spans="1:26" ht="15.6" customHeight="1">
      <c r="A33" s="4"/>
      <c r="B33" s="4"/>
      <c r="C33" s="4"/>
      <c r="D33" s="4"/>
      <c r="E33" s="4"/>
      <c r="F33" s="4"/>
      <c r="G33" s="4"/>
      <c r="H33" s="5"/>
      <c r="I33" s="2"/>
      <c r="J33" s="3"/>
      <c r="K33" s="3"/>
      <c r="L33" s="3"/>
      <c r="M33" s="3"/>
      <c r="N33" s="3"/>
      <c r="O33" s="3"/>
      <c r="P33" s="3"/>
      <c r="Q33" s="3"/>
      <c r="R33" s="3"/>
      <c r="S33" s="3"/>
      <c r="T33" s="3"/>
      <c r="U33" s="3"/>
      <c r="V33" s="3"/>
      <c r="W33" s="3"/>
      <c r="X33" s="3"/>
      <c r="Y33" s="3"/>
      <c r="Z33" s="3"/>
    </row>
    <row r="34" spans="1:26" ht="15.6" customHeight="1">
      <c r="A34" s="4"/>
      <c r="B34" s="4"/>
      <c r="C34" s="4"/>
      <c r="D34" s="4"/>
      <c r="E34" s="4"/>
      <c r="F34" s="4"/>
      <c r="G34" s="4"/>
      <c r="H34" s="5"/>
      <c r="I34" s="2"/>
      <c r="J34" s="3"/>
      <c r="K34" s="3"/>
      <c r="L34" s="3"/>
      <c r="M34" s="3"/>
      <c r="N34" s="3"/>
      <c r="O34" s="3"/>
      <c r="P34" s="3"/>
      <c r="Q34" s="3"/>
      <c r="R34" s="3"/>
      <c r="S34" s="3"/>
      <c r="T34" s="3"/>
      <c r="U34" s="3"/>
      <c r="V34" s="3"/>
      <c r="W34" s="3"/>
      <c r="X34" s="3"/>
      <c r="Y34" s="3"/>
      <c r="Z34" s="3"/>
    </row>
    <row r="35" spans="1:26" ht="15.6" customHeight="1">
      <c r="A35" s="4"/>
      <c r="B35" s="4"/>
      <c r="C35" s="4"/>
      <c r="D35" s="4"/>
      <c r="E35" s="4"/>
      <c r="F35" s="4"/>
      <c r="G35" s="4"/>
      <c r="H35" s="5"/>
      <c r="I35" s="2"/>
      <c r="J35" s="3"/>
      <c r="K35" s="3"/>
      <c r="L35" s="3"/>
      <c r="M35" s="3"/>
      <c r="N35" s="3"/>
      <c r="O35" s="3"/>
      <c r="P35" s="3"/>
      <c r="Q35" s="3"/>
      <c r="R35" s="3"/>
      <c r="S35" s="3"/>
      <c r="T35" s="3"/>
      <c r="U35" s="3"/>
      <c r="V35" s="3"/>
      <c r="W35" s="3"/>
      <c r="X35" s="3"/>
      <c r="Y35" s="3"/>
      <c r="Z35" s="3"/>
    </row>
    <row r="36" spans="1:26" ht="15.6" customHeight="1">
      <c r="A36" s="4"/>
      <c r="B36" s="4"/>
      <c r="C36" s="4"/>
      <c r="D36" s="4"/>
      <c r="E36" s="4"/>
      <c r="F36" s="4"/>
      <c r="G36" s="4"/>
      <c r="H36" s="5"/>
      <c r="I36" s="2"/>
      <c r="J36" s="3"/>
      <c r="K36" s="3"/>
      <c r="L36" s="3"/>
      <c r="M36" s="3"/>
      <c r="N36" s="3"/>
      <c r="O36" s="3"/>
      <c r="P36" s="3"/>
      <c r="Q36" s="3"/>
      <c r="R36" s="3"/>
      <c r="S36" s="3"/>
      <c r="T36" s="3"/>
      <c r="U36" s="3"/>
      <c r="V36" s="3"/>
      <c r="W36" s="3"/>
      <c r="X36" s="3"/>
      <c r="Y36" s="3"/>
      <c r="Z36" s="3"/>
    </row>
    <row r="37" spans="1:26" ht="15.6" customHeight="1">
      <c r="A37" s="4"/>
      <c r="B37" s="4"/>
      <c r="C37" s="4"/>
      <c r="D37" s="4"/>
      <c r="E37" s="4"/>
      <c r="F37" s="4"/>
      <c r="G37" s="4"/>
      <c r="H37" s="5"/>
      <c r="I37" s="2"/>
      <c r="J37" s="1"/>
      <c r="K37" s="1"/>
      <c r="L37" s="1"/>
      <c r="M37" s="1"/>
      <c r="N37" s="1"/>
      <c r="O37" s="1"/>
      <c r="P37" s="1"/>
      <c r="Q37" s="1"/>
      <c r="R37" s="1"/>
      <c r="S37" s="1"/>
      <c r="T37" s="1"/>
      <c r="U37" s="1"/>
      <c r="V37" s="1"/>
      <c r="W37" s="1"/>
      <c r="X37" s="1"/>
      <c r="Y37" s="1"/>
      <c r="Z37" s="1"/>
    </row>
    <row r="38" spans="1:26" ht="15.6" customHeight="1">
      <c r="A38" s="4"/>
      <c r="B38" s="4"/>
      <c r="C38" s="4"/>
      <c r="D38" s="4"/>
      <c r="E38" s="4"/>
      <c r="F38" s="4"/>
      <c r="G38" s="4"/>
      <c r="H38" s="5"/>
      <c r="I38" s="2"/>
      <c r="J38" s="1"/>
      <c r="K38" s="1"/>
      <c r="L38" s="1"/>
      <c r="M38" s="1"/>
      <c r="N38" s="1"/>
      <c r="O38" s="1"/>
      <c r="P38" s="1"/>
      <c r="Q38" s="1"/>
      <c r="R38" s="1"/>
      <c r="S38" s="1"/>
      <c r="T38" s="1"/>
      <c r="U38" s="1"/>
      <c r="V38" s="1"/>
      <c r="W38" s="1"/>
      <c r="X38" s="1"/>
      <c r="Y38" s="1"/>
      <c r="Z38" s="1"/>
    </row>
    <row r="39" spans="1:26" ht="15.6" customHeight="1">
      <c r="A39" s="4"/>
      <c r="B39" s="4"/>
      <c r="C39" s="4"/>
      <c r="D39" s="4"/>
      <c r="E39" s="4"/>
      <c r="F39" s="4"/>
      <c r="G39" s="4"/>
      <c r="H39" s="5"/>
      <c r="I39" s="2"/>
      <c r="J39" s="1"/>
      <c r="K39" s="1"/>
      <c r="L39" s="1"/>
      <c r="M39" s="1"/>
      <c r="N39" s="1"/>
      <c r="O39" s="1"/>
      <c r="P39" s="1"/>
      <c r="Q39" s="1"/>
      <c r="R39" s="1"/>
      <c r="S39" s="1"/>
      <c r="T39" s="1"/>
      <c r="U39" s="1"/>
      <c r="V39" s="1"/>
      <c r="W39" s="1"/>
      <c r="X39" s="1"/>
      <c r="Y39" s="1"/>
      <c r="Z39" s="1"/>
    </row>
    <row r="40" spans="1:26" ht="15.6" customHeight="1">
      <c r="A40" s="4"/>
      <c r="B40" s="4"/>
      <c r="C40" s="4"/>
      <c r="D40" s="4"/>
      <c r="E40" s="4"/>
      <c r="F40" s="4"/>
      <c r="G40" s="4"/>
      <c r="H40" s="5"/>
      <c r="I40" s="2"/>
      <c r="J40" s="1"/>
      <c r="K40" s="1"/>
      <c r="L40" s="1"/>
      <c r="M40" s="1"/>
      <c r="N40" s="1"/>
      <c r="O40" s="1"/>
      <c r="P40" s="1"/>
      <c r="Q40" s="1"/>
      <c r="R40" s="1"/>
      <c r="S40" s="1"/>
      <c r="T40" s="1"/>
      <c r="U40" s="1"/>
      <c r="V40" s="1"/>
      <c r="W40" s="1"/>
      <c r="X40" s="1"/>
      <c r="Y40" s="1"/>
      <c r="Z40" s="1"/>
    </row>
    <row r="41" spans="1:26" ht="15.6" customHeight="1">
      <c r="A41" s="4"/>
      <c r="B41" s="4"/>
      <c r="C41" s="4"/>
      <c r="D41" s="4"/>
      <c r="E41" s="4"/>
      <c r="F41" s="4"/>
      <c r="G41" s="4"/>
      <c r="H41" s="5"/>
      <c r="I41" s="2"/>
      <c r="J41" s="1"/>
      <c r="K41" s="1"/>
      <c r="L41" s="1"/>
      <c r="M41" s="1"/>
      <c r="N41" s="1"/>
      <c r="O41" s="1"/>
      <c r="P41" s="1"/>
      <c r="Q41" s="1"/>
      <c r="R41" s="1"/>
      <c r="S41" s="1"/>
      <c r="T41" s="1"/>
      <c r="U41" s="1"/>
      <c r="V41" s="1"/>
      <c r="W41" s="1"/>
      <c r="X41" s="1"/>
      <c r="Y41" s="1"/>
      <c r="Z41" s="1"/>
    </row>
    <row r="42" spans="1:26" ht="15.6" customHeight="1">
      <c r="A42" s="4"/>
      <c r="B42" s="4"/>
      <c r="C42" s="4"/>
      <c r="D42" s="4"/>
      <c r="E42" s="4"/>
      <c r="F42" s="4"/>
      <c r="G42" s="4"/>
      <c r="H42" s="5"/>
      <c r="I42" s="2"/>
      <c r="J42" s="1"/>
      <c r="K42" s="1"/>
      <c r="L42" s="1"/>
      <c r="M42" s="1"/>
      <c r="N42" s="1"/>
      <c r="O42" s="1"/>
      <c r="P42" s="1"/>
      <c r="Q42" s="1"/>
      <c r="R42" s="1"/>
      <c r="S42" s="1"/>
      <c r="T42" s="1"/>
      <c r="U42" s="1"/>
      <c r="V42" s="1"/>
      <c r="W42" s="1"/>
      <c r="X42" s="1"/>
      <c r="Y42" s="1"/>
      <c r="Z42" s="1"/>
    </row>
    <row r="43" spans="1:26" ht="15.6" customHeight="1">
      <c r="A43" s="4"/>
      <c r="B43" s="4"/>
      <c r="C43" s="4"/>
      <c r="D43" s="4"/>
      <c r="E43" s="4"/>
      <c r="F43" s="4"/>
      <c r="G43" s="4"/>
      <c r="H43" s="5"/>
      <c r="I43" s="2"/>
      <c r="J43" s="1"/>
      <c r="K43" s="1"/>
      <c r="L43" s="1"/>
      <c r="M43" s="1"/>
      <c r="N43" s="1"/>
      <c r="O43" s="1"/>
      <c r="P43" s="1"/>
      <c r="Q43" s="1"/>
      <c r="R43" s="1"/>
      <c r="S43" s="1"/>
      <c r="T43" s="1"/>
      <c r="U43" s="1"/>
      <c r="V43" s="1"/>
      <c r="W43" s="1"/>
      <c r="X43" s="1"/>
      <c r="Y43" s="1"/>
      <c r="Z43" s="1"/>
    </row>
    <row r="44" spans="1:26" ht="15.6" customHeight="1">
      <c r="A44" s="4"/>
      <c r="B44" s="4"/>
      <c r="C44" s="4"/>
      <c r="D44" s="4"/>
      <c r="E44" s="4"/>
      <c r="F44" s="4"/>
      <c r="G44" s="4"/>
      <c r="H44" s="5"/>
      <c r="I44" s="2"/>
      <c r="J44" s="1"/>
      <c r="K44" s="1"/>
      <c r="L44" s="1"/>
      <c r="M44" s="1"/>
      <c r="N44" s="1"/>
      <c r="O44" s="1"/>
      <c r="P44" s="1"/>
      <c r="Q44" s="1"/>
      <c r="R44" s="1"/>
      <c r="S44" s="1"/>
      <c r="T44" s="1"/>
      <c r="U44" s="1"/>
      <c r="V44" s="1"/>
      <c r="W44" s="1"/>
      <c r="X44" s="1"/>
      <c r="Y44" s="1"/>
      <c r="Z44" s="1"/>
    </row>
    <row r="45" spans="1:26" ht="15.6" customHeight="1">
      <c r="A45" s="4"/>
      <c r="B45" s="4"/>
      <c r="C45" s="4"/>
      <c r="D45" s="4"/>
      <c r="E45" s="4"/>
      <c r="F45" s="4"/>
      <c r="G45" s="4"/>
      <c r="H45" s="5"/>
      <c r="I45" s="2"/>
      <c r="J45" s="1"/>
      <c r="K45" s="1"/>
      <c r="L45" s="1"/>
      <c r="M45" s="1"/>
      <c r="N45" s="1"/>
      <c r="O45" s="1"/>
      <c r="P45" s="1"/>
      <c r="Q45" s="1"/>
      <c r="R45" s="1"/>
      <c r="S45" s="1"/>
      <c r="T45" s="1"/>
      <c r="U45" s="1"/>
      <c r="V45" s="1"/>
      <c r="W45" s="1"/>
      <c r="X45" s="1"/>
      <c r="Y45" s="1"/>
      <c r="Z45" s="1"/>
    </row>
    <row r="46" spans="1:26" ht="15.6" customHeight="1">
      <c r="A46" s="4"/>
      <c r="B46" s="4"/>
      <c r="C46" s="4"/>
      <c r="D46" s="4"/>
      <c r="E46" s="4"/>
      <c r="F46" s="4"/>
      <c r="G46" s="4"/>
      <c r="H46" s="5"/>
      <c r="I46" s="2"/>
      <c r="J46" s="1"/>
      <c r="K46" s="1"/>
      <c r="L46" s="1"/>
      <c r="M46" s="1"/>
      <c r="N46" s="1"/>
      <c r="O46" s="1"/>
      <c r="P46" s="1"/>
      <c r="Q46" s="1"/>
      <c r="R46" s="1"/>
      <c r="S46" s="1"/>
      <c r="T46" s="1"/>
      <c r="U46" s="1"/>
      <c r="V46" s="1"/>
      <c r="W46" s="1"/>
      <c r="X46" s="1"/>
      <c r="Y46" s="1"/>
      <c r="Z46" s="1"/>
    </row>
    <row r="47" spans="1:26" ht="15.6" customHeight="1">
      <c r="A47" s="4"/>
      <c r="B47" s="4"/>
      <c r="C47" s="4"/>
      <c r="D47" s="4"/>
      <c r="E47" s="4"/>
      <c r="F47" s="4"/>
      <c r="G47" s="4"/>
      <c r="H47" s="5"/>
      <c r="I47" s="2"/>
      <c r="J47" s="1"/>
      <c r="K47" s="1"/>
      <c r="L47" s="1"/>
      <c r="M47" s="1"/>
      <c r="N47" s="1"/>
      <c r="O47" s="1"/>
      <c r="P47" s="1"/>
      <c r="Q47" s="1"/>
      <c r="R47" s="1"/>
      <c r="S47" s="1"/>
      <c r="T47" s="1"/>
      <c r="U47" s="1"/>
      <c r="V47" s="1"/>
      <c r="W47" s="1"/>
      <c r="X47" s="1"/>
      <c r="Y47" s="1"/>
      <c r="Z47" s="1"/>
    </row>
    <row r="48" spans="1:26" ht="15.6" customHeight="1">
      <c r="A48" s="4"/>
      <c r="B48" s="4"/>
      <c r="C48" s="4"/>
      <c r="D48" s="4"/>
      <c r="E48" s="4"/>
      <c r="F48" s="4"/>
      <c r="G48" s="4"/>
      <c r="H48" s="5"/>
      <c r="I48" s="2"/>
      <c r="J48" s="1"/>
      <c r="K48" s="1"/>
      <c r="L48" s="1"/>
      <c r="M48" s="1"/>
      <c r="N48" s="1"/>
      <c r="O48" s="1"/>
      <c r="P48" s="1"/>
      <c r="Q48" s="1"/>
      <c r="R48" s="1"/>
      <c r="S48" s="1"/>
      <c r="T48" s="1"/>
      <c r="U48" s="1"/>
      <c r="V48" s="1"/>
      <c r="W48" s="1"/>
      <c r="X48" s="1"/>
      <c r="Y48" s="1"/>
      <c r="Z48" s="1"/>
    </row>
    <row r="49" spans="1:26" ht="15.6" customHeight="1">
      <c r="A49" s="4"/>
      <c r="B49" s="4"/>
      <c r="C49" s="4"/>
      <c r="D49" s="4"/>
      <c r="E49" s="4"/>
      <c r="F49" s="4"/>
      <c r="G49" s="4"/>
      <c r="H49" s="5"/>
      <c r="I49" s="2"/>
      <c r="J49" s="1"/>
      <c r="K49" s="1"/>
      <c r="L49" s="1"/>
      <c r="M49" s="1"/>
      <c r="N49" s="1"/>
      <c r="O49" s="1"/>
      <c r="P49" s="1"/>
      <c r="Q49" s="1"/>
      <c r="R49" s="1"/>
      <c r="S49" s="1"/>
      <c r="T49" s="1"/>
      <c r="U49" s="1"/>
      <c r="V49" s="1"/>
      <c r="W49" s="1"/>
      <c r="X49" s="1"/>
      <c r="Y49" s="1"/>
      <c r="Z49" s="1"/>
    </row>
    <row r="50" spans="1:26" ht="15.6" customHeight="1">
      <c r="A50" s="4"/>
      <c r="B50" s="4"/>
      <c r="C50" s="4"/>
      <c r="D50" s="4"/>
      <c r="E50" s="4"/>
      <c r="F50" s="4"/>
      <c r="G50" s="4"/>
      <c r="H50" s="5"/>
      <c r="I50" s="2"/>
      <c r="J50" s="1"/>
      <c r="K50" s="1"/>
      <c r="L50" s="1"/>
      <c r="M50" s="1"/>
      <c r="N50" s="1"/>
      <c r="O50" s="1"/>
      <c r="P50" s="1"/>
      <c r="Q50" s="1"/>
      <c r="R50" s="1"/>
      <c r="S50" s="1"/>
      <c r="T50" s="1"/>
      <c r="U50" s="1"/>
      <c r="V50" s="1"/>
      <c r="W50" s="1"/>
      <c r="X50" s="1"/>
      <c r="Y50" s="1"/>
      <c r="Z50" s="1"/>
    </row>
    <row r="51" spans="1:26" ht="15.6" customHeight="1">
      <c r="A51" s="4"/>
      <c r="B51" s="4"/>
      <c r="C51" s="4"/>
      <c r="D51" s="4"/>
      <c r="E51" s="4"/>
      <c r="F51" s="4"/>
      <c r="G51" s="4"/>
      <c r="H51" s="5"/>
      <c r="I51" s="2"/>
      <c r="J51" s="1"/>
      <c r="K51" s="1"/>
      <c r="L51" s="1"/>
      <c r="M51" s="1"/>
      <c r="N51" s="1"/>
      <c r="O51" s="1"/>
      <c r="P51" s="1"/>
      <c r="Q51" s="1"/>
      <c r="R51" s="1"/>
      <c r="S51" s="1"/>
      <c r="T51" s="1"/>
      <c r="U51" s="1"/>
      <c r="V51" s="1"/>
      <c r="W51" s="1"/>
      <c r="X51" s="1"/>
      <c r="Y51" s="1"/>
      <c r="Z51" s="1"/>
    </row>
    <row r="52" spans="1:26" ht="15.6" customHeight="1">
      <c r="A52" s="4"/>
      <c r="B52" s="4"/>
      <c r="C52" s="4"/>
      <c r="D52" s="4"/>
      <c r="E52" s="4"/>
      <c r="F52" s="4"/>
      <c r="G52" s="4"/>
      <c r="H52" s="5"/>
      <c r="I52" s="2"/>
      <c r="J52" s="1"/>
      <c r="K52" s="1"/>
      <c r="L52" s="1"/>
      <c r="M52" s="1"/>
      <c r="N52" s="1"/>
      <c r="O52" s="1"/>
      <c r="P52" s="1"/>
      <c r="Q52" s="1"/>
      <c r="R52" s="1"/>
      <c r="S52" s="1"/>
      <c r="T52" s="1"/>
      <c r="U52" s="1"/>
      <c r="V52" s="1"/>
      <c r="W52" s="1"/>
      <c r="X52" s="1"/>
      <c r="Y52" s="1"/>
      <c r="Z52" s="1"/>
    </row>
    <row r="53" spans="1:26" ht="15.6" customHeight="1">
      <c r="A53" s="4"/>
      <c r="B53" s="4"/>
      <c r="C53" s="4"/>
      <c r="D53" s="4"/>
      <c r="E53" s="4"/>
      <c r="F53" s="4"/>
      <c r="G53" s="4"/>
      <c r="H53" s="5"/>
      <c r="I53" s="2"/>
      <c r="J53" s="1"/>
      <c r="K53" s="1"/>
      <c r="L53" s="1"/>
      <c r="M53" s="1"/>
      <c r="N53" s="1"/>
      <c r="O53" s="1"/>
      <c r="P53" s="1"/>
      <c r="Q53" s="1"/>
      <c r="R53" s="1"/>
      <c r="S53" s="1"/>
      <c r="T53" s="1"/>
      <c r="U53" s="1"/>
      <c r="V53" s="1"/>
      <c r="W53" s="1"/>
      <c r="X53" s="1"/>
      <c r="Y53" s="1"/>
      <c r="Z53" s="1"/>
    </row>
    <row r="54" spans="1:26" ht="15.6" customHeight="1">
      <c r="A54" s="4"/>
      <c r="B54" s="4"/>
      <c r="C54" s="4"/>
      <c r="D54" s="4"/>
      <c r="E54" s="4"/>
      <c r="F54" s="4"/>
      <c r="G54" s="4"/>
      <c r="H54" s="5"/>
      <c r="I54" s="2"/>
      <c r="J54" s="1"/>
      <c r="K54" s="1"/>
      <c r="L54" s="1"/>
      <c r="M54" s="1"/>
      <c r="N54" s="1"/>
      <c r="O54" s="1"/>
      <c r="P54" s="1"/>
      <c r="Q54" s="1"/>
      <c r="R54" s="1"/>
      <c r="S54" s="1"/>
      <c r="T54" s="1"/>
      <c r="U54" s="1"/>
      <c r="V54" s="1"/>
      <c r="W54" s="1"/>
      <c r="X54" s="1"/>
      <c r="Y54" s="1"/>
      <c r="Z54" s="1"/>
    </row>
    <row r="55" spans="1:26" ht="15.6" customHeight="1">
      <c r="A55" s="4"/>
      <c r="B55" s="4"/>
      <c r="C55" s="4"/>
      <c r="D55" s="4"/>
      <c r="E55" s="4"/>
      <c r="F55" s="4"/>
      <c r="G55" s="4"/>
      <c r="H55" s="5"/>
      <c r="I55" s="2"/>
      <c r="J55" s="1"/>
      <c r="K55" s="1"/>
      <c r="L55" s="1"/>
      <c r="M55" s="1"/>
      <c r="N55" s="1"/>
      <c r="O55" s="1"/>
      <c r="P55" s="1"/>
      <c r="Q55" s="1"/>
      <c r="R55" s="1"/>
      <c r="S55" s="1"/>
      <c r="T55" s="1"/>
      <c r="U55" s="1"/>
      <c r="V55" s="1"/>
      <c r="W55" s="1"/>
      <c r="X55" s="1"/>
      <c r="Y55" s="1"/>
      <c r="Z55" s="1"/>
    </row>
    <row r="56" spans="1:26" ht="15.6" customHeight="1">
      <c r="A56" s="4"/>
      <c r="B56" s="4"/>
      <c r="C56" s="4"/>
      <c r="D56" s="4"/>
      <c r="E56" s="4"/>
      <c r="F56" s="4"/>
      <c r="G56" s="4"/>
      <c r="H56" s="5"/>
      <c r="I56" s="2"/>
      <c r="J56" s="1"/>
      <c r="K56" s="1"/>
      <c r="L56" s="1"/>
      <c r="M56" s="1"/>
      <c r="N56" s="1"/>
      <c r="O56" s="1"/>
      <c r="P56" s="1"/>
      <c r="Q56" s="1"/>
      <c r="R56" s="1"/>
      <c r="S56" s="1"/>
      <c r="T56" s="1"/>
      <c r="U56" s="1"/>
      <c r="V56" s="1"/>
      <c r="W56" s="1"/>
      <c r="X56" s="1"/>
      <c r="Y56" s="1"/>
      <c r="Z56" s="1"/>
    </row>
    <row r="57" spans="1:26" ht="15.6" customHeight="1">
      <c r="A57" s="4"/>
      <c r="B57" s="4"/>
      <c r="C57" s="4"/>
      <c r="D57" s="4"/>
      <c r="E57" s="4"/>
      <c r="F57" s="4"/>
      <c r="G57" s="4"/>
      <c r="H57" s="5"/>
      <c r="I57" s="2"/>
      <c r="J57" s="1"/>
      <c r="K57" s="1"/>
      <c r="L57" s="1"/>
      <c r="M57" s="1"/>
      <c r="N57" s="1"/>
      <c r="O57" s="1"/>
      <c r="P57" s="1"/>
      <c r="Q57" s="1"/>
      <c r="R57" s="1"/>
      <c r="S57" s="1"/>
      <c r="T57" s="1"/>
      <c r="U57" s="1"/>
      <c r="V57" s="1"/>
      <c r="W57" s="1"/>
      <c r="X57" s="1"/>
      <c r="Y57" s="1"/>
      <c r="Z57" s="1"/>
    </row>
    <row r="58" spans="1:26" ht="15.6" customHeight="1">
      <c r="A58" s="4"/>
      <c r="B58" s="4"/>
      <c r="C58" s="4"/>
      <c r="D58" s="4"/>
      <c r="E58" s="4"/>
      <c r="F58" s="4"/>
      <c r="G58" s="4"/>
      <c r="H58" s="5"/>
      <c r="I58" s="2"/>
      <c r="J58" s="1"/>
      <c r="K58" s="1"/>
      <c r="L58" s="1"/>
      <c r="M58" s="1"/>
      <c r="N58" s="1"/>
      <c r="O58" s="1"/>
      <c r="P58" s="1"/>
      <c r="Q58" s="1"/>
      <c r="R58" s="1"/>
      <c r="S58" s="1"/>
      <c r="T58" s="1"/>
      <c r="U58" s="1"/>
      <c r="V58" s="1"/>
      <c r="W58" s="1"/>
      <c r="X58" s="1"/>
      <c r="Y58" s="1"/>
      <c r="Z58" s="1"/>
    </row>
    <row r="59" spans="1:26" ht="15.6" customHeight="1">
      <c r="A59" s="4"/>
      <c r="B59" s="4"/>
      <c r="C59" s="4"/>
      <c r="D59" s="4"/>
      <c r="E59" s="4"/>
      <c r="F59" s="4"/>
      <c r="G59" s="4"/>
      <c r="H59" s="5"/>
      <c r="I59" s="2"/>
      <c r="J59" s="1"/>
      <c r="K59" s="1"/>
      <c r="L59" s="1"/>
      <c r="M59" s="1"/>
      <c r="N59" s="1"/>
      <c r="O59" s="1"/>
      <c r="P59" s="1"/>
      <c r="Q59" s="1"/>
      <c r="R59" s="1"/>
      <c r="S59" s="1"/>
      <c r="T59" s="1"/>
      <c r="U59" s="1"/>
      <c r="V59" s="1"/>
      <c r="W59" s="1"/>
      <c r="X59" s="1"/>
      <c r="Y59" s="1"/>
      <c r="Z59" s="1"/>
    </row>
    <row r="60" spans="1:26" ht="15.6" customHeight="1">
      <c r="A60" s="4"/>
      <c r="B60" s="4"/>
      <c r="C60" s="4"/>
      <c r="D60" s="4"/>
      <c r="E60" s="4"/>
      <c r="F60" s="4"/>
      <c r="G60" s="4"/>
      <c r="H60" s="5"/>
      <c r="I60" s="2"/>
      <c r="J60" s="1"/>
      <c r="K60" s="1"/>
      <c r="L60" s="1"/>
      <c r="M60" s="1"/>
      <c r="N60" s="1"/>
      <c r="O60" s="1"/>
      <c r="P60" s="1"/>
      <c r="Q60" s="1"/>
      <c r="R60" s="1"/>
      <c r="S60" s="1"/>
      <c r="T60" s="1"/>
      <c r="U60" s="1"/>
      <c r="V60" s="1"/>
      <c r="W60" s="1"/>
      <c r="X60" s="1"/>
      <c r="Y60" s="1"/>
      <c r="Z60" s="1"/>
    </row>
    <row r="61" spans="1:26" ht="15.6" customHeight="1">
      <c r="A61" s="4"/>
      <c r="B61" s="4"/>
      <c r="C61" s="4"/>
      <c r="D61" s="4"/>
      <c r="E61" s="4"/>
      <c r="F61" s="4"/>
      <c r="G61" s="4"/>
      <c r="H61" s="5"/>
      <c r="I61" s="2"/>
      <c r="J61" s="1"/>
      <c r="K61" s="1"/>
      <c r="L61" s="1"/>
      <c r="M61" s="1"/>
      <c r="N61" s="1"/>
      <c r="O61" s="1"/>
      <c r="P61" s="1"/>
      <c r="Q61" s="1"/>
      <c r="R61" s="1"/>
      <c r="S61" s="1"/>
      <c r="T61" s="1"/>
      <c r="U61" s="1"/>
      <c r="V61" s="1"/>
      <c r="W61" s="1"/>
      <c r="X61" s="1"/>
      <c r="Y61" s="1"/>
      <c r="Z61" s="1"/>
    </row>
    <row r="62" spans="1:26" ht="15.6" customHeight="1">
      <c r="A62" s="4"/>
      <c r="B62" s="4"/>
      <c r="C62" s="4"/>
      <c r="D62" s="4"/>
      <c r="E62" s="4"/>
      <c r="F62" s="4"/>
      <c r="G62" s="4"/>
      <c r="H62" s="5"/>
      <c r="I62" s="2"/>
      <c r="J62" s="1"/>
      <c r="K62" s="1"/>
      <c r="L62" s="1"/>
      <c r="M62" s="1"/>
      <c r="N62" s="1"/>
      <c r="O62" s="1"/>
      <c r="P62" s="1"/>
      <c r="Q62" s="1"/>
      <c r="R62" s="1"/>
      <c r="S62" s="1"/>
      <c r="T62" s="1"/>
      <c r="U62" s="1"/>
      <c r="V62" s="1"/>
      <c r="W62" s="1"/>
      <c r="X62" s="1"/>
      <c r="Y62" s="1"/>
      <c r="Z62" s="1"/>
    </row>
    <row r="63" spans="1:26" ht="15.6" customHeight="1">
      <c r="A63" s="4"/>
      <c r="B63" s="4"/>
      <c r="C63" s="4"/>
      <c r="D63" s="4"/>
      <c r="E63" s="4"/>
      <c r="F63" s="4"/>
      <c r="G63" s="4"/>
      <c r="H63" s="5"/>
      <c r="I63" s="2"/>
      <c r="J63" s="1"/>
      <c r="K63" s="1"/>
      <c r="L63" s="1"/>
      <c r="M63" s="1"/>
      <c r="N63" s="1"/>
      <c r="O63" s="1"/>
      <c r="P63" s="1"/>
      <c r="Q63" s="1"/>
      <c r="R63" s="1"/>
      <c r="S63" s="1"/>
      <c r="T63" s="1"/>
      <c r="U63" s="1"/>
      <c r="V63" s="1"/>
      <c r="W63" s="1"/>
      <c r="X63" s="1"/>
      <c r="Y63" s="1"/>
      <c r="Z63" s="1"/>
    </row>
    <row r="64" spans="1:26" ht="15.6" customHeight="1">
      <c r="A64" s="4"/>
      <c r="B64" s="4"/>
      <c r="C64" s="4"/>
      <c r="D64" s="4"/>
      <c r="E64" s="4"/>
      <c r="F64" s="4"/>
      <c r="G64" s="4"/>
      <c r="H64" s="5"/>
      <c r="I64" s="2"/>
      <c r="J64" s="1"/>
      <c r="K64" s="1"/>
      <c r="L64" s="1"/>
      <c r="M64" s="1"/>
      <c r="N64" s="1"/>
      <c r="O64" s="1"/>
      <c r="P64" s="1"/>
      <c r="Q64" s="1"/>
      <c r="R64" s="1"/>
      <c r="S64" s="1"/>
      <c r="T64" s="1"/>
      <c r="U64" s="1"/>
      <c r="V64" s="1"/>
      <c r="W64" s="1"/>
      <c r="X64" s="1"/>
      <c r="Y64" s="1"/>
      <c r="Z64" s="1"/>
    </row>
    <row r="65" spans="1:26" ht="15.6" customHeight="1">
      <c r="A65" s="4"/>
      <c r="B65" s="4"/>
      <c r="C65" s="4"/>
      <c r="D65" s="4"/>
      <c r="E65" s="4"/>
      <c r="F65" s="4"/>
      <c r="G65" s="4"/>
      <c r="H65" s="5"/>
      <c r="I65" s="2"/>
      <c r="J65" s="1"/>
      <c r="K65" s="1"/>
      <c r="L65" s="1"/>
      <c r="M65" s="1"/>
      <c r="N65" s="1"/>
      <c r="O65" s="1"/>
      <c r="P65" s="1"/>
      <c r="Q65" s="1"/>
      <c r="R65" s="1"/>
      <c r="S65" s="1"/>
      <c r="T65" s="1"/>
      <c r="U65" s="1"/>
      <c r="V65" s="1"/>
      <c r="W65" s="1"/>
      <c r="X65" s="1"/>
      <c r="Y65" s="1"/>
      <c r="Z65" s="1"/>
    </row>
    <row r="66" spans="1:26" ht="15.6" customHeight="1">
      <c r="A66" s="4"/>
      <c r="B66" s="4"/>
      <c r="C66" s="4"/>
      <c r="D66" s="4"/>
      <c r="E66" s="4"/>
      <c r="F66" s="4"/>
      <c r="G66" s="4"/>
      <c r="H66" s="5"/>
      <c r="I66" s="2"/>
      <c r="J66" s="1"/>
      <c r="K66" s="1"/>
      <c r="L66" s="1"/>
      <c r="M66" s="1"/>
      <c r="N66" s="1"/>
      <c r="O66" s="1"/>
      <c r="P66" s="1"/>
      <c r="Q66" s="1"/>
      <c r="R66" s="1"/>
      <c r="S66" s="1"/>
      <c r="T66" s="1"/>
      <c r="U66" s="1"/>
      <c r="V66" s="1"/>
      <c r="W66" s="1"/>
      <c r="X66" s="1"/>
      <c r="Y66" s="1"/>
      <c r="Z66" s="1"/>
    </row>
    <row r="67" spans="1:26" ht="15.6" customHeight="1">
      <c r="A67" s="4"/>
      <c r="B67" s="4"/>
      <c r="C67" s="4"/>
      <c r="D67" s="4"/>
      <c r="E67" s="4"/>
      <c r="F67" s="4"/>
      <c r="G67" s="4"/>
      <c r="H67" s="5"/>
      <c r="I67" s="2"/>
      <c r="J67" s="1"/>
      <c r="K67" s="1"/>
      <c r="L67" s="1"/>
      <c r="M67" s="1"/>
      <c r="N67" s="1"/>
      <c r="O67" s="1"/>
      <c r="P67" s="1"/>
      <c r="Q67" s="1"/>
      <c r="R67" s="1"/>
      <c r="S67" s="1"/>
      <c r="T67" s="1"/>
      <c r="U67" s="1"/>
      <c r="V67" s="1"/>
      <c r="W67" s="1"/>
      <c r="X67" s="1"/>
      <c r="Y67" s="1"/>
      <c r="Z67" s="1"/>
    </row>
    <row r="68" spans="1:26" ht="15.6" customHeight="1">
      <c r="A68" s="4"/>
      <c r="B68" s="4"/>
      <c r="C68" s="4"/>
      <c r="D68" s="4"/>
      <c r="E68" s="4"/>
      <c r="F68" s="4"/>
      <c r="G68" s="4"/>
      <c r="H68" s="5"/>
      <c r="I68" s="2"/>
      <c r="J68" s="1"/>
      <c r="K68" s="1"/>
      <c r="L68" s="1"/>
      <c r="M68" s="1"/>
      <c r="N68" s="1"/>
      <c r="O68" s="1"/>
      <c r="P68" s="1"/>
      <c r="Q68" s="1"/>
      <c r="R68" s="1"/>
      <c r="S68" s="1"/>
      <c r="T68" s="1"/>
      <c r="U68" s="1"/>
      <c r="V68" s="1"/>
      <c r="W68" s="1"/>
      <c r="X68" s="1"/>
      <c r="Y68" s="1"/>
      <c r="Z68" s="1"/>
    </row>
    <row r="69" spans="1:26" ht="15.6" customHeight="1">
      <c r="A69" s="4"/>
      <c r="B69" s="4"/>
      <c r="C69" s="4"/>
      <c r="D69" s="4"/>
      <c r="E69" s="4"/>
      <c r="F69" s="4"/>
      <c r="G69" s="4"/>
      <c r="H69" s="5"/>
      <c r="I69" s="2"/>
      <c r="J69" s="1"/>
      <c r="K69" s="1"/>
      <c r="L69" s="1"/>
      <c r="M69" s="1"/>
      <c r="N69" s="1"/>
      <c r="O69" s="1"/>
      <c r="P69" s="1"/>
      <c r="Q69" s="1"/>
      <c r="R69" s="1"/>
      <c r="S69" s="1"/>
      <c r="T69" s="1"/>
      <c r="U69" s="1"/>
      <c r="V69" s="1"/>
      <c r="W69" s="1"/>
      <c r="X69" s="1"/>
      <c r="Y69" s="1"/>
      <c r="Z69" s="1"/>
    </row>
    <row r="70" spans="1:26" ht="15.6" customHeight="1">
      <c r="A70" s="4"/>
      <c r="B70" s="4"/>
      <c r="C70" s="4"/>
      <c r="D70" s="4"/>
      <c r="E70" s="4"/>
      <c r="F70" s="4"/>
      <c r="G70" s="4"/>
      <c r="H70" s="5"/>
      <c r="I70" s="2"/>
      <c r="J70" s="1"/>
      <c r="K70" s="1"/>
      <c r="L70" s="1"/>
      <c r="M70" s="1"/>
      <c r="N70" s="1"/>
      <c r="O70" s="1"/>
      <c r="P70" s="1"/>
      <c r="Q70" s="1"/>
      <c r="R70" s="1"/>
      <c r="S70" s="1"/>
      <c r="T70" s="1"/>
      <c r="U70" s="1"/>
      <c r="V70" s="1"/>
      <c r="W70" s="1"/>
      <c r="X70" s="1"/>
      <c r="Y70" s="1"/>
      <c r="Z70" s="1"/>
    </row>
    <row r="71" spans="1:26" ht="15.6" customHeight="1">
      <c r="A71" s="4"/>
      <c r="B71" s="4"/>
      <c r="C71" s="4"/>
      <c r="D71" s="4"/>
      <c r="E71" s="4"/>
      <c r="F71" s="4"/>
      <c r="G71" s="4"/>
      <c r="H71" s="5"/>
      <c r="I71" s="2"/>
      <c r="J71" s="1"/>
      <c r="K71" s="1"/>
      <c r="L71" s="1"/>
      <c r="M71" s="1"/>
      <c r="N71" s="1"/>
      <c r="O71" s="1"/>
      <c r="P71" s="1"/>
      <c r="Q71" s="1"/>
      <c r="R71" s="1"/>
      <c r="S71" s="1"/>
      <c r="T71" s="1"/>
      <c r="U71" s="1"/>
      <c r="V71" s="1"/>
      <c r="W71" s="1"/>
      <c r="X71" s="1"/>
      <c r="Y71" s="1"/>
      <c r="Z71" s="1"/>
    </row>
    <row r="72" spans="1:26" ht="15.6" customHeight="1">
      <c r="A72" s="4"/>
      <c r="B72" s="4"/>
      <c r="C72" s="4"/>
      <c r="D72" s="4"/>
      <c r="E72" s="4"/>
      <c r="F72" s="4"/>
      <c r="G72" s="4"/>
      <c r="H72" s="5"/>
      <c r="I72" s="2"/>
      <c r="J72" s="1"/>
      <c r="K72" s="1"/>
      <c r="L72" s="1"/>
      <c r="M72" s="1"/>
      <c r="N72" s="1"/>
      <c r="O72" s="1"/>
      <c r="P72" s="1"/>
      <c r="Q72" s="1"/>
      <c r="R72" s="1"/>
      <c r="S72" s="1"/>
      <c r="T72" s="1"/>
      <c r="U72" s="1"/>
      <c r="V72" s="1"/>
      <c r="W72" s="1"/>
      <c r="X72" s="1"/>
      <c r="Y72" s="1"/>
      <c r="Z72" s="1"/>
    </row>
    <row r="73" spans="1:26" ht="15.6" customHeight="1">
      <c r="A73" s="4"/>
      <c r="B73" s="4"/>
      <c r="C73" s="4"/>
      <c r="D73" s="4"/>
      <c r="E73" s="4"/>
      <c r="F73" s="4"/>
      <c r="G73" s="4"/>
      <c r="H73" s="5"/>
      <c r="I73" s="2"/>
      <c r="J73" s="1"/>
      <c r="K73" s="1"/>
      <c r="L73" s="1"/>
      <c r="M73" s="1"/>
      <c r="N73" s="1"/>
      <c r="O73" s="1"/>
      <c r="P73" s="1"/>
      <c r="Q73" s="1"/>
      <c r="R73" s="1"/>
      <c r="S73" s="1"/>
      <c r="T73" s="1"/>
      <c r="U73" s="1"/>
      <c r="V73" s="1"/>
      <c r="W73" s="1"/>
      <c r="X73" s="1"/>
      <c r="Y73" s="1"/>
      <c r="Z73" s="1"/>
    </row>
    <row r="74" spans="1:26" ht="15.6" customHeight="1">
      <c r="A74" s="4"/>
      <c r="B74" s="4"/>
      <c r="C74" s="4"/>
      <c r="D74" s="4"/>
      <c r="E74" s="4"/>
      <c r="F74" s="4"/>
      <c r="G74" s="4"/>
      <c r="H74" s="5"/>
      <c r="I74" s="2"/>
      <c r="J74" s="1"/>
      <c r="K74" s="1"/>
      <c r="L74" s="1"/>
      <c r="M74" s="1"/>
      <c r="N74" s="1"/>
      <c r="O74" s="1"/>
      <c r="P74" s="1"/>
      <c r="Q74" s="1"/>
      <c r="R74" s="1"/>
      <c r="S74" s="1"/>
      <c r="T74" s="1"/>
      <c r="U74" s="1"/>
      <c r="V74" s="1"/>
      <c r="W74" s="1"/>
      <c r="X74" s="1"/>
      <c r="Y74" s="1"/>
      <c r="Z74" s="1"/>
    </row>
    <row r="75" spans="1:26" ht="15.6" customHeight="1">
      <c r="A75" s="4"/>
      <c r="B75" s="4"/>
      <c r="C75" s="4"/>
      <c r="D75" s="4"/>
      <c r="E75" s="4"/>
      <c r="F75" s="4"/>
      <c r="G75" s="4"/>
      <c r="H75" s="5"/>
      <c r="I75" s="2"/>
      <c r="J75" s="1"/>
      <c r="K75" s="1"/>
      <c r="L75" s="1"/>
      <c r="M75" s="1"/>
      <c r="N75" s="1"/>
      <c r="O75" s="1"/>
      <c r="P75" s="1"/>
      <c r="Q75" s="1"/>
      <c r="R75" s="1"/>
      <c r="S75" s="1"/>
      <c r="T75" s="1"/>
      <c r="U75" s="1"/>
      <c r="V75" s="1"/>
      <c r="W75" s="1"/>
      <c r="X75" s="1"/>
      <c r="Y75" s="1"/>
      <c r="Z75" s="1"/>
    </row>
    <row r="76" spans="1:26" ht="15.6" customHeight="1">
      <c r="A76" s="4"/>
      <c r="B76" s="4"/>
      <c r="C76" s="4"/>
      <c r="D76" s="4"/>
      <c r="E76" s="4"/>
      <c r="F76" s="4"/>
      <c r="G76" s="4"/>
      <c r="H76" s="5"/>
      <c r="I76" s="2"/>
      <c r="J76" s="1"/>
      <c r="K76" s="1"/>
      <c r="L76" s="1"/>
      <c r="M76" s="1"/>
      <c r="N76" s="1"/>
      <c r="O76" s="1"/>
      <c r="P76" s="1"/>
      <c r="Q76" s="1"/>
      <c r="R76" s="1"/>
      <c r="S76" s="1"/>
      <c r="T76" s="1"/>
      <c r="U76" s="1"/>
      <c r="V76" s="1"/>
      <c r="W76" s="1"/>
      <c r="X76" s="1"/>
      <c r="Y76" s="1"/>
      <c r="Z76" s="1"/>
    </row>
    <row r="77" spans="1:26" ht="15.6" customHeight="1">
      <c r="A77" s="4"/>
      <c r="B77" s="4"/>
      <c r="C77" s="4"/>
      <c r="D77" s="4"/>
      <c r="E77" s="4"/>
      <c r="F77" s="4"/>
      <c r="G77" s="4"/>
      <c r="H77" s="5"/>
      <c r="I77" s="2"/>
      <c r="J77" s="1"/>
      <c r="K77" s="1"/>
      <c r="L77" s="1"/>
      <c r="M77" s="1"/>
      <c r="N77" s="1"/>
      <c r="O77" s="1"/>
      <c r="P77" s="1"/>
      <c r="Q77" s="1"/>
      <c r="R77" s="1"/>
      <c r="S77" s="1"/>
      <c r="T77" s="1"/>
      <c r="U77" s="1"/>
      <c r="V77" s="1"/>
      <c r="W77" s="1"/>
      <c r="X77" s="1"/>
      <c r="Y77" s="1"/>
      <c r="Z77" s="1"/>
    </row>
    <row r="78" spans="1:26" ht="15.6" customHeight="1">
      <c r="A78" s="4"/>
      <c r="B78" s="4"/>
      <c r="C78" s="4"/>
      <c r="D78" s="4"/>
      <c r="E78" s="4"/>
      <c r="F78" s="4"/>
      <c r="G78" s="4"/>
      <c r="H78" s="5"/>
      <c r="I78" s="2"/>
      <c r="J78" s="1"/>
      <c r="K78" s="1"/>
      <c r="L78" s="1"/>
      <c r="M78" s="1"/>
      <c r="N78" s="1"/>
      <c r="O78" s="1"/>
      <c r="P78" s="1"/>
      <c r="Q78" s="1"/>
      <c r="R78" s="1"/>
      <c r="S78" s="1"/>
      <c r="T78" s="1"/>
      <c r="U78" s="1"/>
      <c r="V78" s="1"/>
      <c r="W78" s="1"/>
      <c r="X78" s="1"/>
      <c r="Y78" s="1"/>
      <c r="Z78" s="1"/>
    </row>
    <row r="79" spans="1:26" ht="15.6" customHeight="1">
      <c r="A79" s="4"/>
      <c r="B79" s="4"/>
      <c r="C79" s="4"/>
      <c r="D79" s="4"/>
      <c r="E79" s="4"/>
      <c r="F79" s="4"/>
      <c r="G79" s="4"/>
      <c r="H79" s="5"/>
      <c r="I79" s="2"/>
      <c r="J79" s="1"/>
      <c r="K79" s="1"/>
      <c r="L79" s="1"/>
      <c r="M79" s="1"/>
      <c r="N79" s="1"/>
      <c r="O79" s="1"/>
      <c r="P79" s="1"/>
      <c r="Q79" s="1"/>
      <c r="R79" s="1"/>
      <c r="S79" s="1"/>
      <c r="T79" s="1"/>
      <c r="U79" s="1"/>
      <c r="V79" s="1"/>
      <c r="W79" s="1"/>
      <c r="X79" s="1"/>
      <c r="Y79" s="1"/>
      <c r="Z79" s="1"/>
    </row>
    <row r="80" spans="1:26" ht="15.6" customHeight="1">
      <c r="A80" s="4"/>
      <c r="B80" s="4"/>
      <c r="C80" s="4"/>
      <c r="D80" s="4"/>
      <c r="E80" s="4"/>
      <c r="F80" s="4"/>
      <c r="G80" s="4"/>
      <c r="H80" s="5"/>
      <c r="I80" s="2"/>
      <c r="J80" s="1"/>
      <c r="K80" s="1"/>
      <c r="L80" s="1"/>
      <c r="M80" s="1"/>
      <c r="N80" s="1"/>
      <c r="O80" s="1"/>
      <c r="P80" s="1"/>
      <c r="Q80" s="1"/>
      <c r="R80" s="1"/>
      <c r="S80" s="1"/>
      <c r="T80" s="1"/>
      <c r="U80" s="1"/>
      <c r="V80" s="1"/>
      <c r="W80" s="1"/>
      <c r="X80" s="1"/>
      <c r="Y80" s="1"/>
      <c r="Z80" s="1"/>
    </row>
    <row r="81" spans="1:26" ht="15.6" customHeight="1">
      <c r="A81" s="4"/>
      <c r="B81" s="4"/>
      <c r="C81" s="4"/>
      <c r="D81" s="4"/>
      <c r="E81" s="4"/>
      <c r="F81" s="4"/>
      <c r="G81" s="4"/>
      <c r="H81" s="5"/>
      <c r="I81" s="2"/>
      <c r="J81" s="1"/>
      <c r="K81" s="1"/>
      <c r="L81" s="1"/>
      <c r="M81" s="1"/>
      <c r="N81" s="1"/>
      <c r="O81" s="1"/>
      <c r="P81" s="1"/>
      <c r="Q81" s="1"/>
      <c r="R81" s="1"/>
      <c r="S81" s="1"/>
      <c r="T81" s="1"/>
      <c r="U81" s="1"/>
      <c r="V81" s="1"/>
      <c r="W81" s="1"/>
      <c r="X81" s="1"/>
      <c r="Y81" s="1"/>
      <c r="Z81" s="1"/>
    </row>
    <row r="82" spans="1:26" ht="15.6" customHeight="1">
      <c r="A82" s="4"/>
      <c r="B82" s="4"/>
      <c r="C82" s="4"/>
      <c r="D82" s="4"/>
      <c r="E82" s="4"/>
      <c r="F82" s="4"/>
      <c r="G82" s="4"/>
      <c r="H82" s="5"/>
      <c r="I82" s="2"/>
      <c r="J82" s="1"/>
      <c r="K82" s="1"/>
      <c r="L82" s="1"/>
      <c r="M82" s="1"/>
      <c r="N82" s="1"/>
      <c r="O82" s="1"/>
      <c r="P82" s="1"/>
      <c r="Q82" s="1"/>
      <c r="R82" s="1"/>
      <c r="S82" s="1"/>
      <c r="T82" s="1"/>
      <c r="U82" s="1"/>
      <c r="V82" s="1"/>
      <c r="W82" s="1"/>
      <c r="X82" s="1"/>
      <c r="Y82" s="1"/>
      <c r="Z82" s="1"/>
    </row>
    <row r="83" spans="1:26" ht="15.6" customHeight="1">
      <c r="A83" s="4"/>
      <c r="B83" s="4"/>
      <c r="C83" s="4"/>
      <c r="D83" s="4"/>
      <c r="E83" s="4"/>
      <c r="F83" s="4"/>
      <c r="G83" s="4"/>
      <c r="H83" s="5"/>
      <c r="I83" s="2"/>
      <c r="J83" s="1"/>
      <c r="K83" s="1"/>
      <c r="L83" s="1"/>
      <c r="M83" s="1"/>
      <c r="N83" s="1"/>
      <c r="O83" s="1"/>
      <c r="P83" s="1"/>
      <c r="Q83" s="1"/>
      <c r="R83" s="1"/>
      <c r="S83" s="1"/>
      <c r="T83" s="1"/>
      <c r="U83" s="1"/>
      <c r="V83" s="1"/>
      <c r="W83" s="1"/>
      <c r="X83" s="1"/>
      <c r="Y83" s="1"/>
      <c r="Z83" s="1"/>
    </row>
    <row r="84" spans="1:26" ht="15.6" customHeight="1">
      <c r="A84" s="4"/>
      <c r="B84" s="4"/>
      <c r="C84" s="4"/>
      <c r="D84" s="4"/>
      <c r="E84" s="4"/>
      <c r="F84" s="4"/>
      <c r="G84" s="4"/>
      <c r="H84" s="5"/>
      <c r="I84" s="2"/>
      <c r="J84" s="1"/>
      <c r="K84" s="1"/>
      <c r="L84" s="1"/>
      <c r="M84" s="1"/>
      <c r="N84" s="1"/>
      <c r="O84" s="1"/>
      <c r="P84" s="1"/>
      <c r="Q84" s="1"/>
      <c r="R84" s="1"/>
      <c r="S84" s="1"/>
      <c r="T84" s="1"/>
      <c r="U84" s="1"/>
      <c r="V84" s="1"/>
      <c r="W84" s="1"/>
      <c r="X84" s="1"/>
      <c r="Y84" s="1"/>
      <c r="Z84" s="1"/>
    </row>
    <row r="85" spans="1:26" ht="15.6" customHeight="1">
      <c r="A85" s="4"/>
      <c r="B85" s="4"/>
      <c r="C85" s="4"/>
      <c r="D85" s="4"/>
      <c r="E85" s="4"/>
      <c r="F85" s="4"/>
      <c r="G85" s="4"/>
      <c r="H85" s="5"/>
      <c r="I85" s="2"/>
      <c r="J85" s="1"/>
      <c r="K85" s="1"/>
      <c r="L85" s="1"/>
      <c r="M85" s="1"/>
      <c r="N85" s="1"/>
      <c r="O85" s="1"/>
      <c r="P85" s="1"/>
      <c r="Q85" s="1"/>
      <c r="R85" s="1"/>
      <c r="S85" s="1"/>
      <c r="T85" s="1"/>
      <c r="U85" s="1"/>
      <c r="V85" s="1"/>
      <c r="W85" s="1"/>
      <c r="X85" s="1"/>
      <c r="Y85" s="1"/>
      <c r="Z85" s="1"/>
    </row>
    <row r="86" spans="1:26" ht="15.6" customHeight="1">
      <c r="A86" s="4"/>
      <c r="B86" s="4"/>
      <c r="C86" s="4"/>
      <c r="D86" s="4"/>
      <c r="E86" s="4"/>
      <c r="F86" s="4"/>
      <c r="G86" s="4"/>
      <c r="H86" s="5"/>
      <c r="I86" s="2"/>
      <c r="J86" s="1"/>
      <c r="K86" s="1"/>
      <c r="L86" s="1"/>
      <c r="M86" s="1"/>
      <c r="N86" s="1"/>
      <c r="O86" s="1"/>
      <c r="P86" s="1"/>
      <c r="Q86" s="1"/>
      <c r="R86" s="1"/>
      <c r="S86" s="1"/>
      <c r="T86" s="1"/>
      <c r="U86" s="1"/>
      <c r="V86" s="1"/>
      <c r="W86" s="1"/>
      <c r="X86" s="1"/>
      <c r="Y86" s="1"/>
      <c r="Z86" s="1"/>
    </row>
    <row r="87" spans="1:26" ht="15.6" customHeight="1">
      <c r="A87" s="4"/>
      <c r="B87" s="4"/>
      <c r="C87" s="4"/>
      <c r="D87" s="4"/>
      <c r="E87" s="4"/>
      <c r="F87" s="4"/>
      <c r="G87" s="4"/>
      <c r="H87" s="5"/>
      <c r="I87" s="2"/>
      <c r="J87" s="1"/>
      <c r="K87" s="1"/>
      <c r="L87" s="1"/>
      <c r="M87" s="1"/>
      <c r="N87" s="1"/>
      <c r="O87" s="1"/>
      <c r="P87" s="1"/>
      <c r="Q87" s="1"/>
      <c r="R87" s="1"/>
      <c r="S87" s="1"/>
      <c r="T87" s="1"/>
      <c r="U87" s="1"/>
      <c r="V87" s="1"/>
      <c r="W87" s="1"/>
      <c r="X87" s="1"/>
      <c r="Y87" s="1"/>
      <c r="Z87" s="1"/>
    </row>
    <row r="88" spans="1:26" ht="15.6" customHeight="1">
      <c r="A88" s="4"/>
      <c r="B88" s="4"/>
      <c r="C88" s="4"/>
      <c r="D88" s="4"/>
      <c r="E88" s="4"/>
      <c r="F88" s="4"/>
      <c r="G88" s="4"/>
      <c r="H88" s="5"/>
      <c r="I88" s="2"/>
      <c r="J88" s="1"/>
      <c r="K88" s="1"/>
      <c r="L88" s="1"/>
      <c r="M88" s="1"/>
      <c r="N88" s="1"/>
      <c r="O88" s="1"/>
      <c r="P88" s="1"/>
      <c r="Q88" s="1"/>
      <c r="R88" s="1"/>
      <c r="S88" s="1"/>
      <c r="T88" s="1"/>
      <c r="U88" s="1"/>
      <c r="V88" s="1"/>
      <c r="W88" s="1"/>
      <c r="X88" s="1"/>
      <c r="Y88" s="1"/>
      <c r="Z88" s="1"/>
    </row>
    <row r="89" spans="1:26" ht="15.6" customHeight="1">
      <c r="A89" s="4"/>
      <c r="B89" s="4"/>
      <c r="C89" s="4"/>
      <c r="D89" s="4"/>
      <c r="E89" s="4"/>
      <c r="F89" s="4"/>
      <c r="G89" s="4"/>
      <c r="H89" s="5"/>
      <c r="I89" s="2"/>
      <c r="J89" s="1"/>
      <c r="K89" s="1"/>
      <c r="L89" s="1"/>
      <c r="M89" s="1"/>
      <c r="N89" s="1"/>
      <c r="O89" s="1"/>
      <c r="P89" s="1"/>
      <c r="Q89" s="1"/>
      <c r="R89" s="1"/>
      <c r="S89" s="1"/>
      <c r="T89" s="1"/>
      <c r="U89" s="1"/>
      <c r="V89" s="1"/>
      <c r="W89" s="1"/>
      <c r="X89" s="1"/>
      <c r="Y89" s="1"/>
      <c r="Z89" s="1"/>
    </row>
    <row r="90" spans="1:26" ht="15.6" customHeight="1">
      <c r="A90" s="4"/>
      <c r="B90" s="4"/>
      <c r="C90" s="4"/>
      <c r="D90" s="4"/>
      <c r="E90" s="4"/>
      <c r="F90" s="4"/>
      <c r="G90" s="4"/>
      <c r="H90" s="5"/>
      <c r="I90" s="2"/>
      <c r="J90" s="1"/>
      <c r="K90" s="1"/>
      <c r="L90" s="1"/>
      <c r="M90" s="1"/>
      <c r="N90" s="1"/>
      <c r="O90" s="1"/>
      <c r="P90" s="1"/>
      <c r="Q90" s="1"/>
      <c r="R90" s="1"/>
      <c r="S90" s="1"/>
      <c r="T90" s="1"/>
      <c r="U90" s="1"/>
      <c r="V90" s="1"/>
      <c r="W90" s="1"/>
      <c r="X90" s="1"/>
      <c r="Y90" s="1"/>
      <c r="Z90" s="1"/>
    </row>
    <row r="91" spans="1:26" ht="15.6" customHeight="1">
      <c r="A91" s="4"/>
      <c r="B91" s="4"/>
      <c r="C91" s="4"/>
      <c r="D91" s="4"/>
      <c r="E91" s="4"/>
      <c r="F91" s="4"/>
      <c r="G91" s="4"/>
      <c r="H91" s="5"/>
      <c r="I91" s="2"/>
      <c r="J91" s="1"/>
      <c r="K91" s="1"/>
      <c r="L91" s="1"/>
      <c r="M91" s="1"/>
      <c r="N91" s="1"/>
      <c r="O91" s="1"/>
      <c r="P91" s="1"/>
      <c r="Q91" s="1"/>
      <c r="R91" s="1"/>
      <c r="S91" s="1"/>
      <c r="T91" s="1"/>
      <c r="U91" s="1"/>
      <c r="V91" s="1"/>
      <c r="W91" s="1"/>
      <c r="X91" s="1"/>
      <c r="Y91" s="1"/>
      <c r="Z91" s="1"/>
    </row>
    <row r="92" spans="1:26" ht="15.6" customHeight="1">
      <c r="A92" s="4"/>
      <c r="B92" s="4"/>
      <c r="C92" s="4"/>
      <c r="D92" s="4"/>
      <c r="E92" s="4"/>
      <c r="F92" s="4"/>
      <c r="G92" s="4"/>
      <c r="H92" s="5"/>
      <c r="I92" s="2"/>
      <c r="J92" s="1"/>
      <c r="K92" s="1"/>
      <c r="L92" s="1"/>
      <c r="M92" s="1"/>
      <c r="N92" s="1"/>
      <c r="O92" s="1"/>
      <c r="P92" s="1"/>
      <c r="Q92" s="1"/>
      <c r="R92" s="1"/>
      <c r="S92" s="1"/>
      <c r="T92" s="1"/>
      <c r="U92" s="1"/>
      <c r="V92" s="1"/>
      <c r="W92" s="1"/>
      <c r="X92" s="1"/>
      <c r="Y92" s="1"/>
      <c r="Z92" s="1"/>
    </row>
    <row r="93" spans="1:26" ht="15.6" customHeight="1">
      <c r="A93" s="4"/>
      <c r="B93" s="4"/>
      <c r="C93" s="4"/>
      <c r="D93" s="4"/>
      <c r="E93" s="4"/>
      <c r="F93" s="4"/>
      <c r="G93" s="4"/>
      <c r="H93" s="5"/>
      <c r="I93" s="2"/>
      <c r="J93" s="1"/>
      <c r="K93" s="1"/>
      <c r="L93" s="1"/>
      <c r="M93" s="1"/>
      <c r="N93" s="1"/>
      <c r="O93" s="1"/>
      <c r="P93" s="1"/>
      <c r="Q93" s="1"/>
      <c r="R93" s="1"/>
      <c r="S93" s="1"/>
      <c r="T93" s="1"/>
      <c r="U93" s="1"/>
      <c r="V93" s="1"/>
      <c r="W93" s="1"/>
      <c r="X93" s="1"/>
      <c r="Y93" s="1"/>
      <c r="Z93" s="1"/>
    </row>
    <row r="94" spans="1:26" ht="15.6" customHeight="1">
      <c r="A94" s="4"/>
      <c r="B94" s="4"/>
      <c r="C94" s="4"/>
      <c r="D94" s="4"/>
      <c r="E94" s="4"/>
      <c r="F94" s="4"/>
      <c r="G94" s="4"/>
      <c r="H94" s="5"/>
      <c r="I94" s="2"/>
      <c r="J94" s="1"/>
      <c r="K94" s="1"/>
      <c r="L94" s="1"/>
      <c r="M94" s="1"/>
      <c r="N94" s="1"/>
      <c r="O94" s="1"/>
      <c r="P94" s="1"/>
      <c r="Q94" s="1"/>
      <c r="R94" s="1"/>
      <c r="S94" s="1"/>
      <c r="T94" s="1"/>
      <c r="U94" s="1"/>
      <c r="V94" s="1"/>
      <c r="W94" s="1"/>
      <c r="X94" s="1"/>
      <c r="Y94" s="1"/>
      <c r="Z94" s="1"/>
    </row>
    <row r="95" spans="1:26" ht="15.6" customHeight="1">
      <c r="A95" s="4"/>
      <c r="B95" s="4"/>
      <c r="C95" s="4"/>
      <c r="D95" s="4"/>
      <c r="E95" s="4"/>
      <c r="F95" s="4"/>
      <c r="G95" s="4"/>
      <c r="H95" s="5"/>
      <c r="I95" s="2"/>
      <c r="J95" s="1"/>
      <c r="K95" s="1"/>
      <c r="L95" s="1"/>
      <c r="M95" s="1"/>
      <c r="N95" s="1"/>
      <c r="O95" s="1"/>
      <c r="P95" s="1"/>
      <c r="Q95" s="1"/>
      <c r="R95" s="1"/>
      <c r="S95" s="1"/>
      <c r="T95" s="1"/>
      <c r="U95" s="1"/>
      <c r="V95" s="1"/>
      <c r="W95" s="1"/>
      <c r="X95" s="1"/>
      <c r="Y95" s="1"/>
      <c r="Z95" s="1"/>
    </row>
    <row r="96" spans="1:26" ht="15.6" customHeight="1">
      <c r="A96" s="4"/>
      <c r="B96" s="4"/>
      <c r="C96" s="4"/>
      <c r="D96" s="4"/>
      <c r="E96" s="4"/>
      <c r="F96" s="4"/>
      <c r="G96" s="4"/>
      <c r="H96" s="5"/>
      <c r="I96" s="2"/>
      <c r="J96" s="1"/>
      <c r="K96" s="1"/>
      <c r="L96" s="1"/>
      <c r="M96" s="1"/>
      <c r="N96" s="1"/>
      <c r="O96" s="1"/>
      <c r="P96" s="1"/>
      <c r="Q96" s="1"/>
      <c r="R96" s="1"/>
      <c r="S96" s="1"/>
      <c r="T96" s="1"/>
      <c r="U96" s="1"/>
      <c r="V96" s="1"/>
      <c r="W96" s="1"/>
      <c r="X96" s="1"/>
      <c r="Y96" s="1"/>
      <c r="Z96" s="1"/>
    </row>
    <row r="97" spans="1:26" ht="15.6" customHeight="1">
      <c r="A97" s="4"/>
      <c r="B97" s="4"/>
      <c r="C97" s="4"/>
      <c r="D97" s="4"/>
      <c r="E97" s="4"/>
      <c r="F97" s="4"/>
      <c r="G97" s="4"/>
      <c r="H97" s="5"/>
      <c r="I97" s="2"/>
      <c r="J97" s="1"/>
      <c r="K97" s="1"/>
      <c r="L97" s="1"/>
      <c r="M97" s="1"/>
      <c r="N97" s="1"/>
      <c r="O97" s="1"/>
      <c r="P97" s="1"/>
      <c r="Q97" s="1"/>
      <c r="R97" s="1"/>
      <c r="S97" s="1"/>
      <c r="T97" s="1"/>
      <c r="U97" s="1"/>
      <c r="V97" s="1"/>
      <c r="W97" s="1"/>
      <c r="X97" s="1"/>
      <c r="Y97" s="1"/>
      <c r="Z97" s="1"/>
    </row>
    <row r="98" spans="1:26" ht="15.6" customHeight="1">
      <c r="A98" s="4"/>
      <c r="B98" s="4"/>
      <c r="C98" s="4"/>
      <c r="D98" s="4"/>
      <c r="E98" s="4"/>
      <c r="F98" s="4"/>
      <c r="G98" s="4"/>
      <c r="H98" s="5"/>
      <c r="I98" s="2"/>
      <c r="J98" s="1"/>
      <c r="K98" s="1"/>
      <c r="L98" s="1"/>
      <c r="M98" s="1"/>
      <c r="N98" s="1"/>
      <c r="O98" s="1"/>
      <c r="P98" s="1"/>
      <c r="Q98" s="1"/>
      <c r="R98" s="1"/>
      <c r="S98" s="1"/>
      <c r="T98" s="1"/>
      <c r="U98" s="1"/>
      <c r="V98" s="1"/>
      <c r="W98" s="1"/>
      <c r="X98" s="1"/>
      <c r="Y98" s="1"/>
      <c r="Z98" s="1"/>
    </row>
    <row r="99" spans="1:26" ht="15.6" customHeight="1">
      <c r="A99" s="4"/>
      <c r="B99" s="4"/>
      <c r="C99" s="4"/>
      <c r="D99" s="4"/>
      <c r="E99" s="4"/>
      <c r="F99" s="4"/>
      <c r="G99" s="4"/>
      <c r="H99" s="5"/>
      <c r="I99" s="2"/>
      <c r="J99" s="1"/>
      <c r="K99" s="1"/>
      <c r="L99" s="1"/>
      <c r="M99" s="1"/>
      <c r="N99" s="1"/>
      <c r="O99" s="1"/>
      <c r="P99" s="1"/>
      <c r="Q99" s="1"/>
      <c r="R99" s="1"/>
      <c r="S99" s="1"/>
      <c r="T99" s="1"/>
      <c r="U99" s="1"/>
      <c r="V99" s="1"/>
      <c r="W99" s="1"/>
      <c r="X99" s="1"/>
      <c r="Y99" s="1"/>
      <c r="Z99" s="1"/>
    </row>
    <row r="100" spans="1:26" ht="15.6" customHeight="1">
      <c r="A100" s="4"/>
      <c r="B100" s="4"/>
      <c r="C100" s="4"/>
      <c r="D100" s="4"/>
      <c r="E100" s="4"/>
      <c r="F100" s="4"/>
      <c r="G100" s="4"/>
      <c r="H100" s="5"/>
      <c r="I100" s="2"/>
      <c r="J100" s="1"/>
      <c r="K100" s="1"/>
      <c r="L100" s="1"/>
      <c r="M100" s="1"/>
      <c r="N100" s="1"/>
      <c r="O100" s="1"/>
      <c r="P100" s="1"/>
      <c r="Q100" s="1"/>
      <c r="R100" s="1"/>
      <c r="S100" s="1"/>
      <c r="T100" s="1"/>
      <c r="U100" s="1"/>
      <c r="V100" s="1"/>
      <c r="W100" s="1"/>
      <c r="X100" s="1"/>
      <c r="Y100" s="1"/>
      <c r="Z100" s="1"/>
    </row>
    <row r="101" spans="1:26" ht="15.6" customHeight="1">
      <c r="A101" s="4"/>
      <c r="B101" s="4"/>
      <c r="C101" s="4"/>
      <c r="D101" s="4"/>
      <c r="E101" s="4"/>
      <c r="F101" s="4"/>
      <c r="G101" s="4"/>
      <c r="H101" s="5"/>
      <c r="I101" s="2"/>
      <c r="J101" s="1"/>
      <c r="K101" s="1"/>
      <c r="L101" s="1"/>
      <c r="M101" s="1"/>
      <c r="N101" s="1"/>
      <c r="O101" s="1"/>
      <c r="P101" s="1"/>
      <c r="Q101" s="1"/>
      <c r="R101" s="1"/>
      <c r="S101" s="1"/>
      <c r="T101" s="1"/>
      <c r="U101" s="1"/>
      <c r="V101" s="1"/>
      <c r="W101" s="1"/>
      <c r="X101" s="1"/>
      <c r="Y101" s="1"/>
      <c r="Z101" s="1"/>
    </row>
    <row r="102" spans="1:26" ht="15.6" customHeight="1">
      <c r="A102" s="4"/>
      <c r="B102" s="4"/>
      <c r="C102" s="4"/>
      <c r="D102" s="4"/>
      <c r="E102" s="4"/>
      <c r="F102" s="4"/>
      <c r="G102" s="4"/>
      <c r="H102" s="5"/>
      <c r="I102" s="2"/>
      <c r="J102" s="1"/>
      <c r="K102" s="1"/>
      <c r="L102" s="1"/>
      <c r="M102" s="1"/>
      <c r="N102" s="1"/>
      <c r="O102" s="1"/>
      <c r="P102" s="1"/>
      <c r="Q102" s="1"/>
      <c r="R102" s="1"/>
      <c r="S102" s="1"/>
      <c r="T102" s="1"/>
      <c r="U102" s="1"/>
      <c r="V102" s="1"/>
      <c r="W102" s="1"/>
      <c r="X102" s="1"/>
      <c r="Y102" s="1"/>
      <c r="Z102" s="1"/>
    </row>
    <row r="103" spans="1:26" ht="15.6" customHeight="1">
      <c r="A103" s="4"/>
      <c r="B103" s="4"/>
      <c r="C103" s="4"/>
      <c r="D103" s="4"/>
      <c r="E103" s="4"/>
      <c r="F103" s="4"/>
      <c r="G103" s="4"/>
      <c r="H103" s="5"/>
      <c r="I103" s="2"/>
      <c r="J103" s="1"/>
      <c r="K103" s="1"/>
      <c r="L103" s="1"/>
      <c r="M103" s="1"/>
      <c r="N103" s="1"/>
      <c r="O103" s="1"/>
      <c r="P103" s="1"/>
      <c r="Q103" s="1"/>
      <c r="R103" s="1"/>
      <c r="S103" s="1"/>
      <c r="T103" s="1"/>
      <c r="U103" s="1"/>
      <c r="V103" s="1"/>
      <c r="W103" s="1"/>
      <c r="X103" s="1"/>
      <c r="Y103" s="1"/>
      <c r="Z103" s="1"/>
    </row>
    <row r="104" spans="1:26" ht="15.6" customHeight="1">
      <c r="A104" s="4"/>
      <c r="B104" s="4"/>
      <c r="C104" s="4"/>
      <c r="D104" s="4"/>
      <c r="E104" s="4"/>
      <c r="F104" s="4"/>
      <c r="G104" s="4"/>
      <c r="H104" s="5"/>
      <c r="I104" s="2"/>
      <c r="J104" s="1"/>
      <c r="K104" s="1"/>
      <c r="L104" s="1"/>
      <c r="M104" s="1"/>
      <c r="N104" s="1"/>
      <c r="O104" s="1"/>
      <c r="P104" s="1"/>
      <c r="Q104" s="1"/>
      <c r="R104" s="1"/>
      <c r="S104" s="1"/>
      <c r="T104" s="1"/>
      <c r="U104" s="1"/>
      <c r="V104" s="1"/>
      <c r="W104" s="1"/>
      <c r="X104" s="1"/>
      <c r="Y104" s="1"/>
      <c r="Z104" s="1"/>
    </row>
    <row r="105" spans="1:26" ht="15.6" customHeight="1">
      <c r="A105" s="4"/>
      <c r="B105" s="4"/>
      <c r="C105" s="4"/>
      <c r="D105" s="4"/>
      <c r="E105" s="4"/>
      <c r="F105" s="4"/>
      <c r="G105" s="4"/>
      <c r="H105" s="5"/>
      <c r="I105" s="2"/>
      <c r="J105" s="1"/>
      <c r="K105" s="1"/>
      <c r="L105" s="1"/>
      <c r="M105" s="1"/>
      <c r="N105" s="1"/>
      <c r="O105" s="1"/>
      <c r="P105" s="1"/>
      <c r="Q105" s="1"/>
      <c r="R105" s="1"/>
      <c r="S105" s="1"/>
      <c r="T105" s="1"/>
      <c r="U105" s="1"/>
      <c r="V105" s="1"/>
      <c r="W105" s="1"/>
      <c r="X105" s="1"/>
      <c r="Y105" s="1"/>
      <c r="Z105" s="1"/>
    </row>
    <row r="106" spans="1:26" ht="15.6" customHeight="1">
      <c r="A106" s="4"/>
      <c r="B106" s="4"/>
      <c r="C106" s="4"/>
      <c r="D106" s="4"/>
      <c r="E106" s="4"/>
      <c r="F106" s="4"/>
      <c r="G106" s="4"/>
      <c r="H106" s="5"/>
      <c r="I106" s="2"/>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sheetData>
  <autoFilter ref="A2:I106" xr:uid="{00000000-0009-0000-0000-000003000000}"/>
  <mergeCells count="1">
    <mergeCell ref="A1:I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E6C2C-43E8-48E4-90EB-C934E6AE25D3}">
  <dimension ref="A1:C6"/>
  <sheetViews>
    <sheetView zoomScaleNormal="100" workbookViewId="0">
      <selection activeCell="C4" sqref="C4"/>
    </sheetView>
  </sheetViews>
  <sheetFormatPr baseColWidth="10" defaultColWidth="11.44140625" defaultRowHeight="14.4"/>
  <cols>
    <col min="1" max="1" width="31.6640625" customWidth="1"/>
    <col min="2" max="2" width="21.44140625" customWidth="1"/>
    <col min="3" max="3" width="102.5546875" customWidth="1"/>
  </cols>
  <sheetData>
    <row r="1" spans="1:3" ht="42.6" thickBot="1">
      <c r="A1" s="15" t="s">
        <v>167</v>
      </c>
      <c r="B1" s="15" t="s">
        <v>157</v>
      </c>
      <c r="C1" s="15" t="s">
        <v>158</v>
      </c>
    </row>
    <row r="2" spans="1:3" ht="74.400000000000006" customHeight="1" thickBot="1">
      <c r="A2" s="16" t="s">
        <v>19</v>
      </c>
      <c r="B2" s="17">
        <f>COUNTIF(UA03A!G3:G6,"CULTURA ORGANIZACIONAL")</f>
        <v>1</v>
      </c>
      <c r="C2" s="18" t="s">
        <v>233</v>
      </c>
    </row>
    <row r="3" spans="1:3" ht="45" customHeight="1" thickBot="1">
      <c r="A3" s="16" t="s">
        <v>22</v>
      </c>
      <c r="B3" s="17">
        <f>COUNTIF(UA03A!G3:G6,"PROBLEMÁTICA AMBIENTAL")</f>
        <v>1</v>
      </c>
      <c r="C3" s="18" t="s">
        <v>247</v>
      </c>
    </row>
    <row r="4" spans="1:3" ht="31.5" customHeight="1" thickBot="1">
      <c r="A4" s="16" t="s">
        <v>41</v>
      </c>
      <c r="B4" s="17">
        <f>COUNTIF(UA03A!G3:G6,"APRENDIZAJE SITUADO")</f>
        <v>1</v>
      </c>
      <c r="C4" s="18" t="s">
        <v>262</v>
      </c>
    </row>
    <row r="5" spans="1:3" ht="61.2" customHeight="1" thickBot="1">
      <c r="A5" s="16" t="s">
        <v>20</v>
      </c>
      <c r="B5" s="17">
        <f>COUNTIF(UA03A!G3:G6,"ALMA")</f>
        <v>1</v>
      </c>
      <c r="C5" s="18" t="s">
        <v>245</v>
      </c>
    </row>
    <row r="6" spans="1:3" ht="35.25" customHeight="1" thickBot="1">
      <c r="A6" s="19" t="s">
        <v>163</v>
      </c>
      <c r="B6" s="20">
        <f>SUM(B2:B5)</f>
        <v>4</v>
      </c>
      <c r="C6" s="18"/>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21</vt:i4>
      </vt:variant>
    </vt:vector>
  </HeadingPairs>
  <TitlesOfParts>
    <vt:vector size="21" baseType="lpstr">
      <vt:lpstr>UA01</vt:lpstr>
      <vt:lpstr>UA01A</vt:lpstr>
      <vt:lpstr>UA01B</vt:lpstr>
      <vt:lpstr>UA02</vt:lpstr>
      <vt:lpstr>UA02A</vt:lpstr>
      <vt:lpstr>UA02B </vt:lpstr>
      <vt:lpstr>UA03</vt:lpstr>
      <vt:lpstr>UA03A</vt:lpstr>
      <vt:lpstr>UA03B</vt:lpstr>
      <vt:lpstr>UA04</vt:lpstr>
      <vt:lpstr>UA04A</vt:lpstr>
      <vt:lpstr>UA04B</vt:lpstr>
      <vt:lpstr>UA05</vt:lpstr>
      <vt:lpstr>UA05A</vt:lpstr>
      <vt:lpstr>UA05B</vt:lpstr>
      <vt:lpstr>UA06</vt:lpstr>
      <vt:lpstr>UA06A</vt:lpstr>
      <vt:lpstr>UA06B</vt:lpstr>
      <vt:lpstr>UA07</vt:lpstr>
      <vt:lpstr>UA07A</vt:lpstr>
      <vt:lpstr>UA07B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c:creator>
  <cp:lastModifiedBy>Daniel Jiménez Giraldo</cp:lastModifiedBy>
  <dcterms:created xsi:type="dcterms:W3CDTF">2024-08-26T16:04:47Z</dcterms:created>
  <dcterms:modified xsi:type="dcterms:W3CDTF">2024-12-17T15:05:05Z</dcterms:modified>
</cp:coreProperties>
</file>