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09\"/>
    </mc:Choice>
  </mc:AlternateContent>
  <xr:revisionPtr revIDLastSave="0" documentId="13_ncr:1_{CFA0FBA7-73FE-45F0-8D67-B666EA5FF8E0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D5" i="133"/>
  <c r="G11" i="132"/>
  <c r="E5" i="133"/>
  <c r="G11" i="136" s="1"/>
  <c r="G12" i="136"/>
  <c r="F5" i="133"/>
  <c r="G11" i="137" s="1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G14" i="136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2" s="1"/>
  <c r="D7" i="133"/>
  <c r="G15" i="132" s="1"/>
  <c r="E7" i="133"/>
  <c r="G15" i="136" s="1"/>
  <c r="F7" i="133"/>
  <c r="G15" i="137" s="1"/>
  <c r="G7" i="133"/>
  <c r="F24" i="148" s="1"/>
  <c r="H7" i="133"/>
  <c r="F25" i="148" s="1"/>
  <c r="I7" i="133"/>
  <c r="F26" i="148" s="1"/>
  <c r="J7" i="133"/>
  <c r="F27" i="148" s="1"/>
  <c r="K7" i="133"/>
  <c r="L7" i="133"/>
  <c r="F29" i="148" s="1"/>
  <c r="M7" i="133"/>
  <c r="F30" i="148" s="1"/>
  <c r="N7" i="133"/>
  <c r="O7" i="133"/>
  <c r="P7" i="133"/>
  <c r="Q7" i="133"/>
  <c r="R7" i="133"/>
  <c r="S7" i="133"/>
  <c r="T7" i="133"/>
  <c r="U7" i="133"/>
  <c r="F16" i="152" s="1"/>
  <c r="E5" i="142"/>
  <c r="E4" i="142"/>
  <c r="E3" i="142"/>
  <c r="E2" i="142"/>
  <c r="M15" i="142" s="1"/>
  <c r="D5" i="142"/>
  <c r="K8" i="142" s="1"/>
  <c r="D4" i="142"/>
  <c r="K7" i="142" s="1"/>
  <c r="D3" i="142"/>
  <c r="K6" i="142" s="1"/>
  <c r="C5" i="142"/>
  <c r="J8" i="142" s="1"/>
  <c r="D17" i="142" s="1"/>
  <c r="C4" i="142"/>
  <c r="J7" i="142" s="1"/>
  <c r="D16" i="142" s="1"/>
  <c r="C3" i="142"/>
  <c r="J6" i="142"/>
  <c r="D15" i="142" s="1"/>
  <c r="E15" i="152"/>
  <c r="D2" i="152"/>
  <c r="C2" i="152"/>
  <c r="C16" i="152" s="1"/>
  <c r="H16" i="152"/>
  <c r="H15" i="152"/>
  <c r="J15" i="152" s="1"/>
  <c r="F2" i="152"/>
  <c r="E14" i="152" s="1"/>
  <c r="E2" i="152"/>
  <c r="F14" i="152" s="1"/>
  <c r="E23" i="148"/>
  <c r="E30" i="148" s="1"/>
  <c r="E22" i="148"/>
  <c r="E29" i="148" s="1"/>
  <c r="E21" i="148"/>
  <c r="E28" i="148"/>
  <c r="E20" i="148"/>
  <c r="E27" i="148" s="1"/>
  <c r="E19" i="148"/>
  <c r="E26" i="148"/>
  <c r="E18" i="148"/>
  <c r="E25" i="148" s="1"/>
  <c r="E17" i="148"/>
  <c r="E24" i="148" s="1"/>
  <c r="H17" i="148"/>
  <c r="E8" i="148"/>
  <c r="E7" i="148"/>
  <c r="E6" i="148"/>
  <c r="E5" i="148"/>
  <c r="E4" i="148"/>
  <c r="E3" i="148"/>
  <c r="E2" i="148"/>
  <c r="L8" i="148" s="1"/>
  <c r="D8" i="148"/>
  <c r="K11" i="148" s="1"/>
  <c r="D7" i="148"/>
  <c r="K10" i="148" s="1"/>
  <c r="D6" i="148"/>
  <c r="K9" i="148"/>
  <c r="D5" i="148"/>
  <c r="K8" i="148" s="1"/>
  <c r="D4" i="148"/>
  <c r="K7" i="148"/>
  <c r="D3" i="148"/>
  <c r="K6" i="148" s="1"/>
  <c r="D2" i="148"/>
  <c r="K5" i="148"/>
  <c r="C8" i="148"/>
  <c r="J11" i="148" s="1"/>
  <c r="C7" i="148"/>
  <c r="C29" i="148" s="1"/>
  <c r="J10" i="148"/>
  <c r="C6" i="148"/>
  <c r="J9" i="148" s="1"/>
  <c r="C5" i="148"/>
  <c r="J8" i="148" s="1"/>
  <c r="C4" i="148"/>
  <c r="C26" i="148" s="1"/>
  <c r="C3" i="148"/>
  <c r="D18" i="148" s="1"/>
  <c r="J6" i="148"/>
  <c r="C2" i="148"/>
  <c r="C24" i="148" s="1"/>
  <c r="H24" i="148"/>
  <c r="J30" i="148" s="1"/>
  <c r="B30" i="148" s="1"/>
  <c r="F2" i="148"/>
  <c r="E16" i="148" s="1"/>
  <c r="D18" i="147"/>
  <c r="D17" i="147"/>
  <c r="D16" i="147"/>
  <c r="D15" i="147"/>
  <c r="D14" i="147"/>
  <c r="D13" i="147"/>
  <c r="D12" i="147"/>
  <c r="C12" i="147"/>
  <c r="L12" i="147"/>
  <c r="B12" i="147" s="1"/>
  <c r="M12" i="147"/>
  <c r="O12" i="147"/>
  <c r="E11" i="147"/>
  <c r="G2" i="147"/>
  <c r="E2" i="147"/>
  <c r="N12" i="147" s="1"/>
  <c r="D2" i="144"/>
  <c r="K5" i="144" s="1"/>
  <c r="C2" i="144"/>
  <c r="J5" i="144" s="1"/>
  <c r="D11" i="144" s="1"/>
  <c r="H11" i="144"/>
  <c r="F2" i="144"/>
  <c r="E10" i="144" s="1"/>
  <c r="E2" i="144"/>
  <c r="L5" i="144" s="1"/>
  <c r="F2" i="142"/>
  <c r="H14" i="142"/>
  <c r="J17" i="142" s="1"/>
  <c r="D2" i="142"/>
  <c r="K5" i="142" s="1"/>
  <c r="C2" i="142"/>
  <c r="J5" i="142" s="1"/>
  <c r="D14" i="142" s="1"/>
  <c r="E2" i="137"/>
  <c r="M5" i="137" s="1"/>
  <c r="E10" i="137"/>
  <c r="F2" i="137"/>
  <c r="E2" i="136"/>
  <c r="M15" i="136" s="1"/>
  <c r="F2" i="136"/>
  <c r="E2" i="132"/>
  <c r="N14" i="132" s="1"/>
  <c r="F2" i="132"/>
  <c r="F10" i="132" s="1"/>
  <c r="I11" i="137"/>
  <c r="I11" i="136"/>
  <c r="K11" i="136" s="1"/>
  <c r="L11" i="136" s="1"/>
  <c r="I11" i="132"/>
  <c r="K11" i="132" s="1"/>
  <c r="L11" i="132" s="1"/>
  <c r="D2" i="137"/>
  <c r="C2" i="137"/>
  <c r="K14" i="137" s="1"/>
  <c r="I15" i="137"/>
  <c r="I14" i="137"/>
  <c r="D2" i="136"/>
  <c r="C2" i="136"/>
  <c r="K5" i="136" s="1"/>
  <c r="I15" i="136"/>
  <c r="I14" i="136"/>
  <c r="K14" i="136" s="1"/>
  <c r="B14" i="136" s="1"/>
  <c r="I15" i="132"/>
  <c r="K15" i="132" s="1"/>
  <c r="I14" i="132"/>
  <c r="K14" i="132" s="1"/>
  <c r="L14" i="132" s="1"/>
  <c r="D2" i="132"/>
  <c r="L5" i="132" s="1"/>
  <c r="C2" i="132"/>
  <c r="L5" i="148"/>
  <c r="L29" i="148"/>
  <c r="L22" i="148"/>
  <c r="L6" i="142"/>
  <c r="D20" i="148"/>
  <c r="L24" i="148"/>
  <c r="L17" i="148"/>
  <c r="M14" i="137"/>
  <c r="L21" i="148"/>
  <c r="M17" i="142"/>
  <c r="L19" i="148"/>
  <c r="L5" i="142"/>
  <c r="L18" i="148"/>
  <c r="L30" i="148"/>
  <c r="F13" i="142"/>
  <c r="L25" i="148"/>
  <c r="M14" i="142"/>
  <c r="L16" i="142"/>
  <c r="L6" i="148"/>
  <c r="L7" i="148"/>
  <c r="F16" i="148"/>
  <c r="L15" i="142"/>
  <c r="L23" i="148"/>
  <c r="L26" i="148"/>
  <c r="L9" i="148"/>
  <c r="L17" i="142"/>
  <c r="L28" i="148"/>
  <c r="C28" i="148"/>
  <c r="D21" i="148"/>
  <c r="M12" i="132"/>
  <c r="N12" i="132"/>
  <c r="E13" i="142"/>
  <c r="L27" i="148"/>
  <c r="L20" i="148"/>
  <c r="L8" i="142"/>
  <c r="L7" i="142"/>
  <c r="F10" i="136"/>
  <c r="L11" i="148"/>
  <c r="L10" i="148"/>
  <c r="C27" i="148"/>
  <c r="C25" i="148"/>
  <c r="J16" i="142"/>
  <c r="K12" i="132"/>
  <c r="B12" i="132" s="1"/>
  <c r="G12" i="132"/>
  <c r="D15" i="152"/>
  <c r="J21" i="148"/>
  <c r="B21" i="148" s="1"/>
  <c r="J17" i="148"/>
  <c r="K17" i="148" s="1"/>
  <c r="D11" i="136"/>
  <c r="N13" i="132"/>
  <c r="M14" i="132"/>
  <c r="M15" i="132"/>
  <c r="E10" i="132"/>
  <c r="N11" i="132"/>
  <c r="M11" i="132"/>
  <c r="C30" i="148"/>
  <c r="M13" i="132"/>
  <c r="G10" i="132"/>
  <c r="G12" i="137" l="1"/>
  <c r="M8" i="133"/>
  <c r="T8" i="133"/>
  <c r="V10" i="133"/>
  <c r="E15" i="147"/>
  <c r="L14" i="133"/>
  <c r="E8" i="133"/>
  <c r="V12" i="133"/>
  <c r="I14" i="133"/>
  <c r="F14" i="133"/>
  <c r="E14" i="133"/>
  <c r="V5" i="133"/>
  <c r="T14" i="133"/>
  <c r="D14" i="133"/>
  <c r="S8" i="133"/>
  <c r="E17" i="147"/>
  <c r="N8" i="133"/>
  <c r="V6" i="133"/>
  <c r="J8" i="133"/>
  <c r="D8" i="133"/>
  <c r="K11" i="137"/>
  <c r="F10" i="144"/>
  <c r="K15" i="137"/>
  <c r="B15" i="137" s="1"/>
  <c r="J20" i="148"/>
  <c r="B20" i="148" s="1"/>
  <c r="E12" i="147"/>
  <c r="J22" i="148"/>
  <c r="G10" i="136"/>
  <c r="K28" i="148"/>
  <c r="V13" i="133"/>
  <c r="U14" i="133"/>
  <c r="N14" i="136"/>
  <c r="G12" i="147"/>
  <c r="B11" i="136"/>
  <c r="L12" i="136"/>
  <c r="U8" i="133"/>
  <c r="L5" i="136"/>
  <c r="N12" i="136"/>
  <c r="M5" i="132"/>
  <c r="O8" i="133"/>
  <c r="S14" i="133"/>
  <c r="G14" i="133"/>
  <c r="V11" i="133"/>
  <c r="J29" i="148"/>
  <c r="K29" i="148" s="1"/>
  <c r="L15" i="137"/>
  <c r="N15" i="136"/>
  <c r="J28" i="148"/>
  <c r="B28" i="148" s="1"/>
  <c r="L15" i="152"/>
  <c r="L8" i="133"/>
  <c r="O14" i="133"/>
  <c r="M14" i="133"/>
  <c r="H14" i="133"/>
  <c r="J23" i="148"/>
  <c r="B23" i="148" s="1"/>
  <c r="L5" i="137"/>
  <c r="D17" i="148"/>
  <c r="N11" i="136"/>
  <c r="J27" i="148"/>
  <c r="B27" i="148" s="1"/>
  <c r="D23" i="148"/>
  <c r="I8" i="133"/>
  <c r="J14" i="133"/>
  <c r="J15" i="142"/>
  <c r="B15" i="142" s="1"/>
  <c r="E13" i="147"/>
  <c r="D22" i="148"/>
  <c r="N13" i="136"/>
  <c r="E18" i="147"/>
  <c r="M11" i="137"/>
  <c r="E10" i="136"/>
  <c r="K13" i="132"/>
  <c r="B13" i="132" s="1"/>
  <c r="L14" i="136"/>
  <c r="M12" i="136"/>
  <c r="J24" i="148"/>
  <c r="J25" i="148"/>
  <c r="K12" i="136"/>
  <c r="B12" i="136" s="1"/>
  <c r="L16" i="152"/>
  <c r="N13" i="137"/>
  <c r="K8" i="133"/>
  <c r="H8" i="133"/>
  <c r="E16" i="147"/>
  <c r="N14" i="133"/>
  <c r="D14" i="136"/>
  <c r="D13" i="136"/>
  <c r="B14" i="137"/>
  <c r="L14" i="137"/>
  <c r="B17" i="142"/>
  <c r="K17" i="142"/>
  <c r="C15" i="136"/>
  <c r="B16" i="142"/>
  <c r="K16" i="142"/>
  <c r="B15" i="132"/>
  <c r="L15" i="132"/>
  <c r="L13" i="132"/>
  <c r="D12" i="136"/>
  <c r="B17" i="148"/>
  <c r="K20" i="148"/>
  <c r="B11" i="132"/>
  <c r="B14" i="132"/>
  <c r="L12" i="132"/>
  <c r="B25" i="148"/>
  <c r="K25" i="148"/>
  <c r="B29" i="148"/>
  <c r="B15" i="152"/>
  <c r="K15" i="152"/>
  <c r="K13" i="136"/>
  <c r="B13" i="136" s="1"/>
  <c r="K13" i="137"/>
  <c r="J11" i="144"/>
  <c r="K12" i="137"/>
  <c r="K5" i="132"/>
  <c r="M14" i="136"/>
  <c r="K5" i="137"/>
  <c r="V7" i="133"/>
  <c r="F8" i="133"/>
  <c r="G8" i="133"/>
  <c r="K14" i="133"/>
  <c r="M13" i="137"/>
  <c r="N12" i="137"/>
  <c r="N11" i="137"/>
  <c r="M11" i="136"/>
  <c r="K15" i="136"/>
  <c r="F10" i="137"/>
  <c r="K21" i="148"/>
  <c r="N15" i="132"/>
  <c r="K27" i="148"/>
  <c r="K30" i="148"/>
  <c r="J5" i="148"/>
  <c r="J18" i="148"/>
  <c r="J16" i="152"/>
  <c r="M16" i="142"/>
  <c r="M13" i="136"/>
  <c r="M11" i="144"/>
  <c r="L14" i="142"/>
  <c r="M5" i="136"/>
  <c r="J19" i="148"/>
  <c r="J26" i="148"/>
  <c r="B26" i="148" s="1"/>
  <c r="D19" i="148"/>
  <c r="G10" i="137"/>
  <c r="M12" i="137"/>
  <c r="L11" i="144"/>
  <c r="N15" i="137"/>
  <c r="J7" i="148"/>
  <c r="F28" i="148"/>
  <c r="M15" i="137"/>
  <c r="J14" i="142"/>
  <c r="N14" i="137"/>
  <c r="E14" i="147"/>
  <c r="F12" i="147"/>
  <c r="V8" i="133" l="1"/>
  <c r="V14" i="133"/>
  <c r="L13" i="136"/>
  <c r="K23" i="148"/>
  <c r="B22" i="148"/>
  <c r="K22" i="148"/>
  <c r="K15" i="142"/>
  <c r="B24" i="148"/>
  <c r="K24" i="148"/>
  <c r="L11" i="137"/>
  <c r="B11" i="137"/>
  <c r="B18" i="148"/>
  <c r="K18" i="148"/>
  <c r="L15" i="136"/>
  <c r="B15" i="136"/>
  <c r="L12" i="137"/>
  <c r="B12" i="137"/>
  <c r="K19" i="148"/>
  <c r="B19" i="148"/>
  <c r="C15" i="137"/>
  <c r="D13" i="137"/>
  <c r="D11" i="137"/>
  <c r="D12" i="137"/>
  <c r="D14" i="137"/>
  <c r="B11" i="144"/>
  <c r="K11" i="144"/>
  <c r="L13" i="137"/>
  <c r="B13" i="137"/>
  <c r="B14" i="142"/>
  <c r="K14" i="142"/>
  <c r="B16" i="152"/>
  <c r="K16" i="152"/>
  <c r="D12" i="132"/>
  <c r="C15" i="132"/>
  <c r="D14" i="132"/>
  <c r="D11" i="132"/>
  <c r="D13" i="132"/>
  <c r="K26" i="1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<sst xmlns="http://schemas.openxmlformats.org/spreadsheetml/2006/main" count="575" uniqueCount="150">
  <si>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</si>
  <si>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</si>
  <si>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</si>
  <si>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</si>
  <si>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</si>
  <si>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</si>
  <si>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</si>
  <si>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</si>
  <si>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</si>
  <si>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</si>
  <si>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</si>
  <si>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</si>
  <si>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</si>
  <si>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</si>
  <si>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</si>
  <si>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</si>
  <si>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</si>
  <si>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</si>
  <si>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</si>
  <si>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</si>
  <si>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</si>
  <si>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</si>
  <si>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</si>
  <si>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</si>
  <si>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</si>
  <si>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</si>
  <si>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</si>
  <si>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</si>
  <si>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</si>
  <si>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</si>
  <si>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</si>
  <si>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</si>
  <si>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</si>
  <si>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</si>
  <si>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</si>
  <si>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</si>
  <si>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</si>
  <si>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</si>
  <si>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</si>
  <si>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</si>
  <si>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</si>
  <si>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</si>
  <si>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</si>
  <si>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</si>
  <si>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</si>
  <si>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</si>
  <si>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</si>
  <si>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</si>
  <si>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</si>
  <si>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</si>
  <si>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</si>
  <si>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</si>
  <si>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</si>
  <si>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</si>
  <si>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</si>
  <si>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</si>
  <si>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</si>
  <si>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</si>
  <si>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</si>
  <si>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</si>
  <si>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</si>
  <si>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</si>
  <si>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</si>
  <si>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</si>
  <si>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</si>
  <si>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</si>
  <si>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</si>
  <si>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</si>
  <si>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</si>
  <si>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</si>
  <si>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</si>
  <si>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</si>
  <si>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</si>
  <si>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</si>
  <si>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</si>
  <si>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</si>
  <si>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</si>
  <si>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</si>
  <si>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</si>
  <si>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</si>
  <si>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</si>
  <si>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</si>
  <si>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</si>
  <si>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</si>
  <si>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</si>
  <si>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</si>
  <si>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</si>
  <si>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</si>
  <si>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</si>
  <si>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</si>
  <si>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</si>
  <si>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</si>
  <si>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</si>
  <si>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</si>
  <si>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</si>
  <si>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</si>
  <si>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</si>
  <si>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</si>
  <si>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</si>
  <si>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</si>
  <si>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</si>
  <si>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</si>
  <si>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</si>
  <si>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</si>
  <si>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</si>
  <si>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</si>
  <si>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</si>
  <si>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</si>
  <si>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</si>
  <si>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</si>
  <si>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</si>
  <si>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</si>
  <si>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</si>
  <si>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</si>
  <si>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</si>
  <si>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</si>
  <si>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</si>
  <si>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</si>
  <si>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</si>
  <si>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</si>
  <si>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</si>
  <si>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</si>
  <si>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</si>
  <si>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</si>
  <si>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</si>
  <si>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</si>
  <si>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</si>
  <si>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</si>
  <si>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</si>
  <si>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</si>
  <si>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</si>
  <si>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</si>
  <si>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</si>
  <si>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</si>
  <si>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</si>
  <si>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</si>
  <si>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</si>
  <si>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</si>
  <si>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</si>
  <si>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</si>
  <si>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</si>
  <si>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Reference Energy System</t>
  </si>
  <si>
    <t>Objective Function by Scenario</t>
  </si>
  <si>
    <t>_SysCost Result table</t>
  </si>
  <si>
    <t>Run names:</t>
  </si>
  <si>
    <t>with Elastic Demand</t>
  </si>
  <si>
    <t xml:space="preserve"> DemoS_009</t>
  </si>
  <si>
    <t xml:space="preserve"> DemoS_009a</t>
  </si>
  <si>
    <t xml:space="preserve"> DemoS_009b</t>
  </si>
  <si>
    <t xml:space="preserve"> DemoS_009c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</si>
</sst>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\Te\x\t"/>
  </numFmts>
  <fonts count="27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6" applyNumberFormat="0" applyAlignment="0" applyProtection="0"/>
    <xf numFmtId="43" fontId="12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16" applyNumberFormat="0" applyAlignment="0" applyProtection="0"/>
    <xf numFmtId="0" fontId="17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3" fillId="5" borderId="0" xfId="3"/>
    <xf numFmtId="0" fontId="18" fillId="0" borderId="0" xfId="6" applyFont="1" applyFill="1"/>
    <xf numFmtId="0" fontId="19" fillId="0" borderId="0" xfId="0" applyFont="1" applyFill="1"/>
    <xf numFmtId="0" fontId="18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0" fillId="3" borderId="2" xfId="1" applyFont="1" applyBorder="1" applyAlignment="1">
      <alignment horizontal="center" wrapText="1"/>
    </xf>
    <xf numFmtId="0" fontId="20" fillId="3" borderId="2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3" fillId="2" borderId="1" xfId="1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18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1" fillId="0" borderId="0" xfId="0" applyFont="1"/>
    <xf numFmtId="0" fontId="4" fillId="0" borderId="4" xfId="0" applyFont="1" applyBorder="1"/>
    <xf numFmtId="0" fontId="4" fillId="0" borderId="5" xfId="0" applyFont="1" applyBorder="1"/>
    <xf numFmtId="9" fontId="19" fillId="0" borderId="5" xfId="16" applyFont="1" applyBorder="1" applyAlignment="1"/>
    <xf numFmtId="0" fontId="4" fillId="0" borderId="6" xfId="0" applyFont="1" applyBorder="1"/>
    <xf numFmtId="9" fontId="19" fillId="0" borderId="6" xfId="16" applyFont="1" applyBorder="1" applyAlignment="1"/>
    <xf numFmtId="0" fontId="13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9"/>
    <xf numFmtId="0" fontId="4" fillId="0" borderId="0" xfId="9" applyFont="1"/>
    <xf numFmtId="0" fontId="4" fillId="0" borderId="0" xfId="9" applyFill="1"/>
    <xf numFmtId="0" fontId="4" fillId="0" borderId="0" xfId="9" applyFill="1" applyBorder="1"/>
    <xf numFmtId="0" fontId="3" fillId="0" borderId="0" xfId="11" applyFont="1" applyFill="1" applyBorder="1" applyAlignment="1">
      <alignment horizontal="right" vertical="center" wrapText="1"/>
    </xf>
    <xf numFmtId="2" fontId="4" fillId="0" borderId="0" xfId="9" applyNumberFormat="1"/>
    <xf numFmtId="0" fontId="22" fillId="0" borderId="0" xfId="6" applyFont="1" applyFill="1"/>
    <xf numFmtId="0" fontId="23" fillId="0" borderId="0" xfId="3" applyFont="1" applyFill="1" applyAlignment="1">
      <alignment wrapText="1"/>
    </xf>
    <xf numFmtId="0" fontId="13" fillId="0" borderId="0" xfId="3" applyFill="1"/>
    <xf numFmtId="2" fontId="4" fillId="0" borderId="0" xfId="9" applyNumberFormat="1" applyFill="1" applyBorder="1"/>
    <xf numFmtId="1" fontId="4" fillId="0" borderId="0" xfId="9" applyNumberFormat="1" applyFill="1" applyBorder="1"/>
    <xf numFmtId="9" fontId="4" fillId="0" borderId="0" xfId="9" applyNumberFormat="1"/>
    <xf numFmtId="0" fontId="18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4" fillId="12" borderId="0" xfId="0" applyFont="1" applyFill="1"/>
    <xf numFmtId="0" fontId="0" fillId="13" borderId="0" xfId="0" applyFill="1"/>
    <xf numFmtId="1" fontId="16" fillId="8" borderId="0" xfId="7" applyNumberFormat="1" applyBorder="1" applyAlignment="1"/>
    <xf numFmtId="164" fontId="14" fillId="6" borderId="4" xfId="4" applyNumberFormat="1" applyBorder="1" applyAlignment="1">
      <alignment horizontal="right" vertical="center"/>
    </xf>
    <xf numFmtId="1" fontId="14" fillId="6" borderId="17" xfId="4" applyNumberFormat="1" applyBorder="1" applyAlignment="1">
      <alignment horizontal="right"/>
    </xf>
    <xf numFmtId="1" fontId="14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8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5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3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1" fillId="0" borderId="0" xfId="0" applyFont="1" applyBorder="1" applyAlignment="1"/>
    <xf numFmtId="0" fontId="24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64" fontId="8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64" fontId="9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4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6" fillId="5" borderId="9" xfId="3" applyFont="1" applyBorder="1" applyAlignment="1">
      <alignment horizontal="left" vertical="center"/>
    </xf>
    <xf numFmtId="0" fontId="24" fillId="0" borderId="0" xfId="0" applyFont="1" applyFill="1"/>
    <xf numFmtId="164" fontId="8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64" fontId="9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64" fontId="9" fillId="13" borderId="15" xfId="0" applyNumberFormat="1" applyFont="1" applyFill="1" applyBorder="1" applyAlignment="1">
      <alignment horizontal="left" vertical="center"/>
    </xf>
    <xf numFmtId="1" fontId="14" fillId="6" borderId="20" xfId="4" applyNumberFormat="1" applyBorder="1" applyAlignment="1">
      <alignment horizontal="right"/>
    </xf>
    <xf numFmtId="9" fontId="4" fillId="14" borderId="0" xfId="17" applyFont="1" applyFill="1"/>
    <xf numFmtId="0" fontId="15" fillId="0" borderId="0" xfId="6" applyFill="1" applyBorder="1" applyAlignment="1">
      <alignment horizontal="right"/>
    </xf>
    <xf numFmtId="0" fontId="13" fillId="0" borderId="0" xfId="3" applyFill="1" applyAlignment="1">
      <alignment wrapText="1"/>
    </xf>
    <xf numFmtId="0" fontId="3" fillId="0" borderId="0" xfId="11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left" wrapText="1"/>
    </xf>
    <xf numFmtId="0" fontId="20" fillId="0" borderId="0" xfId="1" applyFont="1" applyFill="1" applyBorder="1" applyAlignment="1">
      <alignment horizontal="center" wrapText="1"/>
    </xf>
    <xf numFmtId="165" fontId="5" fillId="0" borderId="0" xfId="0" applyNumberFormat="1" applyFont="1"/>
    <xf numFmtId="165" fontId="4" fillId="0" borderId="0" xfId="0" applyNumberFormat="1" applyFont="1"/>
    <xf numFmtId="165" fontId="3" fillId="2" borderId="1" xfId="0" applyNumberFormat="1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left"/>
    </xf>
    <xf numFmtId="165" fontId="20" fillId="3" borderId="2" xfId="1" applyNumberFormat="1" applyFont="1" applyBorder="1" applyAlignment="1">
      <alignment horizontal="left" wrapText="1"/>
    </xf>
    <xf numFmtId="165" fontId="4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5" fontId="20" fillId="3" borderId="2" xfId="1" applyNumberFormat="1" applyFont="1" applyBorder="1" applyAlignment="1">
      <alignment horizontal="center" wrapText="1"/>
    </xf>
    <xf numFmtId="165" fontId="0" fillId="0" borderId="0" xfId="0" applyNumberFormat="1" applyFill="1" applyAlignment="1">
      <alignment wrapText="1"/>
    </xf>
    <xf numFmtId="0" fontId="1" fillId="0" borderId="0" xfId="0" applyFont="1"/>
    <xf numFmtId="0" fontId="11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4" xfId="19" xr:uid="{00000000-0005-0000-0000-000013000000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699046-CE8D-4714-A0D3-F5B9285C6605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5600F3-37C4-4B53-B292-D330654DE53F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19050</xdr:rowOff>
    </xdr:from>
    <xdr:to>
      <xdr:col>2</xdr:col>
      <xdr:colOff>285750</xdr:colOff>
      <xdr:row>37</xdr:row>
      <xdr:rowOff>152400</xdr:rowOff>
    </xdr:to>
    <xdr:pic>
      <xdr:nvPicPr>
        <xdr:cNvPr id="58004" name="Picture 6">
          <a:extLst>
            <a:ext uri="{FF2B5EF4-FFF2-40B4-BE49-F238E27FC236}">
              <a16:creationId xmlns:a16="http://schemas.microsoft.com/office/drawing/2014/main" id="{5BEF7336-1C67-4D4F-A2DD-95A059257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27</xdr:row>
      <xdr:rowOff>0</xdr:rowOff>
    </xdr:from>
    <xdr:to>
      <xdr:col>14</xdr:col>
      <xdr:colOff>1457325</xdr:colOff>
      <xdr:row>33</xdr:row>
      <xdr:rowOff>142875</xdr:rowOff>
    </xdr:to>
    <xdr:pic>
      <xdr:nvPicPr>
        <xdr:cNvPr id="58005" name="Picture 15">
          <a:extLst>
            <a:ext uri="{FF2B5EF4-FFF2-40B4-BE49-F238E27FC236}">
              <a16:creationId xmlns:a16="http://schemas.microsoft.com/office/drawing/2014/main" id="{4820F6E7-66EC-4C9F-8FA9-0A6F63E08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62</xdr:row>
      <xdr:rowOff>0</xdr:rowOff>
    </xdr:from>
    <xdr:to>
      <xdr:col>8</xdr:col>
      <xdr:colOff>561975</xdr:colOff>
      <xdr:row>69</xdr:row>
      <xdr:rowOff>57150</xdr:rowOff>
    </xdr:to>
    <xdr:pic>
      <xdr:nvPicPr>
        <xdr:cNvPr id="58006" name="Picture 7">
          <a:extLst>
            <a:ext uri="{FF2B5EF4-FFF2-40B4-BE49-F238E27FC236}">
              <a16:creationId xmlns:a16="http://schemas.microsoft.com/office/drawing/2014/main" id="{01064234-F889-4F12-BCE8-0E599EC89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93</xdr:row>
      <xdr:rowOff>47625</xdr:rowOff>
    </xdr:from>
    <xdr:to>
      <xdr:col>9</xdr:col>
      <xdr:colOff>466725</xdr:colOff>
      <xdr:row>105</xdr:row>
      <xdr:rowOff>142875</xdr:rowOff>
    </xdr:to>
    <xdr:pic>
      <xdr:nvPicPr>
        <xdr:cNvPr id="58007" name="Picture 18">
          <a:extLst>
            <a:ext uri="{FF2B5EF4-FFF2-40B4-BE49-F238E27FC236}">
              <a16:creationId xmlns:a16="http://schemas.microsoft.com/office/drawing/2014/main" id="{F4CAA33A-09B0-4269-9DC2-9BED8596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69</xdr:row>
      <xdr:rowOff>57150</xdr:rowOff>
    </xdr:from>
    <xdr:to>
      <xdr:col>8</xdr:col>
      <xdr:colOff>361950</xdr:colOff>
      <xdr:row>76</xdr:row>
      <xdr:rowOff>95250</xdr:rowOff>
    </xdr:to>
    <xdr:pic>
      <xdr:nvPicPr>
        <xdr:cNvPr id="58008" name="Picture 19">
          <a:extLst>
            <a:ext uri="{FF2B5EF4-FFF2-40B4-BE49-F238E27FC236}">
              <a16:creationId xmlns:a16="http://schemas.microsoft.com/office/drawing/2014/main" id="{D3DB0497-E778-4468-B801-2F02F3FAE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76</xdr:row>
      <xdr:rowOff>95250</xdr:rowOff>
    </xdr:from>
    <xdr:to>
      <xdr:col>8</xdr:col>
      <xdr:colOff>361950</xdr:colOff>
      <xdr:row>83</xdr:row>
      <xdr:rowOff>133350</xdr:rowOff>
    </xdr:to>
    <xdr:pic>
      <xdr:nvPicPr>
        <xdr:cNvPr id="58009" name="Picture 20">
          <a:extLst>
            <a:ext uri="{FF2B5EF4-FFF2-40B4-BE49-F238E27FC236}">
              <a16:creationId xmlns:a16="http://schemas.microsoft.com/office/drawing/2014/main" id="{47899077-7323-4D48-B89B-52CF3A03D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83</xdr:row>
      <xdr:rowOff>123825</xdr:rowOff>
    </xdr:from>
    <xdr:to>
      <xdr:col>9</xdr:col>
      <xdr:colOff>0</xdr:colOff>
      <xdr:row>93</xdr:row>
      <xdr:rowOff>47625</xdr:rowOff>
    </xdr:to>
    <xdr:pic>
      <xdr:nvPicPr>
        <xdr:cNvPr id="58010" name="Picture 21">
          <a:extLst>
            <a:ext uri="{FF2B5EF4-FFF2-40B4-BE49-F238E27FC236}">
              <a16:creationId xmlns:a16="http://schemas.microsoft.com/office/drawing/2014/main" id="{03E15314-8C22-43A1-B13B-8DB00D836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53</xdr:row>
      <xdr:rowOff>133350</xdr:rowOff>
    </xdr:from>
    <xdr:to>
      <xdr:col>10</xdr:col>
      <xdr:colOff>28575</xdr:colOff>
      <xdr:row>62</xdr:row>
      <xdr:rowOff>9525</xdr:rowOff>
    </xdr:to>
    <xdr:pic>
      <xdr:nvPicPr>
        <xdr:cNvPr id="58011" name="Picture 22">
          <a:extLst>
            <a:ext uri="{FF2B5EF4-FFF2-40B4-BE49-F238E27FC236}">
              <a16:creationId xmlns:a16="http://schemas.microsoft.com/office/drawing/2014/main" id="{B8A2FDD8-5943-42CE-8104-739773E77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39</xdr:row>
      <xdr:rowOff>161925</xdr:rowOff>
    </xdr:from>
    <xdr:to>
      <xdr:col>11</xdr:col>
      <xdr:colOff>9525</xdr:colOff>
      <xdr:row>53</xdr:row>
      <xdr:rowOff>133350</xdr:rowOff>
    </xdr:to>
    <xdr:pic>
      <xdr:nvPicPr>
        <xdr:cNvPr id="58012" name="Picture 23">
          <a:extLst>
            <a:ext uri="{FF2B5EF4-FFF2-40B4-BE49-F238E27FC236}">
              <a16:creationId xmlns:a16="http://schemas.microsoft.com/office/drawing/2014/main" id="{34813A55-87AD-4CCF-B490-7104C9DD5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19050</xdr:rowOff>
    </xdr:from>
    <xdr:to>
      <xdr:col>9</xdr:col>
      <xdr:colOff>419100</xdr:colOff>
      <xdr:row>40</xdr:row>
      <xdr:rowOff>3175</xdr:rowOff>
    </xdr:to>
    <xdr:pic>
      <xdr:nvPicPr>
        <xdr:cNvPr id="58013" name="Picture 24">
          <a:extLst>
            <a:ext uri="{FF2B5EF4-FFF2-40B4-BE49-F238E27FC236}">
              <a16:creationId xmlns:a16="http://schemas.microsoft.com/office/drawing/2014/main" id="{F68D2C96-E6BC-4BB5-A039-D3DF7F1E7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34</xdr:row>
      <xdr:rowOff>85725</xdr:rowOff>
    </xdr:from>
    <xdr:to>
      <xdr:col>16</xdr:col>
      <xdr:colOff>371475</xdr:colOff>
      <xdr:row>48</xdr:row>
      <xdr:rowOff>104775</xdr:rowOff>
    </xdr:to>
    <xdr:pic>
      <xdr:nvPicPr>
        <xdr:cNvPr id="58014" name="Picture 25">
          <a:extLst>
            <a:ext uri="{FF2B5EF4-FFF2-40B4-BE49-F238E27FC236}">
              <a16:creationId xmlns:a16="http://schemas.microsoft.com/office/drawing/2014/main" id="{9E7F9D96-DB09-45E6-8181-A8EA000FC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48</xdr:row>
      <xdr:rowOff>114300</xdr:rowOff>
    </xdr:from>
    <xdr:to>
      <xdr:col>16</xdr:col>
      <xdr:colOff>219075</xdr:colOff>
      <xdr:row>61</xdr:row>
      <xdr:rowOff>85725</xdr:rowOff>
    </xdr:to>
    <xdr:pic>
      <xdr:nvPicPr>
        <xdr:cNvPr id="58015" name="Picture 26">
          <a:extLst>
            <a:ext uri="{FF2B5EF4-FFF2-40B4-BE49-F238E27FC236}">
              <a16:creationId xmlns:a16="http://schemas.microsoft.com/office/drawing/2014/main" id="{1F9E895F-A850-4A0A-AA54-5F3BB860F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61</xdr:row>
      <xdr:rowOff>95250</xdr:rowOff>
    </xdr:from>
    <xdr:to>
      <xdr:col>16</xdr:col>
      <xdr:colOff>257175</xdr:colOff>
      <xdr:row>74</xdr:row>
      <xdr:rowOff>95250</xdr:rowOff>
    </xdr:to>
    <xdr:pic>
      <xdr:nvPicPr>
        <xdr:cNvPr id="58016" name="Picture 27">
          <a:extLst>
            <a:ext uri="{FF2B5EF4-FFF2-40B4-BE49-F238E27FC236}">
              <a16:creationId xmlns:a16="http://schemas.microsoft.com/office/drawing/2014/main" id="{907BCD20-333F-4BA3-B7FB-724C58346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74</xdr:row>
      <xdr:rowOff>104775</xdr:rowOff>
    </xdr:from>
    <xdr:to>
      <xdr:col>16</xdr:col>
      <xdr:colOff>85725</xdr:colOff>
      <xdr:row>86</xdr:row>
      <xdr:rowOff>85725</xdr:rowOff>
    </xdr:to>
    <xdr:pic>
      <xdr:nvPicPr>
        <xdr:cNvPr id="58017" name="Picture 28">
          <a:extLst>
            <a:ext uri="{FF2B5EF4-FFF2-40B4-BE49-F238E27FC236}">
              <a16:creationId xmlns:a16="http://schemas.microsoft.com/office/drawing/2014/main" id="{BB820F33-3EDD-4C09-BFDF-389E41212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86</xdr:row>
      <xdr:rowOff>95250</xdr:rowOff>
    </xdr:from>
    <xdr:to>
      <xdr:col>16</xdr:col>
      <xdr:colOff>390525</xdr:colOff>
      <xdr:row>100</xdr:row>
      <xdr:rowOff>57150</xdr:rowOff>
    </xdr:to>
    <xdr:pic>
      <xdr:nvPicPr>
        <xdr:cNvPr id="58018" name="Picture 29">
          <a:extLst>
            <a:ext uri="{FF2B5EF4-FFF2-40B4-BE49-F238E27FC236}">
              <a16:creationId xmlns:a16="http://schemas.microsoft.com/office/drawing/2014/main" id="{97281DAB-5E67-471F-B1F4-FB60D284D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100</xdr:row>
      <xdr:rowOff>57150</xdr:rowOff>
    </xdr:from>
    <xdr:to>
      <xdr:col>15</xdr:col>
      <xdr:colOff>190500</xdr:colOff>
      <xdr:row>108</xdr:row>
      <xdr:rowOff>152400</xdr:rowOff>
    </xdr:to>
    <xdr:pic>
      <xdr:nvPicPr>
        <xdr:cNvPr id="58019" name="Picture 30">
          <a:extLst>
            <a:ext uri="{FF2B5EF4-FFF2-40B4-BE49-F238E27FC236}">
              <a16:creationId xmlns:a16="http://schemas.microsoft.com/office/drawing/2014/main" id="{9A650154-7795-495C-8E01-B7FF8E2AF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108</xdr:row>
      <xdr:rowOff>114300</xdr:rowOff>
    </xdr:from>
    <xdr:to>
      <xdr:col>16</xdr:col>
      <xdr:colOff>228600</xdr:colOff>
      <xdr:row>121</xdr:row>
      <xdr:rowOff>38100</xdr:rowOff>
    </xdr:to>
    <xdr:pic>
      <xdr:nvPicPr>
        <xdr:cNvPr id="58020" name="Picture 31">
          <a:extLst>
            <a:ext uri="{FF2B5EF4-FFF2-40B4-BE49-F238E27FC236}">
              <a16:creationId xmlns:a16="http://schemas.microsoft.com/office/drawing/2014/main" id="{3CD0CB15-FEB4-4F42-9AD1-BA0136CE8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12</xdr:col>
      <xdr:colOff>218595</xdr:colOff>
      <xdr:row>19</xdr:row>
      <xdr:rowOff>63119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AC5FF9-9953-40A9-B387-161CF68E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05125" y="158750"/>
          <a:ext cx="3838095" cy="3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A6C15B-A330-4A88-920A-F91890E24AD8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BC347E-4943-4C08-B596-F47B91891588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6DC369-4C6F-4CD6-A1ED-A972695D98B2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4F5283-7377-45DF-8699-09E2559C3EEF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E6C8F8-377D-446D-8CF0-78E82A6550C2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7D2E3A-0BAB-435C-91F7-3C9AA81B64B4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AB95B-795D-4228-AAD1-FCC6321509BD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BF0271-9CC2-4477-B5D3-CEE44D3FDD73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22"/>
  <sheetViews>
    <sheetView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123</v>
      </c>
      <c r="P2" s="73" t="s">
        <v>124</v>
      </c>
      <c r="Q2" s="73" t="s">
        <v>125</v>
      </c>
      <c r="R2" s="73" t="s">
        <v>126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131</v>
      </c>
      <c r="D3" s="82" t="s">
        <v>51</v>
      </c>
      <c r="E3" s="83" t="s">
        <v>52</v>
      </c>
      <c r="F3" s="83" t="s">
        <v>140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127</v>
      </c>
      <c r="P3" s="83" t="s">
        <v>128</v>
      </c>
      <c r="Q3" s="83" t="s">
        <v>129</v>
      </c>
      <c r="R3" s="83" t="s">
        <v>130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120</v>
      </c>
      <c r="C8" s="50" t="s">
        <v>121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133</v>
      </c>
      <c r="C10" s="90" t="s">
        <v>134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135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136</v>
      </c>
      <c r="C12" s="93" t="s">
        <v>137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138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139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1" t="s">
        <v>14</v>
      </c>
      <c r="K2" s="101"/>
      <c r="L2" s="102"/>
      <c r="M2" s="102"/>
      <c r="N2" s="102"/>
      <c r="O2" s="102"/>
      <c r="P2" s="102"/>
      <c r="Q2" s="102"/>
      <c r="R2" s="102"/>
    </row>
    <row r="3" spans="2:18" x14ac:dyDescent="0.2">
      <c r="J3" s="103" t="s">
        <v>7</v>
      </c>
      <c r="K3" s="104" t="s">
        <v>30</v>
      </c>
      <c r="L3" s="103" t="s">
        <v>0</v>
      </c>
      <c r="M3" s="103" t="s">
        <v>3</v>
      </c>
      <c r="N3" s="103" t="s">
        <v>4</v>
      </c>
      <c r="O3" s="103" t="s">
        <v>8</v>
      </c>
      <c r="P3" s="103" t="s">
        <v>9</v>
      </c>
      <c r="Q3" s="103" t="s">
        <v>10</v>
      </c>
      <c r="R3" s="103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05" t="s">
        <v>37</v>
      </c>
      <c r="K4" s="105" t="s">
        <v>31</v>
      </c>
      <c r="L4" s="105" t="s">
        <v>26</v>
      </c>
      <c r="M4" s="105" t="s">
        <v>27</v>
      </c>
      <c r="N4" s="105" t="s">
        <v>4</v>
      </c>
      <c r="O4" s="105" t="s">
        <v>40</v>
      </c>
      <c r="P4" s="105" t="s">
        <v>41</v>
      </c>
      <c r="Q4" s="105" t="s">
        <v>28</v>
      </c>
      <c r="R4" s="105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1" t="s">
        <v>15</v>
      </c>
      <c r="K8" s="101"/>
      <c r="L8" s="102"/>
      <c r="M8" s="102"/>
      <c r="N8" s="102"/>
      <c r="O8" s="102"/>
      <c r="P8" s="102"/>
      <c r="Q8" s="102"/>
      <c r="R8" s="102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3" t="s">
        <v>11</v>
      </c>
      <c r="K9" s="104" t="s">
        <v>30</v>
      </c>
      <c r="L9" s="103" t="s">
        <v>1</v>
      </c>
      <c r="M9" s="103" t="s">
        <v>2</v>
      </c>
      <c r="N9" s="103" t="s">
        <v>16</v>
      </c>
      <c r="O9" s="103" t="s">
        <v>17</v>
      </c>
      <c r="P9" s="103" t="s">
        <v>18</v>
      </c>
      <c r="Q9" s="103" t="s">
        <v>19</v>
      </c>
      <c r="R9" s="103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05" t="s">
        <v>38</v>
      </c>
      <c r="K10" s="105" t="s">
        <v>31</v>
      </c>
      <c r="L10" s="105" t="s">
        <v>21</v>
      </c>
      <c r="M10" s="105" t="s">
        <v>22</v>
      </c>
      <c r="N10" s="105" t="s">
        <v>23</v>
      </c>
      <c r="O10" s="105" t="s">
        <v>24</v>
      </c>
      <c r="P10" s="105" t="s">
        <v>43</v>
      </c>
      <c r="Q10" s="105" t="s">
        <v>42</v>
      </c>
      <c r="R10" s="105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05" t="s">
        <v>73</v>
      </c>
      <c r="K11" s="105"/>
      <c r="L11" s="105"/>
      <c r="M11" s="105"/>
      <c r="N11" s="105"/>
      <c r="O11" s="105"/>
      <c r="P11" s="105"/>
      <c r="Q11" s="105"/>
      <c r="R11" s="105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06" t="s">
        <v>87</v>
      </c>
      <c r="K12" s="107"/>
      <c r="L12" s="107" t="str">
        <f>$B$2&amp;$H$2&amp;'EB1'!F2&amp;"00"</f>
        <v>REFEOIL00</v>
      </c>
      <c r="M12" s="110" t="str">
        <f>$D$2&amp;" "&amp;$H$1&amp;RIGHT(L12,2)</f>
        <v>Refinery Existing00</v>
      </c>
      <c r="N12" s="107" t="str">
        <f>$E$2</f>
        <v>PJ</v>
      </c>
      <c r="O12" s="107" t="str">
        <f>$F$2</f>
        <v>Pja</v>
      </c>
      <c r="P12" s="106"/>
      <c r="Q12" s="106" t="s">
        <v>110</v>
      </c>
      <c r="R12" s="107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62"/>
  <sheetViews>
    <sheetView tabSelected="1" zoomScale="60" zoomScaleNormal="60" workbookViewId="0">
      <selection activeCell="A16" sqref="A16:XFD16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2" spans="2:4" ht="18" x14ac:dyDescent="0.25">
      <c r="B2" s="62" t="s">
        <v>142</v>
      </c>
    </row>
    <row r="3" spans="2:4" ht="18" x14ac:dyDescent="0.25">
      <c r="B3" s="62" t="s">
        <v>143</v>
      </c>
    </row>
    <row r="6" spans="2:4" x14ac:dyDescent="0.2">
      <c r="B6" s="32" t="s">
        <v>144</v>
      </c>
    </row>
    <row r="7" spans="2:4" x14ac:dyDescent="0.2">
      <c r="B7" s="111" t="s">
        <v>146</v>
      </c>
    </row>
    <row r="8" spans="2:4" x14ac:dyDescent="0.2">
      <c r="B8" s="111" t="s">
        <v>147</v>
      </c>
    </row>
    <row r="9" spans="2:4" x14ac:dyDescent="0.2">
      <c r="B9" s="111" t="s">
        <v>148</v>
      </c>
      <c r="D9" t="s">
        <v>145</v>
      </c>
    </row>
    <row r="10" spans="2:4" x14ac:dyDescent="0.2">
      <c r="B10" s="111" t="s">
        <v>149</v>
      </c>
      <c r="D10" t="s">
        <v>145</v>
      </c>
    </row>
    <row r="11" spans="2:4" x14ac:dyDescent="0.2">
      <c r="B11" s="111"/>
    </row>
    <row r="12" spans="2:4" x14ac:dyDescent="0.2">
      <c r="B12" s="111"/>
    </row>
    <row r="21" spans="2:18" ht="18" x14ac:dyDescent="0.25">
      <c r="B21" s="62" t="s">
        <v>141</v>
      </c>
    </row>
    <row r="23" spans="2:18" ht="18" x14ac:dyDescent="0.25">
      <c r="D23" s="112" t="s">
        <v>122</v>
      </c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4"/>
      <c r="R23" s="72"/>
    </row>
    <row r="24" spans="2:18" ht="12.75" customHeight="1" x14ac:dyDescent="0.2">
      <c r="D24" s="63" t="s">
        <v>118</v>
      </c>
      <c r="E24" s="63"/>
      <c r="F24" s="63"/>
      <c r="G24" s="63"/>
      <c r="H24" s="63"/>
      <c r="I24" s="63"/>
      <c r="M24" s="63" t="s">
        <v>117</v>
      </c>
      <c r="N24" s="63"/>
      <c r="O24" s="63"/>
      <c r="P24" s="63"/>
      <c r="Q24" s="64"/>
    </row>
    <row r="25" spans="2:18" x14ac:dyDescent="0.2">
      <c r="M25" s="63" t="s">
        <v>119</v>
      </c>
      <c r="N25" s="63"/>
      <c r="O25" s="63"/>
      <c r="P25" s="63"/>
    </row>
    <row r="62" spans="14:18" x14ac:dyDescent="0.2">
      <c r="N62" s="64"/>
      <c r="O62" s="64"/>
      <c r="P62" s="64"/>
      <c r="Q62" s="5"/>
      <c r="R62" s="5"/>
    </row>
  </sheetData>
  <mergeCells count="1">
    <mergeCell ref="D23:Q2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COA</v>
      </c>
      <c r="L5" s="106" t="str">
        <f>D2</f>
        <v>Solid Fuels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06" t="str">
        <f>'EB1'!$B$5</f>
        <v>MIN</v>
      </c>
      <c r="J11" s="107"/>
      <c r="K11" s="107" t="str">
        <f>$I$11&amp;$C$2&amp;1</f>
        <v>MINCOA1</v>
      </c>
      <c r="L11" s="110" t="str">
        <f>"Domestic Supply of "&amp;$D$2&amp; " Step "&amp;RIGHT(K11,1)</f>
        <v>Domestic Supply of Solid Fuels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07"/>
      <c r="J12" s="107"/>
      <c r="K12" s="107" t="str">
        <f>$I$11&amp;$C$2&amp;2</f>
        <v>MINCOA2</v>
      </c>
      <c r="L12" s="110" t="str">
        <f>"Domestic Supply of "&amp;$D$2&amp; " Step "&amp;RIGHT(K12,1)</f>
        <v>Domestic Supply of Solid Fuels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3</v>
      </c>
      <c r="G13" s="15"/>
      <c r="I13" s="107"/>
      <c r="J13" s="107"/>
      <c r="K13" s="107" t="str">
        <f>$I$11&amp;$C$2&amp;3</f>
        <v>MINCOA3</v>
      </c>
      <c r="L13" s="110" t="str">
        <f>"Domestic Supply of "&amp;$D$2&amp; " Step "&amp;RIGHT(K13,1)</f>
        <v>Domestic Supply of Solid Fuels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07" t="str">
        <f>'EB1'!$B$6</f>
        <v>IMP</v>
      </c>
      <c r="J14" s="107"/>
      <c r="K14" s="107" t="str">
        <f>$I$14&amp;$C$2&amp;1</f>
        <v>IMPCOA1</v>
      </c>
      <c r="L14" s="110" t="str">
        <f>"Import of "&amp;$D$2&amp; " Step "&amp;RIGHT(K14,1)</f>
        <v>Import of Solid Fuels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v>2.75</v>
      </c>
      <c r="G15" s="55">
        <f>-'EB1'!D7</f>
        <v>745.59484999999995</v>
      </c>
      <c r="I15" s="107" t="str">
        <f>'EB1'!B7</f>
        <v>EXP</v>
      </c>
      <c r="J15" s="107"/>
      <c r="K15" s="107" t="str">
        <f>$I$15&amp;$C$2&amp;1</f>
        <v>EXPCOA1</v>
      </c>
      <c r="L15" s="110" t="str">
        <f>"Export of "&amp;$D$2&amp; " Step "&amp;RIGHT(K15,1)</f>
        <v>Export of Solid Fuels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GAS</v>
      </c>
      <c r="L5" s="106" t="str">
        <f>D2</f>
        <v>Natural Gas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06" t="str">
        <f>'EB1'!$B$5</f>
        <v>MIN</v>
      </c>
      <c r="J11" s="107"/>
      <c r="K11" s="107" t="str">
        <f>$I$11&amp;$C$2&amp;1</f>
        <v>MINGAS1</v>
      </c>
      <c r="L11" s="110" t="str">
        <f>"Domestic Supply of "&amp;$D$2&amp; " Step "&amp;RIGHT(K11,1)</f>
        <v>Domestic Supply of Natural Gas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07"/>
      <c r="J12" s="107"/>
      <c r="K12" s="107" t="str">
        <f>$I$11&amp;$C$2&amp;2</f>
        <v>MINGAS2</v>
      </c>
      <c r="L12" s="110" t="str">
        <f>"Domestic Supply of "&amp;$D$2&amp; " Step "&amp;RIGHT(K12,1)</f>
        <v>Domestic Supply of Natural Gas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07"/>
      <c r="J13" s="107"/>
      <c r="K13" s="107" t="str">
        <f>$I$11&amp;$C$2&amp;3</f>
        <v>MINGAS3</v>
      </c>
      <c r="L13" s="110" t="str">
        <f>"Domestic Supply of "&amp;$D$2&amp; " Step "&amp;RIGHT(K13,1)</f>
        <v>Domestic Supply of Natural Gas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07" t="str">
        <f>'EB1'!$B$6</f>
        <v>IMP</v>
      </c>
      <c r="J14" s="107"/>
      <c r="K14" s="107" t="str">
        <f>$I$14&amp;$C$2&amp;1</f>
        <v>IMPGAS1</v>
      </c>
      <c r="L14" s="110" t="str">
        <f>"Import of "&amp;$D$2&amp; " Step "&amp;RIGHT(K14,1)</f>
        <v>Import of Natural Gas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v>4.5</v>
      </c>
      <c r="G15" s="55">
        <f>-'EB1'!E7</f>
        <v>1006.5324000000001</v>
      </c>
      <c r="H15"/>
      <c r="I15" s="107" t="str">
        <f>'EB1'!B7</f>
        <v>EXP</v>
      </c>
      <c r="J15" s="107"/>
      <c r="K15" s="107" t="str">
        <f>$I$15&amp;$C$2&amp;1</f>
        <v>EXPGAS1</v>
      </c>
      <c r="L15" s="110" t="str">
        <f>"Export of "&amp;$D$2&amp; " Step "&amp;RIGHT(K15,1)</f>
        <v>Export of Natural Gas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23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23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  <c r="T4" s="5"/>
      <c r="U4" s="5"/>
    </row>
    <row r="5" spans="2:23" x14ac:dyDescent="0.2">
      <c r="I5" s="106" t="s">
        <v>65</v>
      </c>
      <c r="J5" s="107"/>
      <c r="K5" s="106" t="str">
        <f>C2</f>
        <v>OIL</v>
      </c>
      <c r="L5" s="106" t="str">
        <f>D2</f>
        <v>Crude Oil</v>
      </c>
      <c r="M5" s="106" t="str">
        <f>$E$2</f>
        <v>PJ</v>
      </c>
      <c r="N5" s="106"/>
      <c r="O5" s="106"/>
      <c r="P5" s="106"/>
      <c r="Q5" s="106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06" t="str">
        <f>'EB1'!$B$5</f>
        <v>MIN</v>
      </c>
      <c r="J11" s="107"/>
      <c r="K11" s="107" t="str">
        <f>$I$11&amp;$C$2&amp;1</f>
        <v>MINOIL1</v>
      </c>
      <c r="L11" s="110" t="str">
        <f>"Domestic Supply of "&amp;$D$2&amp; " Step "&amp;RIGHT(K11,1)</f>
        <v>Domestic Supply of Crude Oil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07"/>
      <c r="J12" s="107"/>
      <c r="K12" s="107" t="str">
        <f>$I$11&amp;$C$2&amp;2</f>
        <v>MINOIL2</v>
      </c>
      <c r="L12" s="110" t="str">
        <f>"Domestic Supply of "&amp;$D$2&amp; " Step "&amp;RIGHT(K12,1)</f>
        <v>Domestic Supply of Crude Oil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15"/>
      <c r="I13" s="107"/>
      <c r="J13" s="107"/>
      <c r="K13" s="107" t="str">
        <f>$I$11&amp;$C$2&amp;3</f>
        <v>MINOIL3</v>
      </c>
      <c r="L13" s="110" t="str">
        <f>"Domestic Supply of "&amp;$D$2&amp; " Step "&amp;RIGHT(K13,1)</f>
        <v>Domestic Supply of Crude Oil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07" t="str">
        <f>'EB1'!$B$6</f>
        <v>IMP</v>
      </c>
      <c r="J14" s="107"/>
      <c r="K14" s="107" t="str">
        <f>$I$14&amp;$C$2&amp;1</f>
        <v>IMPOIL1</v>
      </c>
      <c r="L14" s="110" t="str">
        <f>"Import of "&amp;$D$2&amp; " Step "&amp;RIGHT(K14,1)</f>
        <v>Import of Crude Oil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v>8</v>
      </c>
      <c r="G15" s="54">
        <f>-'EB1'!F7</f>
        <v>1648.4854999999998</v>
      </c>
      <c r="I15" s="107" t="str">
        <f>'EB1'!B7</f>
        <v>EXP</v>
      </c>
      <c r="J15" s="107"/>
      <c r="K15" s="107" t="str">
        <f>$I$15&amp;$C$2&amp;1</f>
        <v>EXPOIL1</v>
      </c>
      <c r="L15" s="110" t="str">
        <f>"Export of "&amp;$D$2&amp; " Step "&amp;RIGHT(K15,1)</f>
        <v>Export of Crude Oil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x14ac:dyDescent="0.2">
      <c r="E3" s="13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3.25" thickBot="1" x14ac:dyDescent="0.25">
      <c r="B4" s="1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x14ac:dyDescent="0.2">
      <c r="H5" s="106" t="s">
        <v>65</v>
      </c>
      <c r="I5" s="107"/>
      <c r="J5" s="106" t="str">
        <f>C2</f>
        <v>NUC</v>
      </c>
      <c r="K5" s="106" t="str">
        <f>D2</f>
        <v>Nuclear Energy</v>
      </c>
      <c r="L5" s="106" t="str">
        <f>$E$2</f>
        <v>PJ</v>
      </c>
      <c r="M5" s="106"/>
      <c r="N5" s="106"/>
      <c r="O5" s="106"/>
      <c r="P5" s="106"/>
    </row>
    <row r="7" spans="2:17" x14ac:dyDescent="0.2">
      <c r="D7" s="4" t="s">
        <v>13</v>
      </c>
      <c r="E7" s="4"/>
      <c r="H7" s="101" t="s">
        <v>15</v>
      </c>
      <c r="I7" s="101"/>
      <c r="J7" s="108"/>
      <c r="K7" s="108"/>
      <c r="L7" s="108"/>
      <c r="M7" s="108"/>
      <c r="N7" s="108"/>
      <c r="O7" s="108"/>
      <c r="P7" s="108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3" t="s">
        <v>11</v>
      </c>
      <c r="I8" s="104" t="s">
        <v>30</v>
      </c>
      <c r="J8" s="103" t="s">
        <v>1</v>
      </c>
      <c r="K8" s="103" t="s">
        <v>2</v>
      </c>
      <c r="L8" s="103" t="s">
        <v>16</v>
      </c>
      <c r="M8" s="103" t="s">
        <v>17</v>
      </c>
      <c r="N8" s="103" t="s">
        <v>18</v>
      </c>
      <c r="O8" s="103" t="s">
        <v>19</v>
      </c>
      <c r="P8" s="103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05" t="s">
        <v>38</v>
      </c>
      <c r="I9" s="105" t="s">
        <v>31</v>
      </c>
      <c r="J9" s="105" t="s">
        <v>21</v>
      </c>
      <c r="K9" s="105" t="s">
        <v>22</v>
      </c>
      <c r="L9" s="105" t="s">
        <v>23</v>
      </c>
      <c r="M9" s="105" t="s">
        <v>24</v>
      </c>
      <c r="N9" s="105" t="s">
        <v>43</v>
      </c>
      <c r="O9" s="105" t="s">
        <v>42</v>
      </c>
      <c r="P9" s="105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05" t="s">
        <v>73</v>
      </c>
      <c r="I10" s="109"/>
      <c r="J10" s="109"/>
      <c r="K10" s="109"/>
      <c r="L10" s="109"/>
      <c r="M10" s="109"/>
      <c r="N10" s="109"/>
      <c r="O10" s="109"/>
      <c r="P10" s="109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06" t="str">
        <f>'EB1'!$B$5</f>
        <v>MIN</v>
      </c>
      <c r="I11" s="107"/>
      <c r="J11" s="107" t="str">
        <f>$H$11&amp;$C$2&amp;1</f>
        <v>MINNUC1</v>
      </c>
      <c r="K11" s="110" t="str">
        <f>"Domestic Supply of "&amp;$D$2&amp; " Step "&amp;RIGHT(J11,1)</f>
        <v>Domestic Supply of Nuclear Energy Step 1</v>
      </c>
      <c r="L11" s="107" t="str">
        <f>$E$2</f>
        <v>PJ</v>
      </c>
      <c r="M11" s="107" t="str">
        <f>$E$2&amp;"a"</f>
        <v>PJa</v>
      </c>
      <c r="N11" s="107"/>
      <c r="O11" s="107"/>
      <c r="P11" s="107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06" t="s">
        <v>65</v>
      </c>
      <c r="I5" s="107"/>
      <c r="J5" s="106" t="str">
        <f t="shared" ref="J5:K8" si="0">C2</f>
        <v>BIO</v>
      </c>
      <c r="K5" s="106" t="str">
        <f t="shared" si="0"/>
        <v>Biomass</v>
      </c>
      <c r="L5" s="106" t="str">
        <f>$E$2</f>
        <v>PJ</v>
      </c>
      <c r="M5" s="106"/>
      <c r="N5" s="106"/>
      <c r="O5" s="106"/>
      <c r="P5" s="106"/>
    </row>
    <row r="6" spans="2:17" x14ac:dyDescent="0.2">
      <c r="C6" s="5"/>
      <c r="D6" s="5"/>
      <c r="H6" s="106"/>
      <c r="I6" s="107"/>
      <c r="J6" s="106" t="str">
        <f t="shared" si="0"/>
        <v>HYD</v>
      </c>
      <c r="K6" s="106" t="str">
        <f t="shared" si="0"/>
        <v>Hydro power</v>
      </c>
      <c r="L6" s="106" t="str">
        <f>$E$2</f>
        <v>PJ</v>
      </c>
      <c r="M6" s="106"/>
      <c r="N6" s="106"/>
      <c r="O6" s="106"/>
      <c r="P6" s="106"/>
    </row>
    <row r="7" spans="2:17" ht="15.75" x14ac:dyDescent="0.25">
      <c r="C7" s="12"/>
      <c r="D7" s="12"/>
      <c r="H7" s="106"/>
      <c r="I7" s="107"/>
      <c r="J7" s="106" t="str">
        <f t="shared" si="0"/>
        <v>WIN</v>
      </c>
      <c r="K7" s="106" t="str">
        <f t="shared" si="0"/>
        <v>Wind energy</v>
      </c>
      <c r="L7" s="106" t="str">
        <f>$E$2</f>
        <v>PJ</v>
      </c>
      <c r="M7" s="106"/>
      <c r="N7" s="106"/>
      <c r="O7" s="106"/>
      <c r="P7" s="106"/>
    </row>
    <row r="8" spans="2:17" ht="15.75" x14ac:dyDescent="0.25">
      <c r="C8" s="12"/>
      <c r="D8" s="12"/>
      <c r="H8" s="106"/>
      <c r="I8" s="107"/>
      <c r="J8" s="106" t="str">
        <f t="shared" si="0"/>
        <v>SOL</v>
      </c>
      <c r="K8" s="106" t="str">
        <f t="shared" si="0"/>
        <v>Solar energy</v>
      </c>
      <c r="L8" s="106" t="str">
        <f>$E$2</f>
        <v>PJ</v>
      </c>
      <c r="M8" s="106"/>
      <c r="N8" s="106"/>
      <c r="O8" s="106"/>
      <c r="P8" s="106"/>
    </row>
    <row r="10" spans="2:17" x14ac:dyDescent="0.2">
      <c r="D10" s="4" t="s">
        <v>13</v>
      </c>
      <c r="E10" s="4"/>
      <c r="H10" s="101" t="s">
        <v>15</v>
      </c>
      <c r="I10" s="101"/>
      <c r="J10" s="108"/>
      <c r="K10" s="108"/>
      <c r="L10" s="108"/>
      <c r="M10" s="108"/>
      <c r="N10" s="108"/>
      <c r="O10" s="108"/>
      <c r="P10" s="108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3" t="s">
        <v>11</v>
      </c>
      <c r="I11" s="104" t="s">
        <v>30</v>
      </c>
      <c r="J11" s="103" t="s">
        <v>1</v>
      </c>
      <c r="K11" s="103" t="s">
        <v>2</v>
      </c>
      <c r="L11" s="103" t="s">
        <v>16</v>
      </c>
      <c r="M11" s="103" t="s">
        <v>17</v>
      </c>
      <c r="N11" s="103" t="s">
        <v>18</v>
      </c>
      <c r="O11" s="103" t="s">
        <v>19</v>
      </c>
      <c r="P11" s="103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05" t="s">
        <v>38</v>
      </c>
      <c r="I12" s="105" t="s">
        <v>31</v>
      </c>
      <c r="J12" s="105" t="s">
        <v>21</v>
      </c>
      <c r="K12" s="105" t="s">
        <v>22</v>
      </c>
      <c r="L12" s="105" t="s">
        <v>23</v>
      </c>
      <c r="M12" s="105" t="s">
        <v>24</v>
      </c>
      <c r="N12" s="105" t="s">
        <v>43</v>
      </c>
      <c r="O12" s="105" t="s">
        <v>42</v>
      </c>
      <c r="P12" s="105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05" t="s">
        <v>73</v>
      </c>
      <c r="I13" s="109"/>
      <c r="J13" s="109"/>
      <c r="K13" s="109"/>
      <c r="L13" s="109"/>
      <c r="M13" s="109"/>
      <c r="N13" s="109"/>
      <c r="O13" s="109"/>
      <c r="P13" s="109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06" t="str">
        <f>'EB1'!$B$5</f>
        <v>MIN</v>
      </c>
      <c r="I14" s="107"/>
      <c r="J14" s="107" t="str">
        <f>$H$14&amp;C2&amp;1</f>
        <v>MINBIO1</v>
      </c>
      <c r="K14" s="110" t="str">
        <f>"Domestic Supply of "&amp;D2&amp; " Step "&amp;RIGHT(J14,1)</f>
        <v>Domestic Supply of Biomass Step 1</v>
      </c>
      <c r="L14" s="107" t="str">
        <f>$E$2</f>
        <v>PJ</v>
      </c>
      <c r="M14" s="107" t="str">
        <f>$E$2&amp;"a"</f>
        <v>PJa</v>
      </c>
      <c r="N14" s="107"/>
      <c r="O14" s="107"/>
      <c r="P14" s="107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07"/>
      <c r="I15" s="107"/>
      <c r="J15" s="107" t="str">
        <f>$H$14&amp;C3&amp;1</f>
        <v>MINHYD1</v>
      </c>
      <c r="K15" s="110" t="str">
        <f>"Domestic Supply of "&amp;D3&amp; " Step "&amp;RIGHT(J15,1)</f>
        <v>Domestic Supply of Hydro power Step 1</v>
      </c>
      <c r="L15" s="107" t="str">
        <f>$E$2</f>
        <v>PJ</v>
      </c>
      <c r="M15" s="107" t="str">
        <f>$E$2&amp;"a"</f>
        <v>PJa</v>
      </c>
      <c r="N15" s="107"/>
      <c r="O15" s="107"/>
      <c r="P15" s="107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07"/>
      <c r="I16" s="107"/>
      <c r="J16" s="107" t="str">
        <f>$H$14&amp;C4&amp;1</f>
        <v>MINWIN1</v>
      </c>
      <c r="K16" s="110" t="str">
        <f>"Domestic Supply of "&amp;D4&amp; " Step "&amp;RIGHT(J16,1)</f>
        <v>Domestic Supply of Wind energy Step 1</v>
      </c>
      <c r="L16" s="107" t="str">
        <f>$E$2</f>
        <v>PJ</v>
      </c>
      <c r="M16" s="107" t="str">
        <f>$E$2&amp;"a"</f>
        <v>PJa</v>
      </c>
      <c r="N16" s="107"/>
      <c r="O16" s="107"/>
      <c r="P16" s="107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07"/>
      <c r="I17" s="107"/>
      <c r="J17" s="107" t="str">
        <f>$H$14&amp;C5&amp;1</f>
        <v>MINSOL1</v>
      </c>
      <c r="K17" s="110" t="str">
        <f>"Domestic Supply of "&amp;D5&amp; " Step "&amp;RIGHT(J17,1)</f>
        <v>Domestic Supply of Solar energy Step 1</v>
      </c>
      <c r="L17" s="107" t="str">
        <f>$E$2</f>
        <v>PJ</v>
      </c>
      <c r="M17" s="107" t="str">
        <f>$E$2&amp;"a"</f>
        <v>PJa</v>
      </c>
      <c r="N17" s="107"/>
      <c r="O17" s="107"/>
      <c r="P17" s="107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06" t="s">
        <v>65</v>
      </c>
      <c r="I5" s="107"/>
      <c r="J5" s="106" t="str">
        <f t="shared" ref="J5:K11" si="0">C2</f>
        <v>DSL</v>
      </c>
      <c r="K5" s="106" t="str">
        <f t="shared" si="0"/>
        <v>Diesel oil</v>
      </c>
      <c r="L5" s="106" t="str">
        <f t="shared" ref="L5:L11" si="1">$E$2</f>
        <v>PJ</v>
      </c>
      <c r="M5" s="106"/>
      <c r="N5" s="106"/>
      <c r="O5" s="106"/>
      <c r="P5" s="106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06"/>
      <c r="I6" s="107"/>
      <c r="J6" s="106" t="str">
        <f t="shared" si="0"/>
        <v>KER</v>
      </c>
      <c r="K6" s="106" t="str">
        <f t="shared" si="0"/>
        <v>Kerosenes</v>
      </c>
      <c r="L6" s="106" t="str">
        <f t="shared" si="1"/>
        <v>PJ</v>
      </c>
      <c r="M6" s="106"/>
      <c r="N6" s="106"/>
      <c r="O6" s="106"/>
      <c r="P6" s="106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06"/>
      <c r="I7" s="107"/>
      <c r="J7" s="106" t="str">
        <f t="shared" si="0"/>
        <v>LPG</v>
      </c>
      <c r="K7" s="106" t="str">
        <f t="shared" si="0"/>
        <v>LPG</v>
      </c>
      <c r="L7" s="106" t="str">
        <f t="shared" si="1"/>
        <v>PJ</v>
      </c>
      <c r="M7" s="106"/>
      <c r="N7" s="106"/>
      <c r="O7" s="106"/>
      <c r="P7" s="106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06"/>
      <c r="I8" s="107"/>
      <c r="J8" s="106" t="str">
        <f t="shared" si="0"/>
        <v>GSL</v>
      </c>
      <c r="K8" s="106" t="str">
        <f t="shared" si="0"/>
        <v>Motor spirit</v>
      </c>
      <c r="L8" s="106" t="str">
        <f t="shared" si="1"/>
        <v>PJ</v>
      </c>
      <c r="M8" s="106"/>
      <c r="N8" s="106"/>
      <c r="O8" s="106"/>
      <c r="P8" s="106"/>
      <c r="R8" s="5"/>
      <c r="S8" s="5"/>
    </row>
    <row r="9" spans="2:22" x14ac:dyDescent="0.2">
      <c r="H9" s="106"/>
      <c r="I9" s="107"/>
      <c r="J9" s="106" t="str">
        <f t="shared" si="0"/>
        <v>NAP</v>
      </c>
      <c r="K9" s="106" t="str">
        <f t="shared" si="0"/>
        <v>Naphtha</v>
      </c>
      <c r="L9" s="106" t="str">
        <f t="shared" si="1"/>
        <v>PJ</v>
      </c>
      <c r="M9" s="106"/>
      <c r="N9" s="106"/>
      <c r="O9" s="106"/>
      <c r="P9" s="106"/>
      <c r="R9" s="5"/>
      <c r="S9" s="5"/>
    </row>
    <row r="10" spans="2:22" s="5" customFormat="1" x14ac:dyDescent="0.2">
      <c r="B10"/>
      <c r="C10"/>
      <c r="D10"/>
      <c r="E10"/>
      <c r="F10"/>
      <c r="H10" s="106"/>
      <c r="I10" s="107"/>
      <c r="J10" s="106" t="str">
        <f t="shared" si="0"/>
        <v>HFO</v>
      </c>
      <c r="K10" s="106" t="str">
        <f t="shared" si="0"/>
        <v>Heavy Fuel Oil</v>
      </c>
      <c r="L10" s="106" t="str">
        <f t="shared" si="1"/>
        <v>PJ</v>
      </c>
      <c r="M10" s="106"/>
      <c r="N10" s="106"/>
      <c r="O10" s="106"/>
      <c r="P10" s="106"/>
      <c r="Q10"/>
      <c r="U10"/>
      <c r="V10"/>
    </row>
    <row r="11" spans="2:22" s="5" customFormat="1" x14ac:dyDescent="0.2">
      <c r="H11" s="106"/>
      <c r="I11" s="107"/>
      <c r="J11" s="106" t="str">
        <f t="shared" si="0"/>
        <v>OPP</v>
      </c>
      <c r="K11" s="106" t="str">
        <f t="shared" si="0"/>
        <v>Other Petroleum Products</v>
      </c>
      <c r="L11" s="106" t="str">
        <f t="shared" si="1"/>
        <v>PJ</v>
      </c>
      <c r="M11" s="106"/>
      <c r="N11" s="106"/>
      <c r="O11" s="106"/>
      <c r="P11" s="106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1" t="s">
        <v>15</v>
      </c>
      <c r="I13" s="101"/>
      <c r="J13" s="108"/>
      <c r="K13" s="108"/>
      <c r="L13" s="108"/>
      <c r="M13" s="108"/>
      <c r="N13" s="108"/>
      <c r="O13" s="108"/>
      <c r="P13" s="108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3" t="s">
        <v>11</v>
      </c>
      <c r="I14" s="104" t="s">
        <v>30</v>
      </c>
      <c r="J14" s="103" t="s">
        <v>1</v>
      </c>
      <c r="K14" s="103" t="s">
        <v>2</v>
      </c>
      <c r="L14" s="103" t="s">
        <v>16</v>
      </c>
      <c r="M14" s="103" t="s">
        <v>17</v>
      </c>
      <c r="N14" s="103" t="s">
        <v>18</v>
      </c>
      <c r="O14" s="103" t="s">
        <v>19</v>
      </c>
      <c r="P14" s="103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05" t="s">
        <v>38</v>
      </c>
      <c r="I15" s="105" t="s">
        <v>31</v>
      </c>
      <c r="J15" s="105" t="s">
        <v>21</v>
      </c>
      <c r="K15" s="105" t="s">
        <v>22</v>
      </c>
      <c r="L15" s="105" t="s">
        <v>23</v>
      </c>
      <c r="M15" s="105" t="s">
        <v>24</v>
      </c>
      <c r="N15" s="105" t="s">
        <v>43</v>
      </c>
      <c r="O15" s="105" t="s">
        <v>42</v>
      </c>
      <c r="P15" s="105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05" t="s">
        <v>73</v>
      </c>
      <c r="I16" s="105"/>
      <c r="J16" s="105"/>
      <c r="K16" s="105"/>
      <c r="L16" s="105"/>
      <c r="M16" s="105"/>
      <c r="N16" s="105"/>
      <c r="O16" s="105"/>
      <c r="P16" s="105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07" t="str">
        <f>'EB1'!$B$6</f>
        <v>IMP</v>
      </c>
      <c r="I17" s="107"/>
      <c r="J17" s="107" t="str">
        <f t="shared" ref="J17:J23" si="4">$H$17&amp;C2&amp;1</f>
        <v>IMPDSL1</v>
      </c>
      <c r="K17" s="110" t="str">
        <f t="shared" ref="K17:K23" si="5">"Import of "&amp;D2&amp; " Step "&amp;RIGHT(J17,1)</f>
        <v>Import of Diesel oil Step 1</v>
      </c>
      <c r="L17" s="107" t="str">
        <f t="shared" ref="L17:L30" si="6">$E$2</f>
        <v>PJ</v>
      </c>
      <c r="M17" s="107"/>
      <c r="N17" s="107"/>
      <c r="O17" s="107"/>
      <c r="P17" s="107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07"/>
      <c r="I18" s="107"/>
      <c r="J18" s="107" t="str">
        <f t="shared" si="4"/>
        <v>IMPKER1</v>
      </c>
      <c r="K18" s="110" t="str">
        <f t="shared" si="5"/>
        <v>Import of Kerosenes Step 1</v>
      </c>
      <c r="L18" s="107" t="str">
        <f t="shared" si="6"/>
        <v>PJ</v>
      </c>
      <c r="M18" s="107"/>
      <c r="N18" s="107"/>
      <c r="O18" s="107"/>
      <c r="P18" s="107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07"/>
      <c r="I19" s="107"/>
      <c r="J19" s="107" t="str">
        <f t="shared" si="4"/>
        <v>IMPLPG1</v>
      </c>
      <c r="K19" s="110" t="str">
        <f t="shared" si="5"/>
        <v>Import of LPG Step 1</v>
      </c>
      <c r="L19" s="107" t="str">
        <f t="shared" si="6"/>
        <v>PJ</v>
      </c>
      <c r="M19" s="107"/>
      <c r="N19" s="107"/>
      <c r="O19" s="107"/>
      <c r="P19" s="107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07"/>
      <c r="I20" s="107"/>
      <c r="J20" s="107" t="str">
        <f t="shared" si="4"/>
        <v>IMPGSL1</v>
      </c>
      <c r="K20" s="110" t="str">
        <f t="shared" si="5"/>
        <v>Import of Motor spirit Step 1</v>
      </c>
      <c r="L20" s="107" t="str">
        <f t="shared" si="6"/>
        <v>PJ</v>
      </c>
      <c r="M20" s="107"/>
      <c r="N20" s="107"/>
      <c r="O20" s="107"/>
      <c r="P20" s="107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07"/>
      <c r="I21" s="107"/>
      <c r="J21" s="107" t="str">
        <f t="shared" si="4"/>
        <v>IMPNAP1</v>
      </c>
      <c r="K21" s="110" t="str">
        <f t="shared" si="5"/>
        <v>Import of Naphtha Step 1</v>
      </c>
      <c r="L21" s="107" t="str">
        <f t="shared" si="6"/>
        <v>PJ</v>
      </c>
      <c r="M21" s="107"/>
      <c r="N21" s="107"/>
      <c r="O21" s="107"/>
      <c r="P21" s="107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07"/>
      <c r="I22" s="107"/>
      <c r="J22" s="107" t="str">
        <f t="shared" si="4"/>
        <v>IMPHFO1</v>
      </c>
      <c r="K22" s="110" t="str">
        <f t="shared" si="5"/>
        <v>Import of Heavy Fuel Oil Step 1</v>
      </c>
      <c r="L22" s="107" t="str">
        <f t="shared" si="6"/>
        <v>PJ</v>
      </c>
      <c r="M22" s="107"/>
      <c r="N22" s="107"/>
      <c r="O22" s="107"/>
      <c r="P22" s="107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07"/>
      <c r="I23" s="107"/>
      <c r="J23" s="107" t="str">
        <f t="shared" si="4"/>
        <v>IMPOPP1</v>
      </c>
      <c r="K23" s="110" t="str">
        <f t="shared" si="5"/>
        <v>Import of Other Petroleum Products Step 1</v>
      </c>
      <c r="L23" s="107" t="str">
        <f t="shared" si="6"/>
        <v>PJ</v>
      </c>
      <c r="M23" s="107"/>
      <c r="N23" s="107"/>
      <c r="O23" s="107"/>
      <c r="P23" s="107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07" t="str">
        <f>'EB1'!B7</f>
        <v>EXP</v>
      </c>
      <c r="I24" s="108"/>
      <c r="J24" s="107" t="str">
        <f t="shared" ref="J24:J30" si="8">$H$24&amp;C2&amp;1</f>
        <v>EXPDSL1</v>
      </c>
      <c r="K24" s="110" t="str">
        <f t="shared" ref="K24:K30" si="9">"Export of "&amp;D2&amp; " Step "&amp;RIGHT(J24,1)</f>
        <v>Export of Diesel oil Step 1</v>
      </c>
      <c r="L24" s="107" t="str">
        <f t="shared" si="6"/>
        <v>PJ</v>
      </c>
      <c r="M24" s="107"/>
      <c r="N24" s="108"/>
      <c r="O24" s="107"/>
      <c r="P24" s="107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08"/>
      <c r="I25" s="108"/>
      <c r="J25" s="107" t="str">
        <f t="shared" si="8"/>
        <v>EXPKER1</v>
      </c>
      <c r="K25" s="110" t="str">
        <f t="shared" si="9"/>
        <v>Export of Kerosenes Step 1</v>
      </c>
      <c r="L25" s="107" t="str">
        <f t="shared" si="6"/>
        <v>PJ</v>
      </c>
      <c r="M25" s="107"/>
      <c r="N25" s="108"/>
      <c r="O25" s="107"/>
      <c r="P25" s="107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07"/>
      <c r="I26" s="107"/>
      <c r="J26" s="107" t="str">
        <f t="shared" si="8"/>
        <v>EXPLPG1</v>
      </c>
      <c r="K26" s="110" t="str">
        <f t="shared" si="9"/>
        <v>Export of LPG Step 1</v>
      </c>
      <c r="L26" s="107" t="str">
        <f t="shared" si="6"/>
        <v>PJ</v>
      </c>
      <c r="M26" s="107"/>
      <c r="N26" s="107"/>
      <c r="O26" s="107"/>
      <c r="P26" s="107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07"/>
      <c r="I27" s="107"/>
      <c r="J27" s="107" t="str">
        <f t="shared" si="8"/>
        <v>EXPGSL1</v>
      </c>
      <c r="K27" s="110" t="str">
        <f t="shared" si="9"/>
        <v>Export of Motor spirit Step 1</v>
      </c>
      <c r="L27" s="107" t="str">
        <f t="shared" si="6"/>
        <v>PJ</v>
      </c>
      <c r="M27" s="107"/>
      <c r="N27" s="107"/>
      <c r="O27" s="107"/>
      <c r="P27" s="107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08"/>
      <c r="I28" s="108"/>
      <c r="J28" s="107" t="str">
        <f t="shared" si="8"/>
        <v>EXPNAP1</v>
      </c>
      <c r="K28" s="110" t="str">
        <f t="shared" si="9"/>
        <v>Export of Naphtha Step 1</v>
      </c>
      <c r="L28" s="107" t="str">
        <f t="shared" si="6"/>
        <v>PJ</v>
      </c>
      <c r="M28" s="107"/>
      <c r="N28" s="108"/>
      <c r="O28" s="108"/>
      <c r="P28" s="108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08"/>
      <c r="I29" s="108"/>
      <c r="J29" s="107" t="str">
        <f t="shared" si="8"/>
        <v>EXPHFO1</v>
      </c>
      <c r="K29" s="110" t="str">
        <f t="shared" si="9"/>
        <v>Export of Heavy Fuel Oil Step 1</v>
      </c>
      <c r="L29" s="107" t="str">
        <f t="shared" si="6"/>
        <v>PJ</v>
      </c>
      <c r="M29" s="107"/>
      <c r="N29" s="108"/>
      <c r="O29" s="108"/>
      <c r="P29" s="108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08"/>
      <c r="I30" s="108"/>
      <c r="J30" s="107" t="str">
        <f t="shared" si="8"/>
        <v>EXPOPP1</v>
      </c>
      <c r="K30" s="110" t="str">
        <f t="shared" si="9"/>
        <v>Export of Other Petroleum Products Step 1</v>
      </c>
      <c r="L30" s="107" t="str">
        <f t="shared" si="6"/>
        <v>PJ</v>
      </c>
      <c r="M30" s="108"/>
      <c r="N30" s="108"/>
      <c r="O30" s="108"/>
      <c r="P30" s="108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H31" sqref="H31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2"/>
      <c r="D3" s="12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2"/>
      <c r="D4" s="12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1" t="s">
        <v>15</v>
      </c>
      <c r="I11" s="101"/>
      <c r="J11" s="108"/>
      <c r="K11" s="108"/>
      <c r="L11" s="108"/>
      <c r="M11" s="108"/>
      <c r="N11" s="108"/>
      <c r="O11" s="108"/>
      <c r="P11" s="108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3" t="s">
        <v>11</v>
      </c>
      <c r="I12" s="104" t="s">
        <v>30</v>
      </c>
      <c r="J12" s="103" t="s">
        <v>1</v>
      </c>
      <c r="K12" s="103" t="s">
        <v>2</v>
      </c>
      <c r="L12" s="103" t="s">
        <v>16</v>
      </c>
      <c r="M12" s="103" t="s">
        <v>17</v>
      </c>
      <c r="N12" s="103" t="s">
        <v>18</v>
      </c>
      <c r="O12" s="103" t="s">
        <v>19</v>
      </c>
      <c r="P12" s="103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05" t="s">
        <v>38</v>
      </c>
      <c r="I13" s="105" t="s">
        <v>31</v>
      </c>
      <c r="J13" s="105" t="s">
        <v>21</v>
      </c>
      <c r="K13" s="105" t="s">
        <v>22</v>
      </c>
      <c r="L13" s="105" t="s">
        <v>23</v>
      </c>
      <c r="M13" s="105" t="s">
        <v>24</v>
      </c>
      <c r="N13" s="105" t="s">
        <v>43</v>
      </c>
      <c r="O13" s="105" t="s">
        <v>42</v>
      </c>
      <c r="P13" s="105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05" t="s">
        <v>73</v>
      </c>
      <c r="I14" s="105"/>
      <c r="J14" s="105"/>
      <c r="K14" s="105"/>
      <c r="L14" s="105"/>
      <c r="M14" s="105"/>
      <c r="N14" s="105"/>
      <c r="O14" s="105"/>
      <c r="P14" s="105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07" t="str">
        <f>'EB1'!$B$6</f>
        <v>IMP</v>
      </c>
      <c r="I15" s="107"/>
      <c r="J15" s="107" t="str">
        <f>$H$15&amp;C2&amp;1</f>
        <v>IMPELC1</v>
      </c>
      <c r="K15" s="110" t="str">
        <f>"Import of "&amp;D2&amp; " Step "&amp;RIGHT(J15,1)</f>
        <v>Import of Electricity Step 1</v>
      </c>
      <c r="L15" s="107" t="str">
        <f>$E$2</f>
        <v>PJ</v>
      </c>
      <c r="M15" s="107"/>
      <c r="N15" s="106" t="s">
        <v>92</v>
      </c>
      <c r="O15" s="107"/>
      <c r="P15" s="107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v>6</v>
      </c>
      <c r="F16" s="54">
        <f>-'EB1'!U$7</f>
        <v>563.40200000000004</v>
      </c>
      <c r="H16" s="107" t="str">
        <f>'EB1'!B7</f>
        <v>EXP</v>
      </c>
      <c r="I16" s="108"/>
      <c r="J16" s="107" t="str">
        <f>$H$16&amp;C2&amp;1</f>
        <v>EXPELC1</v>
      </c>
      <c r="K16" s="110" t="str">
        <f>"Export of "&amp;D2&amp; " Step "&amp;RIGHT(J16,1)</f>
        <v>Export of Electricity Step 1</v>
      </c>
      <c r="L16" s="107" t="str">
        <f>$E$2</f>
        <v>PJ</v>
      </c>
      <c r="M16" s="107"/>
      <c r="N16" s="106" t="s">
        <v>92</v>
      </c>
      <c r="O16" s="107"/>
      <c r="P16" s="107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2020-10-12T15:49:37Z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349121272563934</vt:r8>
  </property>
</Properties>
</file>