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hidePivotFieldList="1" autoCompressPictures="0"/>
  <mc:AlternateContent xmlns:mc="http://schemas.openxmlformats.org/markup-compatibility/2006">
    <mc:Choice Requires="x15">
      <x15ac:absPath xmlns:x15ac="http://schemas.microsoft.com/office/spreadsheetml/2010/11/ac" url="C:\Users\JULIAN\Music\TIMES-UIS-v1-Nov\DataBases\Prices_Fuels\"/>
    </mc:Choice>
  </mc:AlternateContent>
  <xr:revisionPtr revIDLastSave="0" documentId="13_ncr:1_{0EDC3E0E-16C4-493C-AEDD-05FC9D7396FD}" xr6:coauthVersionLast="47" xr6:coauthVersionMax="47" xr10:uidLastSave="{00000000-0000-0000-0000-000000000000}"/>
  <bookViews>
    <workbookView xWindow="-108" yWindow="-108" windowWidth="23256" windowHeight="12576" tabRatio="659" activeTab="2" xr2:uid="{00000000-000D-0000-FFFF-FFFF00000000}"/>
  </bookViews>
  <sheets>
    <sheet name="AVGAS" sheetId="5" r:id="rId1"/>
    <sheet name="KER" sheetId="7" r:id="rId2"/>
    <sheet name="Average Retail Fuel Prices" sheetId="1" r:id="rId3"/>
    <sheet name="Condensed" sheetId="3" state="hidden" r:id="rId4"/>
    <sheet name="Conversion Factors" sheetId="4" state="hidden" r:id="rId5"/>
  </sheets>
  <definedNames>
    <definedName name="DatosExternos_1" localSheetId="0" hidden="1">AVGAS!$A$1:$B$49</definedName>
    <definedName name="DatosExternos_1" localSheetId="1" hidden="1">KER!$A$1:$B$50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1" l="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20" i="1"/>
  <c r="B19" i="1"/>
  <c r="B18" i="1"/>
  <c r="A43" i="1"/>
  <c r="A44" i="1"/>
  <c r="A45" i="1"/>
  <c r="A46" i="1"/>
  <c r="A47" i="1"/>
  <c r="A48" i="1"/>
  <c r="A49" i="1"/>
  <c r="A50"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9" i="1"/>
  <c r="A20" i="1"/>
  <c r="A21" i="1"/>
  <c r="A22" i="1"/>
  <c r="A23" i="1"/>
  <c r="A24" i="1"/>
  <c r="A25" i="1"/>
  <c r="A26" i="1"/>
  <c r="A27" i="1"/>
  <c r="A28" i="1"/>
  <c r="A29" i="1"/>
  <c r="A30" i="1"/>
  <c r="A31" i="1"/>
  <c r="A32" i="1"/>
  <c r="A33" i="1"/>
  <c r="A34" i="1"/>
  <c r="A35" i="1"/>
  <c r="A36" i="1"/>
  <c r="A37" i="1"/>
  <c r="A38" i="1"/>
  <c r="A39" i="1"/>
  <c r="A40" i="1"/>
  <c r="A41" i="1"/>
  <c r="A42" i="1"/>
  <c r="A18" i="1"/>
  <c r="AG101" i="1"/>
  <c r="AG102" i="1"/>
  <c r="AG103" i="1"/>
  <c r="AG104" i="1"/>
  <c r="AG105" i="1"/>
  <c r="AF106" i="1"/>
  <c r="AG106" i="1" s="1"/>
  <c r="AF107" i="1"/>
  <c r="AG107" i="1" s="1"/>
  <c r="AF108" i="1"/>
  <c r="AG108" i="1" s="1"/>
  <c r="AF109" i="1"/>
  <c r="AG109" i="1" s="1"/>
  <c r="AF110" i="1"/>
  <c r="AG110" i="1" s="1"/>
  <c r="AF111" i="1"/>
  <c r="AG111" i="1" s="1"/>
  <c r="AF112" i="1"/>
  <c r="AG112" i="1" s="1"/>
  <c r="AF113" i="1"/>
  <c r="AG113" i="1" s="1"/>
  <c r="AF114" i="1"/>
  <c r="AG114" i="1" s="1"/>
  <c r="AF115" i="1"/>
  <c r="AG115" i="1" s="1"/>
  <c r="AF116" i="1"/>
  <c r="AG116" i="1" s="1"/>
  <c r="AF117" i="1"/>
  <c r="AG117" i="1" s="1"/>
  <c r="AF118" i="1"/>
  <c r="AG118" i="1" s="1"/>
  <c r="AF119" i="1"/>
  <c r="AG119" i="1" s="1"/>
  <c r="AF120" i="1"/>
  <c r="AG120" i="1" s="1"/>
  <c r="AF121" i="1"/>
  <c r="AG121" i="1" s="1"/>
  <c r="AF122" i="1"/>
  <c r="AG122" i="1" s="1"/>
  <c r="AF123" i="1"/>
  <c r="AG123" i="1" s="1"/>
  <c r="AF124" i="1"/>
  <c r="AG124" i="1" s="1"/>
  <c r="AF125" i="1"/>
  <c r="AG125" i="1" s="1"/>
  <c r="AF126" i="1"/>
  <c r="AG126" i="1" s="1"/>
  <c r="AF127" i="1"/>
  <c r="AG127" i="1" s="1"/>
  <c r="AF128" i="1"/>
  <c r="AG128" i="1" s="1"/>
  <c r="AF129" i="1"/>
  <c r="AG129" i="1" s="1"/>
  <c r="AF130" i="1"/>
  <c r="AG130" i="1" s="1"/>
  <c r="AF131" i="1"/>
  <c r="AG131" i="1" s="1"/>
  <c r="AF132" i="1"/>
  <c r="AG132" i="1" s="1"/>
  <c r="AF133" i="1"/>
  <c r="AG133" i="1" s="1"/>
  <c r="AF134" i="1"/>
  <c r="AG134" i="1" s="1"/>
  <c r="AF135" i="1"/>
  <c r="AG135" i="1" s="1"/>
  <c r="AF136" i="1"/>
  <c r="AG136" i="1" s="1"/>
  <c r="AF100" i="1"/>
  <c r="AG100"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18" i="1"/>
  <c r="R18" i="1" s="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19" i="1"/>
  <c r="C9" i="4"/>
  <c r="C8" i="4"/>
  <c r="C6" i="4"/>
  <c r="C5" i="4"/>
  <c r="C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484CDD-0484-4D16-9E8C-1EB55D2B4FD5}" keepAlive="1" name="Consulta - U S _Aviation_Gasoline_Retail_Sales_by_Refiners" description="Conexión a la consulta 'U S _Aviation_Gasoline_Retail_Sales_by_Refiners' en el libro." type="5" refreshedVersion="8" background="1" saveData="1">
    <dbPr connection="Provider=Microsoft.Mashup.OleDb.1;Data Source=$Workbook$;Location=&quot;U S _Aviation_Gasoline_Retail_Sales_by_Refiners&quot;;Extended Properties=&quot;&quot;" command="SELECT * FROM [U S _Aviation_Gasoline_Retail_Sales_by_Refiners]"/>
  </connection>
  <connection id="2" xr16:uid="{4FACB732-DD45-4154-A162-9E769FF56370}" keepAlive="1" name="Consulta - U S _Kerosene-Type_Jet_Fuel_Retail_Sales_by_Refiners" description="Conexión a la consulta 'U S _Kerosene-Type_Jet_Fuel_Retail_Sales_by_Refiners' en el libro." type="5" refreshedVersion="0" background="1">
    <dbPr connection="Provider=Microsoft.Mashup.OleDb.1;Data Source=$Workbook$;Location=&quot;U S _Kerosene-Type_Jet_Fuel_Retail_Sales_by_Refiners&quot;;Extended Properties=&quot;&quot;" command="SELECT * FROM [U S _Kerosene-Type_Jet_Fuel_Retail_Sales_by_Refiners]"/>
  </connection>
  <connection id="3" xr16:uid="{D7D918B8-9671-488B-8474-997787445B74}" keepAlive="1" name="Consulta - U S _Kerosene-Type_Jet_Fuel_Retail_Sales_by_Refiners (1)" description="Conexión a la consulta 'U S _Kerosene-Type_Jet_Fuel_Retail_Sales_by_Refiners (1)' en el libro." type="5" refreshedVersion="8" background="1" saveData="1">
    <dbPr connection="Provider=Microsoft.Mashup.OleDb.1;Data Source=$Workbook$;Location=&quot;U S _Kerosene-Type_Jet_Fuel_Retail_Sales_by_Refiners (1)&quot;;Extended Properties=&quot;&quot;" command="SELECT * FROM [U S _Kerosene-Type_Jet_Fuel_Retail_Sales_by_Refiners (1)]"/>
  </connection>
</connections>
</file>

<file path=xl/sharedStrings.xml><?xml version="1.0" encoding="utf-8"?>
<sst xmlns="http://schemas.openxmlformats.org/spreadsheetml/2006/main" count="172" uniqueCount="96">
  <si>
    <t>Survey Start Date</t>
  </si>
  <si>
    <t>Gasoline</t>
  </si>
  <si>
    <t>E85</t>
  </si>
  <si>
    <t>CNG</t>
  </si>
  <si>
    <t>Diesel</t>
  </si>
  <si>
    <t>B20</t>
  </si>
  <si>
    <t>B99/B100</t>
  </si>
  <si>
    <t>Notes:</t>
  </si>
  <si>
    <t xml:space="preserve">Propane </t>
  </si>
  <si>
    <t xml:space="preserve">Biodiesel (B20) </t>
  </si>
  <si>
    <t xml:space="preserve">Biodiesel (B2-5) </t>
  </si>
  <si>
    <t>Biodiesel (B100)</t>
  </si>
  <si>
    <t>Average U.S. Retail Fuel Prices per Gasoline Gallon Equivalent (GGE)</t>
  </si>
  <si>
    <t>Conversion factor from $/Gallon to $/GGE:</t>
  </si>
  <si>
    <t>-</t>
  </si>
  <si>
    <t>Beninning 9/1/05</t>
  </si>
  <si>
    <t xml:space="preserve"> Prior to 9/1/05</t>
  </si>
  <si>
    <r>
      <t>Data Sources:</t>
    </r>
    <r>
      <rPr>
        <sz val="10"/>
        <rFont val="Arial"/>
        <family val="2"/>
      </rPr>
      <t xml:space="preserve"> </t>
    </r>
  </si>
  <si>
    <t>Fuel type</t>
  </si>
  <si>
    <t>Prices were reported in gallons (except for CNG) and translated to GGEs with the above conversion factors.</t>
  </si>
  <si>
    <t>LNG</t>
  </si>
  <si>
    <t>Worksheet available at afdc.energy.gov/data</t>
  </si>
  <si>
    <t>CNG, propane, E85, and B20 prices were median prices before 9/1/05 and mean prices after this date.</t>
  </si>
  <si>
    <t>For data collection methodology, see the price report.</t>
  </si>
  <si>
    <t>Starting in the 9/1/05 price report, prices were averaged over longer periods (generally 1 month rather than 1 week).</t>
  </si>
  <si>
    <t>Propane*</t>
  </si>
  <si>
    <t>* Propane prices reflect the weighted average of "primary" and "secondary" stations. Primary stations have dedicated vehicle services and tend to be less expensive. Secondary stations are priced for the tanks and bottles market, and tend to be more expensive.</t>
  </si>
  <si>
    <t>Fuel volumes are measured in gasoline gallon equivalents (GGEs).</t>
  </si>
  <si>
    <t>Clean Cities Alternative Fuel Price Reports (https://afdc.energy.gov/fuels/prices.html)</t>
  </si>
  <si>
    <t>Average Retail Fuel Prices in the United States (in Gasoline Gallon Equivalents, GGEs)</t>
  </si>
  <si>
    <t>Last updated October 2022</t>
  </si>
  <si>
    <t>The number of stations surveyed, and therefore the quality of the data, increases over time.</t>
  </si>
  <si>
    <t>% Relative chane Diesel</t>
  </si>
  <si>
    <t>% Relative change biodiesel</t>
  </si>
  <si>
    <t>Column1</t>
  </si>
  <si>
    <t>Column2</t>
  </si>
  <si>
    <t>U.S. Aviation Gasoline Retail Sales by Refiners</t>
  </si>
  <si>
    <t/>
  </si>
  <si>
    <t>https://www.eia.gov/dnav/pet/hist/LeafHandler.ashx?n=pet&amp;s=ema_eppv_ptg_nus_dpg&amp;f=a</t>
  </si>
  <si>
    <t>21:42:29 GMT-0500 (hora estándar de Colombia)</t>
  </si>
  <si>
    <t>Data source: U.S. Energy Information Administration</t>
  </si>
  <si>
    <t>Year</t>
  </si>
  <si>
    <t>U.S. Aviation Gasoline Retail Sales by Refiners Dollars per Gallon</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</si>
  <si>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</si>
  <si>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</si>
  <si>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</si>
  <si>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</si>
  <si>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</si>
  <si>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</si>
  <si>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</si>
  <si>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</si>
  <si>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</si>
  <si>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</si>
  <si>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</si>
  <si>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</si>
  <si>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</si>
  <si>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</si>
  <si>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</si>
  <si>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</si>
  <si>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</si>
  <si>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</si>
  <si>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</si>
  <si>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</si>
  <si>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</si>
  <si>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</si>
  <si>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</si>
  <si>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</si>
  <si>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</si>
  <si>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</si>
  <si>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</si>
  <si>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</si>
  <si>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</si>
  <si>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</si>
  <si>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</si>
  <si>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</si>
  <si>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</si>
  <si>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</si>
  <si>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</si>
  <si>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</si>
  <si>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</si>
  <si>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</si>
  <si>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</si>
  <si>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</si>
  <si>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</si>
  <si>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</si>
  <si>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</si>
  <si>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U.S. Kerosene-Type Jet Fuel Retail Sales by Refiners</t>
  </si>
  <si>
    <t>U.S. Kerosene-Type Jet Fuel Retail Sales by Refiners Dollars per Gallon</t>
  </si>
  <si>
    <t>Aug 1975</t>
  </si>
  <si>
    <t>0.295</t>
  </si>
  <si>
    <t>Jul 1975</t>
  </si>
  <si>
    <t>0.292</t>
  </si>
  <si>
    <t>AVGAS</t>
  </si>
  <si>
    <t>https://www.eia.gov/dnav/pet/hist/LeafHandler.ashx?n=pet&amp;s=ema_epjk_ptg_nus_dpg&amp;f=a</t>
  </si>
  <si>
    <t>21:46:24 GMT-0500 (hora estándar de Colombia)</t>
  </si>
  <si>
    <t>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</si>
</sst>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m/d/yy;@"/>
    <numFmt numFmtId="165" formatCode="&quot;$&quot;#,##0.00"/>
    <numFmt numFmtId="166" formatCode="0.000"/>
  </numFmts>
  <fonts count="15" x14ac:knownFonts="1">
    <font>
      <sz val="10"/>
      <name val="Arial"/>
    </font>
    <font>
      <sz val="11"/>
      <color theme="1"/>
      <name val="Calibri"/>
      <family val="2"/>
      <scheme val="minor"/>
    </font>
    <font>
      <sz val="10"/>
      <name val="Arial"/>
      <family val="2"/>
    </font>
    <font>
      <b/>
      <sz val="11"/>
      <color indexed="56"/>
      <name val="Calibri"/>
      <family val="2"/>
    </font>
    <font>
      <sz val="10"/>
      <name val="Arial"/>
      <family val="2"/>
    </font>
    <font>
      <b/>
      <sz val="10"/>
      <name val="Arial"/>
      <family val="2"/>
    </font>
    <font>
      <b/>
      <sz val="12"/>
      <name val="Arial"/>
      <family val="2"/>
    </font>
    <font>
      <b/>
      <sz val="10"/>
      <color indexed="8"/>
      <name val="Arial"/>
      <family val="2"/>
    </font>
    <font>
      <sz val="10"/>
      <name val="Arial"/>
      <family val="2"/>
    </font>
    <font>
      <u/>
      <sz val="10"/>
      <color theme="10"/>
      <name val="Arial"/>
      <family val="2"/>
    </font>
    <font>
      <u/>
      <sz val="10"/>
      <color theme="11"/>
      <name val="Arial"/>
      <family val="2"/>
    </font>
    <font>
      <sz val="10"/>
      <name val="Arial"/>
      <family val="2"/>
    </font>
    <font>
      <sz val="8"/>
      <name val="Arial"/>
      <family val="2"/>
    </font>
    <font>
      <sz val="10"/>
      <name val="Arial"/>
      <family val="2"/>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3">
    <border>
      <left/>
      <right/>
      <top/>
      <bottom/>
      <diagonal/>
    </border>
    <border>
      <left/>
      <right/>
      <top/>
      <bottom style="medium">
        <color indexed="30"/>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80">
    <xf numFmtId="0" fontId="0" fillId="0" borderId="0"/>
    <xf numFmtId="0" fontId="3" fillId="0" borderId="1" applyNumberFormat="0" applyFill="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11" fillId="0" borderId="0"/>
    <xf numFmtId="0" fontId="3" fillId="0" borderId="1" applyNumberFormat="0" applyFill="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3" fillId="0" borderId="0" applyFont="0" applyFill="0" applyBorder="0" applyAlignment="0" applyProtection="0"/>
  </cellStyleXfs>
  <cellXfs count="96">
    <xf numFmtId="0" fontId="0" fillId="0" borderId="0" xfId="0"/>
    <xf numFmtId="166" fontId="0" fillId="0" borderId="0" xfId="0" applyNumberFormat="1"/>
    <xf numFmtId="0" fontId="5" fillId="0" borderId="0" xfId="0" applyFont="1"/>
    <xf numFmtId="165" fontId="4" fillId="0" borderId="2" xfId="0" applyNumberFormat="1" applyFont="1" applyBorder="1"/>
    <xf numFmtId="14" fontId="5" fillId="0" borderId="0" xfId="0" applyNumberFormat="1" applyFont="1"/>
    <xf numFmtId="8" fontId="0" fillId="0" borderId="0" xfId="0" applyNumberFormat="1"/>
    <xf numFmtId="0" fontId="0" fillId="0" borderId="0" xfId="0" applyAlignment="1">
      <alignment horizontal="left"/>
    </xf>
    <xf numFmtId="0" fontId="0" fillId="0" borderId="0" xfId="0" applyAlignment="1">
      <alignment wrapText="1"/>
    </xf>
    <xf numFmtId="0" fontId="8" fillId="0" borderId="0" xfId="0" applyFont="1"/>
    <xf numFmtId="0" fontId="2" fillId="0" borderId="0" xfId="0" applyFont="1" applyAlignment="1">
      <alignment horizontal="center" wrapText="1"/>
    </xf>
    <xf numFmtId="2" fontId="0" fillId="0" borderId="0" xfId="0" applyNumberFormat="1"/>
    <xf numFmtId="2" fontId="8" fillId="0" borderId="0" xfId="0" applyNumberFormat="1" applyFont="1" applyAlignment="1">
      <alignment horizontal="center"/>
    </xf>
    <xf numFmtId="0" fontId="0" fillId="0" borderId="7" xfId="0" applyBorder="1"/>
    <xf numFmtId="14" fontId="0" fillId="0" borderId="0" xfId="0" applyNumberFormat="1" applyAlignment="1">
      <alignment horizontal="right"/>
    </xf>
    <xf numFmtId="165" fontId="0" fillId="0" borderId="2" xfId="0" applyNumberFormat="1" applyBorder="1"/>
    <xf numFmtId="0" fontId="2" fillId="0" borderId="0" xfId="0" applyFont="1"/>
    <xf numFmtId="3" fontId="2" fillId="0" borderId="0" xfId="0" applyNumberFormat="1" applyFont="1"/>
    <xf numFmtId="165" fontId="11" fillId="0" borderId="0" xfId="29" applyNumberFormat="1"/>
    <xf numFmtId="165" fontId="0" fillId="0" borderId="0" xfId="0" applyNumberFormat="1"/>
    <xf numFmtId="164" fontId="5" fillId="0" borderId="3" xfId="1" applyNumberFormat="1" applyFont="1" applyBorder="1" applyAlignment="1">
      <alignment horizontal="center"/>
    </xf>
    <xf numFmtId="164" fontId="5" fillId="0" borderId="3" xfId="0" applyNumberFormat="1" applyFont="1" applyBorder="1" applyAlignment="1">
      <alignment horizontal="center"/>
    </xf>
    <xf numFmtId="164" fontId="7" fillId="0" borderId="3" xfId="0" applyNumberFormat="1" applyFont="1" applyBorder="1" applyAlignment="1">
      <alignment horizontal="center"/>
    </xf>
    <xf numFmtId="14" fontId="5" fillId="0" borderId="3" xfId="0" applyNumberFormat="1" applyFont="1" applyBorder="1" applyAlignment="1">
      <alignment horizontal="center"/>
    </xf>
    <xf numFmtId="14" fontId="5" fillId="0" borderId="4" xfId="0" applyNumberFormat="1" applyFont="1" applyBorder="1" applyAlignment="1">
      <alignment horizontal="center"/>
    </xf>
    <xf numFmtId="165" fontId="4" fillId="0" borderId="2" xfId="0" applyNumberFormat="1" applyFont="1" applyBorder="1" applyAlignment="1">
      <alignment horizontal="right"/>
    </xf>
    <xf numFmtId="165" fontId="0" fillId="0" borderId="2" xfId="0" applyNumberFormat="1" applyBorder="1" applyAlignment="1">
      <alignment horizontal="right"/>
    </xf>
    <xf numFmtId="165" fontId="2" fillId="0" borderId="2" xfId="0" applyNumberFormat="1" applyFont="1" applyBorder="1"/>
    <xf numFmtId="165" fontId="0" fillId="0" borderId="6" xfId="0" applyNumberFormat="1" applyBorder="1" applyAlignment="1">
      <alignment horizontal="right"/>
    </xf>
    <xf numFmtId="0" fontId="5" fillId="0" borderId="2" xfId="0" applyFont="1" applyBorder="1" applyAlignment="1">
      <alignment horizontal="center" wrapText="1"/>
    </xf>
    <xf numFmtId="166" fontId="0" fillId="0" borderId="2" xfId="0" applyNumberFormat="1" applyBorder="1"/>
    <xf numFmtId="0" fontId="5" fillId="0" borderId="3" xfId="0" applyFont="1" applyBorder="1"/>
    <xf numFmtId="0" fontId="5" fillId="0" borderId="6" xfId="0" applyFont="1" applyBorder="1" applyAlignment="1">
      <alignment horizontal="center" wrapText="1"/>
    </xf>
    <xf numFmtId="0" fontId="0" fillId="0" borderId="3" xfId="0" applyBorder="1"/>
    <xf numFmtId="2" fontId="0" fillId="0" borderId="6" xfId="0" applyNumberFormat="1" applyBorder="1"/>
    <xf numFmtId="2" fontId="8" fillId="0" borderId="6" xfId="0" applyNumberFormat="1" applyFont="1" applyBorder="1" applyAlignment="1">
      <alignment horizontal="center"/>
    </xf>
    <xf numFmtId="0" fontId="0" fillId="0" borderId="4" xfId="0" applyBorder="1"/>
    <xf numFmtId="166" fontId="0" fillId="0" borderId="5" xfId="0" applyNumberFormat="1" applyBorder="1"/>
    <xf numFmtId="2" fontId="0" fillId="0" borderId="17" xfId="0" applyNumberFormat="1" applyBorder="1"/>
    <xf numFmtId="0" fontId="2" fillId="0" borderId="8" xfId="0" applyFont="1" applyBorder="1"/>
    <xf numFmtId="0" fontId="4" fillId="0" borderId="9" xfId="0" applyFont="1" applyBorder="1"/>
    <xf numFmtId="14" fontId="5" fillId="0" borderId="18" xfId="0" applyNumberFormat="1" applyFont="1" applyBorder="1" applyAlignment="1">
      <alignment horizontal="center"/>
    </xf>
    <xf numFmtId="165" fontId="2" fillId="0" borderId="19" xfId="0" applyNumberFormat="1" applyFont="1" applyBorder="1"/>
    <xf numFmtId="165" fontId="0" fillId="0" borderId="19" xfId="0" applyNumberFormat="1" applyBorder="1" applyAlignment="1">
      <alignment horizontal="right"/>
    </xf>
    <xf numFmtId="165" fontId="0" fillId="0" borderId="20" xfId="0" applyNumberFormat="1" applyBorder="1" applyAlignment="1">
      <alignment horizontal="right"/>
    </xf>
    <xf numFmtId="0" fontId="5" fillId="0" borderId="8" xfId="0" applyFont="1" applyBorder="1" applyAlignment="1">
      <alignment horizontal="center"/>
    </xf>
    <xf numFmtId="165" fontId="5" fillId="0" borderId="9" xfId="29" applyNumberFormat="1" applyFont="1" applyBorder="1" applyAlignment="1">
      <alignment horizontal="center"/>
    </xf>
    <xf numFmtId="165" fontId="5" fillId="0" borderId="16" xfId="29" applyNumberFormat="1" applyFont="1" applyBorder="1" applyAlignment="1">
      <alignment horizontal="center"/>
    </xf>
    <xf numFmtId="165" fontId="0" fillId="0" borderId="5" xfId="0" applyNumberFormat="1" applyBorder="1" applyAlignment="1">
      <alignment horizontal="right"/>
    </xf>
    <xf numFmtId="14" fontId="5" fillId="0" borderId="0" xfId="0" applyNumberFormat="1" applyFont="1" applyAlignment="1">
      <alignment horizontal="center"/>
    </xf>
    <xf numFmtId="165" fontId="0" fillId="0" borderId="0" xfId="0" applyNumberFormat="1" applyAlignment="1">
      <alignment horizontal="right"/>
    </xf>
    <xf numFmtId="165" fontId="2" fillId="0" borderId="5" xfId="0" applyNumberFormat="1" applyFont="1" applyBorder="1" applyAlignment="1">
      <alignment horizontal="right"/>
    </xf>
    <xf numFmtId="0" fontId="2" fillId="0" borderId="9" xfId="0" applyFont="1" applyBorder="1"/>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2" fillId="0" borderId="0" xfId="0" applyFont="1" applyAlignment="1">
      <alignment wrapText="1"/>
    </xf>
    <xf numFmtId="0" fontId="4" fillId="0" borderId="16" xfId="0" applyFont="1" applyBorder="1"/>
    <xf numFmtId="165" fontId="4" fillId="0" borderId="6" xfId="0" applyNumberFormat="1" applyFont="1" applyBorder="1"/>
    <xf numFmtId="165" fontId="0" fillId="0" borderId="6" xfId="0" applyNumberFormat="1" applyBorder="1"/>
    <xf numFmtId="165" fontId="2" fillId="0" borderId="6" xfId="0" applyNumberFormat="1" applyFont="1" applyBorder="1"/>
    <xf numFmtId="165" fontId="2" fillId="0" borderId="20" xfId="0" applyNumberFormat="1" applyFont="1" applyBorder="1"/>
    <xf numFmtId="165" fontId="0" fillId="0" borderId="17" xfId="0" applyNumberFormat="1" applyBorder="1" applyAlignment="1">
      <alignment horizontal="right"/>
    </xf>
    <xf numFmtId="0" fontId="6" fillId="0" borderId="13" xfId="0" applyFont="1" applyBorder="1"/>
    <xf numFmtId="0" fontId="6" fillId="0" borderId="14" xfId="0" applyFont="1" applyBorder="1"/>
    <xf numFmtId="0" fontId="6" fillId="0" borderId="15" xfId="0" applyFont="1" applyBorder="1"/>
    <xf numFmtId="165" fontId="4" fillId="0" borderId="6" xfId="0" applyNumberFormat="1" applyFont="1" applyBorder="1" applyAlignment="1">
      <alignment horizontal="right"/>
    </xf>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horizontal="left" vertical="top" wrapText="1"/>
    </xf>
    <xf numFmtId="0" fontId="6" fillId="0" borderId="11" xfId="0" applyFont="1" applyBorder="1" applyAlignment="1">
      <alignment horizontal="center"/>
    </xf>
    <xf numFmtId="0" fontId="6" fillId="0" borderId="10" xfId="0" applyFont="1" applyBorder="1" applyAlignment="1">
      <alignment horizontal="center"/>
    </xf>
    <xf numFmtId="0" fontId="6" fillId="0" borderId="12" xfId="0" applyFont="1" applyBorder="1" applyAlignment="1">
      <alignment horizontal="center"/>
    </xf>
    <xf numFmtId="0" fontId="6" fillId="0" borderId="8" xfId="0" applyFont="1" applyBorder="1" applyAlignment="1">
      <alignment horizontal="center" wrapText="1"/>
    </xf>
    <xf numFmtId="0" fontId="6" fillId="0" borderId="9" xfId="0" applyFont="1" applyBorder="1" applyAlignment="1">
      <alignment horizontal="center" wrapText="1"/>
    </xf>
    <xf numFmtId="0" fontId="6" fillId="0" borderId="16" xfId="0" applyFont="1" applyBorder="1" applyAlignment="1">
      <alignment horizontal="center" wrapText="1"/>
    </xf>
    <xf numFmtId="0" fontId="2" fillId="0" borderId="0" xfId="0" applyFont="1" applyAlignment="1">
      <alignment wrapText="1"/>
    </xf>
    <xf numFmtId="0" fontId="0" fillId="0" borderId="0" xfId="0" applyAlignment="1">
      <alignment wrapText="1"/>
    </xf>
    <xf numFmtId="165" fontId="2" fillId="0" borderId="0" xfId="29" applyNumberFormat="1" applyFont="1"/>
    <xf numFmtId="165" fontId="4" fillId="2" borderId="2" xfId="0" applyNumberFormat="1" applyFont="1" applyFill="1" applyBorder="1" applyAlignment="1">
      <alignment horizontal="right"/>
    </xf>
    <xf numFmtId="165" fontId="0" fillId="2" borderId="2" xfId="0" applyNumberFormat="1" applyFill="1" applyBorder="1" applyAlignment="1">
      <alignment horizontal="right"/>
    </xf>
    <xf numFmtId="165" fontId="0" fillId="2" borderId="19" xfId="0" applyNumberFormat="1" applyFill="1" applyBorder="1" applyAlignment="1">
      <alignment horizontal="right"/>
    </xf>
    <xf numFmtId="165" fontId="2" fillId="2" borderId="5" xfId="0" applyNumberFormat="1" applyFont="1" applyFill="1" applyBorder="1" applyAlignment="1">
      <alignment horizontal="right"/>
    </xf>
    <xf numFmtId="165" fontId="4" fillId="2" borderId="6" xfId="0" applyNumberFormat="1" applyFont="1" applyFill="1" applyBorder="1" applyAlignment="1">
      <alignment horizontal="right"/>
    </xf>
    <xf numFmtId="165" fontId="0" fillId="2" borderId="6" xfId="0" applyNumberFormat="1" applyFill="1" applyBorder="1" applyAlignment="1">
      <alignment horizontal="right"/>
    </xf>
    <xf numFmtId="165" fontId="0" fillId="2" borderId="20" xfId="0" applyNumberFormat="1" applyFill="1" applyBorder="1" applyAlignment="1">
      <alignment horizontal="right"/>
    </xf>
    <xf numFmtId="165" fontId="2" fillId="2" borderId="17" xfId="0" applyNumberFormat="1" applyFont="1" applyFill="1" applyBorder="1" applyAlignment="1">
      <alignment horizontal="right"/>
    </xf>
    <xf numFmtId="9" fontId="11" fillId="0" borderId="0" xfId="79" applyFont="1"/>
    <xf numFmtId="9" fontId="0" fillId="0" borderId="0" xfId="79" applyFont="1"/>
    <xf numFmtId="0" fontId="0" fillId="0" borderId="0" xfId="0" applyNumberFormat="1"/>
    <xf numFmtId="0" fontId="14" fillId="0" borderId="21" xfId="0" applyNumberFormat="1" applyFont="1" applyBorder="1"/>
    <xf numFmtId="0" fontId="14" fillId="0" borderId="22" xfId="0" applyNumberFormat="1" applyFont="1" applyBorder="1"/>
    <xf numFmtId="0" fontId="14" fillId="3" borderId="21" xfId="0" applyNumberFormat="1" applyFont="1" applyFill="1" applyBorder="1"/>
    <xf numFmtId="0" fontId="14" fillId="3" borderId="22" xfId="0" applyNumberFormat="1" applyFont="1" applyFill="1" applyBorder="1"/>
    <xf numFmtId="0" fontId="2" fillId="0" borderId="0" xfId="0" applyNumberFormat="1" applyFont="1"/>
    <xf numFmtId="14" fontId="2" fillId="0" borderId="0" xfId="0" applyNumberFormat="1" applyFont="1"/>
  </cellXfs>
  <cellStyles count="80">
    <cellStyle name="Heading 3 2" xfId="30" xr:uid="{00000000-0005-0000-0000-00002600000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Normal" xfId="0" builtinId="0"/>
    <cellStyle name="Normal 2" xfId="29" xr:uid="{00000000-0005-0000-0000-00004D000000}"/>
    <cellStyle name="Normal 3" xfId="28" xr:uid="{00000000-0005-0000-0000-00004E000000}"/>
    <cellStyle name="Porcentaje" xfId="79" builtinId="5"/>
    <cellStyle name="Título 3" xfId="1" builtinId="18" customBuiltin="1"/>
  </cellStyles>
  <dxfs count="4">
    <dxf>
      <numFmt numFmtId="0" formatCode="General"/>
    </dxf>
    <dxf>
      <numFmt numFmtId="0" formatCode="General"/>
    </dxf>
    <dxf>
      <numFmt numFmtId="0" formatCode="General"/>
    </dxf>
    <dxf>
      <numFmt numFmtId="0" formatCode="Genera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Average Retail Fuel Prices in the United States</a:t>
            </a:r>
          </a:p>
        </c:rich>
      </c:tx>
      <c:layout>
        <c:manualLayout>
          <c:xMode val="edge"/>
          <c:yMode val="edge"/>
          <c:x val="0.34496508417725102"/>
          <c:y val="7.5492050647438498E-3"/>
        </c:manualLayout>
      </c:layout>
      <c:overlay val="0"/>
      <c:spPr>
        <a:noFill/>
        <a:ln w="25400">
          <a:noFill/>
        </a:ln>
      </c:spPr>
    </c:title>
    <c:autoTitleDeleted val="0"/>
    <c:plotArea>
      <c:layout>
        <c:manualLayout>
          <c:layoutTarget val="inner"/>
          <c:xMode val="edge"/>
          <c:yMode val="edge"/>
          <c:x val="8.2463671020101104E-2"/>
          <c:y val="6.5480374275249498E-2"/>
          <c:w val="0.80388493480357004"/>
          <c:h val="0.79361119978538897"/>
        </c:manualLayout>
      </c:layout>
      <c:lineChart>
        <c:grouping val="standard"/>
        <c:varyColors val="0"/>
        <c:ser>
          <c:idx val="1"/>
          <c:order val="0"/>
          <c:tx>
            <c:strRef>
              <c:f>'Average Retail Fuel Prices'!$G$3</c:f>
              <c:strCache>
                <c:ptCount val="1"/>
                <c:pt idx="0">
                  <c:v>Gasoline</c:v>
                </c:pt>
              </c:strCache>
            </c:strRef>
          </c:tx>
          <c:spPr>
            <a:ln w="25400">
              <a:solidFill>
                <a:srgbClr val="993366"/>
              </a:solidFill>
              <a:prstDash val="solid"/>
            </a:ln>
          </c:spPr>
          <c:marker>
            <c:symbol val="none"/>
          </c:marker>
          <c:val>
            <c:numRef>
              <c:f>'Average Retail Fuel Prices'!$G$4:$G$85</c:f>
            </c:numRef>
          </c:val>
          <c:smooth val="0"/>
          <c:extLst>
            <c:ext xmlns:c16="http://schemas.microsoft.com/office/drawing/2014/chart" uri="{C3380CC4-5D6E-409C-BE32-E72D297353CC}">
              <c16:uniqueId val="{00000001-2C35-9144-AFDD-9A49381F7A3E}"/>
            </c:ext>
          </c:extLst>
        </c:ser>
        <c:ser>
          <c:idx val="2"/>
          <c:order val="1"/>
          <c:tx>
            <c:strRef>
              <c:f>'Average Retail Fuel Prices'!$H$3</c:f>
              <c:strCache>
                <c:ptCount val="1"/>
                <c:pt idx="0">
                  <c:v>E85</c:v>
                </c:pt>
              </c:strCache>
            </c:strRef>
          </c:tx>
          <c:spPr>
            <a:ln w="25400">
              <a:solidFill>
                <a:srgbClr val="00B050"/>
              </a:solidFill>
              <a:prstDash val="solid"/>
            </a:ln>
          </c:spPr>
          <c:marker>
            <c:symbol val="none"/>
          </c:marker>
          <c:val>
            <c:numRef>
              <c:f>'Average Retail Fuel Prices'!$H$4:$H$85</c:f>
            </c:numRef>
          </c:val>
          <c:smooth val="0"/>
          <c:extLst>
            <c:ext xmlns:c16="http://schemas.microsoft.com/office/drawing/2014/chart" uri="{C3380CC4-5D6E-409C-BE32-E72D297353CC}">
              <c16:uniqueId val="{00000006-2C35-9144-AFDD-9A49381F7A3E}"/>
            </c:ext>
          </c:extLst>
        </c:ser>
        <c:ser>
          <c:idx val="3"/>
          <c:order val="2"/>
          <c:tx>
            <c:strRef>
              <c:f>'Average Retail Fuel Prices'!$I$3</c:f>
              <c:strCache>
                <c:ptCount val="1"/>
                <c:pt idx="0">
                  <c:v>CNG</c:v>
                </c:pt>
              </c:strCache>
            </c:strRef>
          </c:tx>
          <c:spPr>
            <a:ln w="25400">
              <a:solidFill>
                <a:srgbClr val="666699"/>
              </a:solidFill>
              <a:prstDash val="solid"/>
            </a:ln>
          </c:spPr>
          <c:marker>
            <c:symbol val="none"/>
          </c:marker>
          <c:val>
            <c:numRef>
              <c:f>'Average Retail Fuel Prices'!$I$4:$I$85</c:f>
            </c:numRef>
          </c:val>
          <c:smooth val="0"/>
          <c:extLst>
            <c:ext xmlns:c16="http://schemas.microsoft.com/office/drawing/2014/chart" uri="{C3380CC4-5D6E-409C-BE32-E72D297353CC}">
              <c16:uniqueId val="{00000000-2C35-9144-AFDD-9A49381F7A3E}"/>
            </c:ext>
          </c:extLst>
        </c:ser>
        <c:ser>
          <c:idx val="4"/>
          <c:order val="3"/>
          <c:tx>
            <c:strRef>
              <c:f>'Average Retail Fuel Prices'!$J$3</c:f>
              <c:strCache>
                <c:ptCount val="1"/>
                <c:pt idx="0">
                  <c:v>LNG</c:v>
                </c:pt>
              </c:strCache>
            </c:strRef>
          </c:tx>
          <c:spPr>
            <a:ln w="25400">
              <a:solidFill>
                <a:schemeClr val="tx1"/>
              </a:solidFill>
              <a:prstDash val="solid"/>
            </a:ln>
          </c:spPr>
          <c:marker>
            <c:symbol val="none"/>
          </c:marker>
          <c:val>
            <c:numRef>
              <c:f>'Average Retail Fuel Prices'!$J$4:$J$85</c:f>
            </c:numRef>
          </c:val>
          <c:smooth val="0"/>
          <c:extLst>
            <c:ext xmlns:c16="http://schemas.microsoft.com/office/drawing/2014/chart" uri="{C3380CC4-5D6E-409C-BE32-E72D297353CC}">
              <c16:uniqueId val="{00000005-2C35-9144-AFDD-9A49381F7A3E}"/>
            </c:ext>
          </c:extLst>
        </c:ser>
        <c:ser>
          <c:idx val="5"/>
          <c:order val="4"/>
          <c:tx>
            <c:strRef>
              <c:f>'Average Retail Fuel Prices'!$K$3</c:f>
              <c:strCache>
                <c:ptCount val="1"/>
                <c:pt idx="0">
                  <c:v>Propane*</c:v>
                </c:pt>
              </c:strCache>
            </c:strRef>
          </c:tx>
          <c:spPr>
            <a:ln w="25400">
              <a:solidFill>
                <a:srgbClr val="FF9900"/>
              </a:solidFill>
              <a:prstDash val="solid"/>
            </a:ln>
          </c:spPr>
          <c:marker>
            <c:symbol val="none"/>
          </c:marker>
          <c:val>
            <c:numRef>
              <c:f>'Average Retail Fuel Prices'!$K$4:$K$85</c:f>
            </c:numRef>
          </c:val>
          <c:smooth val="0"/>
          <c:extLst>
            <c:ext xmlns:c16="http://schemas.microsoft.com/office/drawing/2014/chart" uri="{C3380CC4-5D6E-409C-BE32-E72D297353CC}">
              <c16:uniqueId val="{00000003-2C35-9144-AFDD-9A49381F7A3E}"/>
            </c:ext>
          </c:extLst>
        </c:ser>
        <c:ser>
          <c:idx val="6"/>
          <c:order val="5"/>
          <c:tx>
            <c:strRef>
              <c:f>'Average Retail Fuel Prices'!$L$3</c:f>
              <c:strCache>
                <c:ptCount val="1"/>
                <c:pt idx="0">
                  <c:v>Diesel</c:v>
                </c:pt>
              </c:strCache>
            </c:strRef>
          </c:tx>
          <c:spPr>
            <a:ln w="25400">
              <a:solidFill>
                <a:srgbClr val="9999FF"/>
              </a:solidFill>
              <a:prstDash val="solid"/>
            </a:ln>
          </c:spPr>
          <c:marker>
            <c:symbol val="none"/>
          </c:marker>
          <c:val>
            <c:numRef>
              <c:f>'Average Retail Fuel Prices'!$L$4:$L$85</c:f>
              <c:numCache>
                <c:formatCode>"$"#,##0.00</c:formatCode>
                <c:ptCount val="82"/>
                <c:pt idx="0">
                  <c:v>1.2905918256130791</c:v>
                </c:pt>
                <c:pt idx="1">
                  <c:v>1.4586941222265475</c:v>
                </c:pt>
                <c:pt idx="2">
                  <c:v>1.3683165434021021</c:v>
                </c:pt>
                <c:pt idx="3">
                  <c:v>1.1911764889061893</c:v>
                </c:pt>
                <c:pt idx="4">
                  <c:v>1.0420534838458546</c:v>
                </c:pt>
                <c:pt idx="5">
                  <c:v>1.1929840404826781</c:v>
                </c:pt>
                <c:pt idx="6">
                  <c:v>1.184850058388478</c:v>
                </c:pt>
                <c:pt idx="7">
                  <c:v>1.3520485792137018</c:v>
                </c:pt>
                <c:pt idx="8">
                  <c:v>1.5020753600622812</c:v>
                </c:pt>
                <c:pt idx="9">
                  <c:v>1.3384919423900352</c:v>
                </c:pt>
                <c:pt idx="10">
                  <c:v>1.4713469832619697</c:v>
                </c:pt>
                <c:pt idx="11">
                  <c:v>1.5463603736862594</c:v>
                </c:pt>
                <c:pt idx="12">
                  <c:v>1.9268499805371742</c:v>
                </c:pt>
                <c:pt idx="13">
                  <c:v>2.0280728688205532</c:v>
                </c:pt>
                <c:pt idx="14">
                  <c:v>2.5365746349543916</c:v>
                </c:pt>
                <c:pt idx="15">
                  <c:v>2.3155838001609435</c:v>
                </c:pt>
                <c:pt idx="16">
                  <c:v>2.6903110710930154</c:v>
                </c:pt>
                <c:pt idx="17">
                  <c:v>2.3676237183873807</c:v>
                </c:pt>
                <c:pt idx="18">
                  <c:v>2.3722072790927142</c:v>
                </c:pt>
                <c:pt idx="19">
                  <c:v>2.6736372747731174</c:v>
                </c:pt>
                <c:pt idx="20">
                  <c:v>2.807348515636177</c:v>
                </c:pt>
                <c:pt idx="21">
                  <c:v>3.05</c:v>
                </c:pt>
                <c:pt idx="22">
                  <c:v>3.71</c:v>
                </c:pt>
                <c:pt idx="23">
                  <c:v>4.22</c:v>
                </c:pt>
                <c:pt idx="24">
                  <c:v>3.27</c:v>
                </c:pt>
                <c:pt idx="25">
                  <c:v>2.19</c:v>
                </c:pt>
                <c:pt idx="26">
                  <c:v>2.04</c:v>
                </c:pt>
                <c:pt idx="27">
                  <c:v>2.27</c:v>
                </c:pt>
                <c:pt idx="28">
                  <c:v>2.5</c:v>
                </c:pt>
                <c:pt idx="29">
                  <c:v>2.57</c:v>
                </c:pt>
                <c:pt idx="30">
                  <c:v>2.71</c:v>
                </c:pt>
                <c:pt idx="31">
                  <c:v>2.65</c:v>
                </c:pt>
                <c:pt idx="32">
                  <c:v>2.75</c:v>
                </c:pt>
                <c:pt idx="33">
                  <c:v>3.09</c:v>
                </c:pt>
                <c:pt idx="34">
                  <c:v>3.62</c:v>
                </c:pt>
                <c:pt idx="35">
                  <c:v>3.54</c:v>
                </c:pt>
                <c:pt idx="36">
                  <c:v>3.42</c:v>
                </c:pt>
                <c:pt idx="37">
                  <c:v>3.46</c:v>
                </c:pt>
                <c:pt idx="38">
                  <c:v>3.69</c:v>
                </c:pt>
                <c:pt idx="39">
                  <c:v>3.36</c:v>
                </c:pt>
                <c:pt idx="40">
                  <c:v>3.7</c:v>
                </c:pt>
                <c:pt idx="41">
                  <c:v>3.55</c:v>
                </c:pt>
                <c:pt idx="42">
                  <c:v>3.58</c:v>
                </c:pt>
                <c:pt idx="43">
                  <c:v>3.5</c:v>
                </c:pt>
                <c:pt idx="44">
                  <c:v>3.51</c:v>
                </c:pt>
                <c:pt idx="45">
                  <c:v>3.49</c:v>
                </c:pt>
                <c:pt idx="46">
                  <c:v>3.56</c:v>
                </c:pt>
                <c:pt idx="47">
                  <c:v>3.51</c:v>
                </c:pt>
                <c:pt idx="48">
                  <c:v>3.38</c:v>
                </c:pt>
                <c:pt idx="49">
                  <c:v>2.75</c:v>
                </c:pt>
                <c:pt idx="50">
                  <c:v>2.56</c:v>
                </c:pt>
                <c:pt idx="51">
                  <c:v>2.61</c:v>
                </c:pt>
                <c:pt idx="52">
                  <c:v>2.2999999999999998</c:v>
                </c:pt>
                <c:pt idx="53">
                  <c:v>1.99</c:v>
                </c:pt>
                <c:pt idx="54">
                  <c:v>1.9</c:v>
                </c:pt>
                <c:pt idx="55">
                  <c:v>2.19</c:v>
                </c:pt>
                <c:pt idx="56">
                  <c:v>2.21</c:v>
                </c:pt>
                <c:pt idx="57">
                  <c:v>2.2999999999999998</c:v>
                </c:pt>
                <c:pt idx="58">
                  <c:v>2.27</c:v>
                </c:pt>
                <c:pt idx="59">
                  <c:v>2.2000000000000002</c:v>
                </c:pt>
                <c:pt idx="60">
                  <c:v>2.46</c:v>
                </c:pt>
                <c:pt idx="61">
                  <c:v>2.63</c:v>
                </c:pt>
                <c:pt idx="62">
                  <c:v>2.7</c:v>
                </c:pt>
                <c:pt idx="63">
                  <c:v>2.89</c:v>
                </c:pt>
                <c:pt idx="64">
                  <c:v>2.99</c:v>
                </c:pt>
                <c:pt idx="65">
                  <c:v>2.65</c:v>
                </c:pt>
                <c:pt idx="66">
                  <c:v>2.75</c:v>
                </c:pt>
                <c:pt idx="67">
                  <c:v>2.71</c:v>
                </c:pt>
                <c:pt idx="68">
                  <c:v>2.74</c:v>
                </c:pt>
                <c:pt idx="69">
                  <c:v>2.71</c:v>
                </c:pt>
                <c:pt idx="70">
                  <c:v>2.33</c:v>
                </c:pt>
                <c:pt idx="71">
                  <c:v>2.2000000000000002</c:v>
                </c:pt>
                <c:pt idx="72">
                  <c:v>2.13</c:v>
                </c:pt>
                <c:pt idx="73">
                  <c:v>2.35</c:v>
                </c:pt>
                <c:pt idx="74">
                  <c:v>2.77</c:v>
                </c:pt>
                <c:pt idx="75">
                  <c:v>2.9</c:v>
                </c:pt>
                <c:pt idx="76">
                  <c:v>3.1</c:v>
                </c:pt>
                <c:pt idx="77">
                  <c:v>3.22</c:v>
                </c:pt>
                <c:pt idx="78">
                  <c:v>4.5</c:v>
                </c:pt>
                <c:pt idx="79">
                  <c:v>5.0199999999999996</c:v>
                </c:pt>
                <c:pt idx="80">
                  <c:v>4.5999999999999996</c:v>
                </c:pt>
              </c:numCache>
            </c:numRef>
          </c:val>
          <c:smooth val="0"/>
          <c:extLst>
            <c:ext xmlns:c16="http://schemas.microsoft.com/office/drawing/2014/chart" uri="{C3380CC4-5D6E-409C-BE32-E72D297353CC}">
              <c16:uniqueId val="{00000002-2C35-9144-AFDD-9A49381F7A3E}"/>
            </c:ext>
          </c:extLst>
        </c:ser>
        <c:ser>
          <c:idx val="7"/>
          <c:order val="6"/>
          <c:tx>
            <c:strRef>
              <c:f>'Average Retail Fuel Prices'!$M$3</c:f>
              <c:strCache>
                <c:ptCount val="1"/>
                <c:pt idx="0">
                  <c:v>B20</c:v>
                </c:pt>
              </c:strCache>
            </c:strRef>
          </c:tx>
          <c:marker>
            <c:symbol val="none"/>
          </c:marker>
          <c:val>
            <c:numRef>
              <c:f>'Average Retail Fuel Prices'!$M$4:$M$85</c:f>
            </c:numRef>
          </c:val>
          <c:smooth val="0"/>
          <c:extLst>
            <c:ext xmlns:c16="http://schemas.microsoft.com/office/drawing/2014/chart" uri="{C3380CC4-5D6E-409C-BE32-E72D297353CC}">
              <c16:uniqueId val="{00000002-3079-FD46-A15C-7032FBF4973A}"/>
            </c:ext>
          </c:extLst>
        </c:ser>
        <c:ser>
          <c:idx val="8"/>
          <c:order val="7"/>
          <c:tx>
            <c:strRef>
              <c:f>'Average Retail Fuel Prices'!$N$3</c:f>
              <c:strCache>
                <c:ptCount val="1"/>
                <c:pt idx="0">
                  <c:v>B99/B100</c:v>
                </c:pt>
              </c:strCache>
            </c:strRef>
          </c:tx>
          <c:marker>
            <c:symbol val="none"/>
          </c:marker>
          <c:val>
            <c:numRef>
              <c:f>'Average Retail Fuel Prices'!$N$4:$N$85</c:f>
              <c:numCache>
                <c:formatCode>"$"#,##0.00</c:formatCode>
                <c:ptCount val="82"/>
                <c:pt idx="14">
                  <c:v>3.2976289933184724</c:v>
                </c:pt>
                <c:pt idx="15">
                  <c:v>3.1353182154827741</c:v>
                </c:pt>
                <c:pt idx="16">
                  <c:v>3.6498544818489029</c:v>
                </c:pt>
                <c:pt idx="17">
                  <c:v>3.2122602972112806</c:v>
                </c:pt>
                <c:pt idx="18">
                  <c:v>3.2178785666104903</c:v>
                </c:pt>
                <c:pt idx="19">
                  <c:v>3.170737846763799</c:v>
                </c:pt>
                <c:pt idx="20">
                  <c:v>3.2825103110097431</c:v>
                </c:pt>
                <c:pt idx="21">
                  <c:v>3.63</c:v>
                </c:pt>
                <c:pt idx="22">
                  <c:v>4.24</c:v>
                </c:pt>
                <c:pt idx="23">
                  <c:v>4.8099999999999996</c:v>
                </c:pt>
                <c:pt idx="24">
                  <c:v>4.59</c:v>
                </c:pt>
                <c:pt idx="25">
                  <c:v>3.42</c:v>
                </c:pt>
                <c:pt idx="26">
                  <c:v>3.22</c:v>
                </c:pt>
                <c:pt idx="27">
                  <c:v>3.03</c:v>
                </c:pt>
                <c:pt idx="28">
                  <c:v>3.14</c:v>
                </c:pt>
                <c:pt idx="29">
                  <c:v>3.54</c:v>
                </c:pt>
                <c:pt idx="30">
                  <c:v>3.52</c:v>
                </c:pt>
                <c:pt idx="31">
                  <c:v>3.69</c:v>
                </c:pt>
                <c:pt idx="32">
                  <c:v>3.76</c:v>
                </c:pt>
                <c:pt idx="33">
                  <c:v>3.99</c:v>
                </c:pt>
                <c:pt idx="34">
                  <c:v>4.26</c:v>
                </c:pt>
                <c:pt idx="35">
                  <c:v>4.13</c:v>
                </c:pt>
                <c:pt idx="36">
                  <c:v>4.12</c:v>
                </c:pt>
                <c:pt idx="37">
                  <c:v>4.1399999999999997</c:v>
                </c:pt>
                <c:pt idx="38">
                  <c:v>4.29</c:v>
                </c:pt>
                <c:pt idx="39">
                  <c:v>4.16</c:v>
                </c:pt>
                <c:pt idx="40">
                  <c:v>4.32</c:v>
                </c:pt>
                <c:pt idx="41">
                  <c:v>4.37</c:v>
                </c:pt>
                <c:pt idx="42">
                  <c:v>4.2300000000000004</c:v>
                </c:pt>
                <c:pt idx="43">
                  <c:v>4.13</c:v>
                </c:pt>
                <c:pt idx="44">
                  <c:v>4.12</c:v>
                </c:pt>
                <c:pt idx="45">
                  <c:v>4.22</c:v>
                </c:pt>
                <c:pt idx="46">
                  <c:v>4.17</c:v>
                </c:pt>
                <c:pt idx="47">
                  <c:v>4.18</c:v>
                </c:pt>
                <c:pt idx="48">
                  <c:v>4.1500000000000004</c:v>
                </c:pt>
                <c:pt idx="49">
                  <c:v>3.96</c:v>
                </c:pt>
                <c:pt idx="50">
                  <c:v>3.69</c:v>
                </c:pt>
                <c:pt idx="51">
                  <c:v>3.48</c:v>
                </c:pt>
                <c:pt idx="52">
                  <c:v>3.33</c:v>
                </c:pt>
                <c:pt idx="53">
                  <c:v>3.15</c:v>
                </c:pt>
                <c:pt idx="54">
                  <c:v>2.76</c:v>
                </c:pt>
                <c:pt idx="55">
                  <c:v>2.97</c:v>
                </c:pt>
                <c:pt idx="56">
                  <c:v>3.12</c:v>
                </c:pt>
                <c:pt idx="57">
                  <c:v>2.99</c:v>
                </c:pt>
                <c:pt idx="58">
                  <c:v>3.03</c:v>
                </c:pt>
                <c:pt idx="59">
                  <c:v>3.15</c:v>
                </c:pt>
                <c:pt idx="60">
                  <c:v>3.31</c:v>
                </c:pt>
                <c:pt idx="61">
                  <c:v>3.41</c:v>
                </c:pt>
                <c:pt idx="62">
                  <c:v>3.39</c:v>
                </c:pt>
                <c:pt idx="63">
                  <c:v>3.48</c:v>
                </c:pt>
                <c:pt idx="64">
                  <c:v>3.57</c:v>
                </c:pt>
                <c:pt idx="65">
                  <c:v>3.5</c:v>
                </c:pt>
                <c:pt idx="66">
                  <c:v>3.44</c:v>
                </c:pt>
                <c:pt idx="67">
                  <c:v>3.55</c:v>
                </c:pt>
                <c:pt idx="68">
                  <c:v>3.65</c:v>
                </c:pt>
                <c:pt idx="69">
                  <c:v>3.65</c:v>
                </c:pt>
                <c:pt idx="70">
                  <c:v>3.44</c:v>
                </c:pt>
                <c:pt idx="71">
                  <c:v>3.08</c:v>
                </c:pt>
                <c:pt idx="72">
                  <c:v>3.26</c:v>
                </c:pt>
                <c:pt idx="73">
                  <c:v>3.11</c:v>
                </c:pt>
                <c:pt idx="74">
                  <c:v>3.49</c:v>
                </c:pt>
                <c:pt idx="75">
                  <c:v>3.56</c:v>
                </c:pt>
                <c:pt idx="76">
                  <c:v>3.73</c:v>
                </c:pt>
                <c:pt idx="77">
                  <c:v>3.88</c:v>
                </c:pt>
                <c:pt idx="78">
                  <c:v>4.96</c:v>
                </c:pt>
                <c:pt idx="79">
                  <c:v>5.48</c:v>
                </c:pt>
                <c:pt idx="80">
                  <c:v>5.15</c:v>
                </c:pt>
              </c:numCache>
            </c:numRef>
          </c:val>
          <c:smooth val="0"/>
          <c:extLst>
            <c:ext xmlns:c16="http://schemas.microsoft.com/office/drawing/2014/chart" uri="{C3380CC4-5D6E-409C-BE32-E72D297353CC}">
              <c16:uniqueId val="{00000003-3079-FD46-A15C-7032FBF4973A}"/>
            </c:ext>
          </c:extLst>
        </c:ser>
        <c:dLbls>
          <c:showLegendKey val="0"/>
          <c:showVal val="0"/>
          <c:showCatName val="0"/>
          <c:showSerName val="0"/>
          <c:showPercent val="0"/>
          <c:showBubbleSize val="0"/>
        </c:dLbls>
        <c:smooth val="0"/>
        <c:axId val="399472664"/>
        <c:axId val="399471880"/>
      </c:lineChart>
      <c:dateAx>
        <c:axId val="399472664"/>
        <c:scaling>
          <c:orientation val="minMax"/>
        </c:scaling>
        <c:delete val="0"/>
        <c:axPos val="b"/>
        <c:numFmt formatCode="m/d/yy;@" sourceLinked="0"/>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s-CO"/>
          </a:p>
        </c:txPr>
        <c:crossAx val="399471880"/>
        <c:crosses val="autoZero"/>
        <c:auto val="1"/>
        <c:lblOffset val="100"/>
        <c:baseTimeUnit val="days"/>
        <c:majorUnit val="2"/>
        <c:majorTimeUnit val="months"/>
        <c:minorUnit val="8"/>
        <c:minorTimeUnit val="days"/>
      </c:dateAx>
      <c:valAx>
        <c:axId val="399471880"/>
        <c:scaling>
          <c:orientation val="minMax"/>
          <c:max val="6"/>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Dollars per GGE</a:t>
                </a:r>
              </a:p>
            </c:rich>
          </c:tx>
          <c:layout>
            <c:manualLayout>
              <c:xMode val="edge"/>
              <c:yMode val="edge"/>
              <c:x val="1.5283045116212188E-2"/>
              <c:y val="0.37519877625571058"/>
            </c:manualLayout>
          </c:layout>
          <c:overlay val="0"/>
          <c:spPr>
            <a:noFill/>
            <a:ln w="25400">
              <a:noFill/>
            </a:ln>
          </c:spPr>
        </c:title>
        <c:numFmt formatCode="&quot;$&quot;#,##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s-CO"/>
          </a:p>
        </c:txPr>
        <c:crossAx val="399472664"/>
        <c:crosses val="autoZero"/>
        <c:crossBetween val="between"/>
        <c:majorUnit val="0.5"/>
      </c:valAx>
      <c:spPr>
        <a:solidFill>
          <a:srgbClr val="FFFFFF"/>
        </a:solidFill>
        <a:ln w="25400">
          <a:noFill/>
        </a:ln>
      </c:spPr>
    </c:plotArea>
    <c:legend>
      <c:legendPos val="r"/>
      <c:layout>
        <c:manualLayout>
          <c:xMode val="edge"/>
          <c:yMode val="edge"/>
          <c:x val="0.90183897767902699"/>
          <c:y val="0.39301309633979498"/>
          <c:w val="6.9796780969085495E-2"/>
          <c:h val="0.24404981698358558"/>
        </c:manualLayout>
      </c:layout>
      <c:overlay val="0"/>
      <c:spPr>
        <a:noFill/>
        <a:ln w="25400">
          <a:noFill/>
        </a:ln>
      </c:spPr>
      <c:txPr>
        <a:bodyPr/>
        <a:lstStyle/>
        <a:p>
          <a:pPr>
            <a:defRPr sz="775" b="0" i="0" u="none" strike="noStrike" baseline="0">
              <a:solidFill>
                <a:srgbClr val="000000"/>
              </a:solidFill>
              <a:latin typeface="Calibri"/>
              <a:ea typeface="Calibri"/>
              <a:cs typeface="Calibri"/>
            </a:defRPr>
          </a:pPr>
          <a:endParaRPr lang="es-CO"/>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s-CO"/>
    </a:p>
  </c:txPr>
  <c:printSettings>
    <c:headerFooter alignWithMargins="0"/>
    <c:pageMargins b="0.750000000000006" l="0.70000000000000095" r="0.70000000000000095" t="0.750000000000006"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'Average Retail Fuel Prices'!$F$19:$F$84</c:f>
              <c:numCache>
                <c:formatCode>m/d/yy;@</c:formatCode>
                <c:ptCount val="66"/>
                <c:pt idx="0">
                  <c:v>38718</c:v>
                </c:pt>
                <c:pt idx="1">
                  <c:v>38861</c:v>
                </c:pt>
                <c:pt idx="2">
                  <c:v>38964</c:v>
                </c:pt>
                <c:pt idx="3">
                  <c:v>39134</c:v>
                </c:pt>
                <c:pt idx="4">
                  <c:v>39266</c:v>
                </c:pt>
                <c:pt idx="5">
                  <c:v>39357</c:v>
                </c:pt>
                <c:pt idx="6">
                  <c:v>39468</c:v>
                </c:pt>
                <c:pt idx="7">
                  <c:v>39539</c:v>
                </c:pt>
                <c:pt idx="8">
                  <c:v>39650</c:v>
                </c:pt>
                <c:pt idx="9">
                  <c:v>39723</c:v>
                </c:pt>
                <c:pt idx="10">
                  <c:v>39825</c:v>
                </c:pt>
                <c:pt idx="11" formatCode="m/d/yyyy">
                  <c:v>39904</c:v>
                </c:pt>
                <c:pt idx="12" formatCode="m/d/yyyy">
                  <c:v>40014</c:v>
                </c:pt>
                <c:pt idx="13" formatCode="m/d/yyyy">
                  <c:v>40102</c:v>
                </c:pt>
                <c:pt idx="14" formatCode="m/d/yyyy">
                  <c:v>40197</c:v>
                </c:pt>
                <c:pt idx="15" formatCode="m/d/yyyy">
                  <c:v>40270</c:v>
                </c:pt>
                <c:pt idx="16" formatCode="m/d/yyyy">
                  <c:v>40371</c:v>
                </c:pt>
                <c:pt idx="17" formatCode="m/d/yyyy">
                  <c:v>40455</c:v>
                </c:pt>
                <c:pt idx="18" formatCode="m/d/yyyy">
                  <c:v>40567</c:v>
                </c:pt>
                <c:pt idx="19" formatCode="m/d/yyyy">
                  <c:v>40634</c:v>
                </c:pt>
                <c:pt idx="20" formatCode="m/d/yyyy">
                  <c:v>40738</c:v>
                </c:pt>
                <c:pt idx="21" formatCode="m/d/yyyy">
                  <c:v>40816</c:v>
                </c:pt>
                <c:pt idx="22" formatCode="m/d/yyyy">
                  <c:v>40921</c:v>
                </c:pt>
                <c:pt idx="23" formatCode="m/d/yyyy">
                  <c:v>40998</c:v>
                </c:pt>
                <c:pt idx="24" formatCode="m/d/yyyy">
                  <c:v>41103</c:v>
                </c:pt>
                <c:pt idx="25" formatCode="m/d/yyyy">
                  <c:v>41180</c:v>
                </c:pt>
                <c:pt idx="26" formatCode="m/d/yyyy">
                  <c:v>41284</c:v>
                </c:pt>
                <c:pt idx="27" formatCode="m/d/yyyy">
                  <c:v>41362</c:v>
                </c:pt>
                <c:pt idx="28" formatCode="m/d/yyyy">
                  <c:v>41467</c:v>
                </c:pt>
                <c:pt idx="29" formatCode="m/d/yyyy">
                  <c:v>41551</c:v>
                </c:pt>
                <c:pt idx="30" formatCode="m/d/yyyy">
                  <c:v>41640</c:v>
                </c:pt>
                <c:pt idx="31" formatCode="m/d/yyyy">
                  <c:v>41730</c:v>
                </c:pt>
                <c:pt idx="32" formatCode="m/d/yyyy">
                  <c:v>41821</c:v>
                </c:pt>
                <c:pt idx="33" formatCode="m/d/yyyy">
                  <c:v>41913</c:v>
                </c:pt>
                <c:pt idx="34" formatCode="m/d/yyyy">
                  <c:v>42005</c:v>
                </c:pt>
                <c:pt idx="35" formatCode="m/d/yyyy">
                  <c:v>42095</c:v>
                </c:pt>
                <c:pt idx="36" formatCode="m/d/yyyy">
                  <c:v>42186</c:v>
                </c:pt>
                <c:pt idx="37" formatCode="m/d/yyyy">
                  <c:v>42278</c:v>
                </c:pt>
                <c:pt idx="38" formatCode="m/d/yyyy">
                  <c:v>42370</c:v>
                </c:pt>
                <c:pt idx="39" formatCode="m/d/yyyy">
                  <c:v>42461</c:v>
                </c:pt>
                <c:pt idx="40" formatCode="m/d/yyyy">
                  <c:v>42552</c:v>
                </c:pt>
                <c:pt idx="41" formatCode="m/d/yyyy">
                  <c:v>42644</c:v>
                </c:pt>
                <c:pt idx="42" formatCode="m/d/yyyy">
                  <c:v>42736</c:v>
                </c:pt>
                <c:pt idx="43" formatCode="m/d/yyyy">
                  <c:v>42826</c:v>
                </c:pt>
                <c:pt idx="44" formatCode="m/d/yyyy">
                  <c:v>42917</c:v>
                </c:pt>
                <c:pt idx="45" formatCode="m/d/yyyy">
                  <c:v>43009</c:v>
                </c:pt>
                <c:pt idx="46" formatCode="m/d/yyyy">
                  <c:v>43101</c:v>
                </c:pt>
                <c:pt idx="47" formatCode="m/d/yyyy">
                  <c:v>43191</c:v>
                </c:pt>
                <c:pt idx="48" formatCode="m/d/yyyy">
                  <c:v>43282</c:v>
                </c:pt>
                <c:pt idx="49" formatCode="m/d/yyyy">
                  <c:v>43374</c:v>
                </c:pt>
                <c:pt idx="50" formatCode="m/d/yyyy">
                  <c:v>43466</c:v>
                </c:pt>
                <c:pt idx="51" formatCode="m/d/yyyy">
                  <c:v>43556</c:v>
                </c:pt>
                <c:pt idx="52" formatCode="m/d/yyyy">
                  <c:v>43647</c:v>
                </c:pt>
                <c:pt idx="53" formatCode="m/d/yyyy">
                  <c:v>43739</c:v>
                </c:pt>
                <c:pt idx="54" formatCode="m/d/yyyy">
                  <c:v>43831</c:v>
                </c:pt>
                <c:pt idx="55" formatCode="m/d/yyyy">
                  <c:v>43922</c:v>
                </c:pt>
                <c:pt idx="56" formatCode="m/d/yyyy">
                  <c:v>44013</c:v>
                </c:pt>
                <c:pt idx="57" formatCode="m/d/yyyy">
                  <c:v>44105</c:v>
                </c:pt>
                <c:pt idx="58" formatCode="m/d/yyyy">
                  <c:v>44197</c:v>
                </c:pt>
                <c:pt idx="59" formatCode="m/d/yyyy">
                  <c:v>44287</c:v>
                </c:pt>
                <c:pt idx="60" formatCode="m/d/yyyy">
                  <c:v>44378</c:v>
                </c:pt>
                <c:pt idx="61" formatCode="m/d/yyyy">
                  <c:v>44470</c:v>
                </c:pt>
                <c:pt idx="62" formatCode="m/d/yyyy">
                  <c:v>44562</c:v>
                </c:pt>
                <c:pt idx="63" formatCode="m/d/yyyy">
                  <c:v>44652</c:v>
                </c:pt>
                <c:pt idx="64" formatCode="m/d/yyyy">
                  <c:v>44743</c:v>
                </c:pt>
                <c:pt idx="65" formatCode="m/d/yyyy">
                  <c:v>44835</c:v>
                </c:pt>
              </c:numCache>
            </c:numRef>
          </c:xVal>
          <c:yVal>
            <c:numRef>
              <c:f>'Average Retail Fuel Prices'!$S$19:$S$84</c:f>
              <c:numCache>
                <c:formatCode>0%</c:formatCode>
                <c:ptCount val="66"/>
                <c:pt idx="0">
                  <c:v>-8.7121755357859459E-2</c:v>
                </c:pt>
                <c:pt idx="1">
                  <c:v>6.0607889876415161E-2</c:v>
                </c:pt>
                <c:pt idx="2">
                  <c:v>-6.6605931573564231E-2</c:v>
                </c:pt>
                <c:pt idx="3">
                  <c:v>-6.4798943266509784E-2</c:v>
                </c:pt>
                <c:pt idx="4">
                  <c:v>5.4034538518985951E-2</c:v>
                </c:pt>
                <c:pt idx="5">
                  <c:v>0.10674784686028134</c:v>
                </c:pt>
                <c:pt idx="6">
                  <c:v>0.20240893288552486</c:v>
                </c:pt>
                <c:pt idx="7">
                  <c:v>0.46260234131321232</c:v>
                </c:pt>
                <c:pt idx="8">
                  <c:v>0.66366088418915248</c:v>
                </c:pt>
                <c:pt idx="9">
                  <c:v>0.28914006902808742</c:v>
                </c:pt>
                <c:pt idx="10">
                  <c:v>-0.13663096294449195</c:v>
                </c:pt>
                <c:pt idx="11">
                  <c:v>-0.19576582849623905</c:v>
                </c:pt>
                <c:pt idx="12">
                  <c:v>-0.10509236798356011</c:v>
                </c:pt>
                <c:pt idx="13">
                  <c:v>-1.4418907470881195E-2</c:v>
                </c:pt>
                <c:pt idx="14">
                  <c:v>1.3177363119934069E-2</c:v>
                </c:pt>
                <c:pt idx="15">
                  <c:v>6.8369904301564768E-2</c:v>
                </c:pt>
                <c:pt idx="16">
                  <c:v>4.4715958080865897E-2</c:v>
                </c:pt>
                <c:pt idx="17">
                  <c:v>8.4139201782030687E-2</c:v>
                </c:pt>
                <c:pt idx="18">
                  <c:v>0.21817823036599079</c:v>
                </c:pt>
                <c:pt idx="19">
                  <c:v>0.42712142198216407</c:v>
                </c:pt>
                <c:pt idx="20">
                  <c:v>0.39558282702123226</c:v>
                </c:pt>
                <c:pt idx="21">
                  <c:v>0.34827493457983449</c:v>
                </c:pt>
                <c:pt idx="22">
                  <c:v>0.3640442320603004</c:v>
                </c:pt>
                <c:pt idx="23">
                  <c:v>0.45471769257297934</c:v>
                </c:pt>
                <c:pt idx="24">
                  <c:v>0.32462098835913561</c:v>
                </c:pt>
                <c:pt idx="25">
                  <c:v>0.45866001694309588</c:v>
                </c:pt>
                <c:pt idx="26">
                  <c:v>0.39952515139134864</c:v>
                </c:pt>
                <c:pt idx="27">
                  <c:v>0.41135212450169817</c:v>
                </c:pt>
                <c:pt idx="28">
                  <c:v>0.3798135295407663</c:v>
                </c:pt>
                <c:pt idx="29">
                  <c:v>0.38375585391088274</c:v>
                </c:pt>
                <c:pt idx="30">
                  <c:v>0.37587120517064992</c:v>
                </c:pt>
                <c:pt idx="31">
                  <c:v>0.40346747576146519</c:v>
                </c:pt>
                <c:pt idx="32">
                  <c:v>0.38375585391088274</c:v>
                </c:pt>
                <c:pt idx="33">
                  <c:v>0.33250563709936859</c:v>
                </c:pt>
                <c:pt idx="34">
                  <c:v>8.4139201782030687E-2</c:v>
                </c:pt>
                <c:pt idx="35">
                  <c:v>9.2350387498176777E-3</c:v>
                </c:pt>
                <c:pt idx="36">
                  <c:v>2.8946660600399982E-2</c:v>
                </c:pt>
                <c:pt idx="37">
                  <c:v>-9.3265394873210769E-2</c:v>
                </c:pt>
                <c:pt idx="38">
                  <c:v>-0.21547745034682145</c:v>
                </c:pt>
                <c:pt idx="39">
                  <c:v>-0.25095836967786972</c:v>
                </c:pt>
                <c:pt idx="40">
                  <c:v>-0.13663096294449195</c:v>
                </c:pt>
                <c:pt idx="41">
                  <c:v>-0.128746314204259</c:v>
                </c:pt>
                <c:pt idx="42">
                  <c:v>-9.3265394873210769E-2</c:v>
                </c:pt>
                <c:pt idx="43">
                  <c:v>-0.10509236798356011</c:v>
                </c:pt>
                <c:pt idx="44">
                  <c:v>-0.13268863857437538</c:v>
                </c:pt>
                <c:pt idx="45">
                  <c:v>-3.0188204951347108E-2</c:v>
                </c:pt>
                <c:pt idx="46">
                  <c:v>3.6831309340632938E-2</c:v>
                </c:pt>
                <c:pt idx="47">
                  <c:v>6.4427579931448375E-2</c:v>
                </c:pt>
                <c:pt idx="48">
                  <c:v>0.13933174296366138</c:v>
                </c:pt>
                <c:pt idx="49">
                  <c:v>0.17875498666482617</c:v>
                </c:pt>
                <c:pt idx="50">
                  <c:v>4.4715958080865897E-2</c:v>
                </c:pt>
                <c:pt idx="51">
                  <c:v>8.4139201782030687E-2</c:v>
                </c:pt>
                <c:pt idx="52">
                  <c:v>6.8369904301564768E-2</c:v>
                </c:pt>
                <c:pt idx="53">
                  <c:v>8.0196877411914294E-2</c:v>
                </c:pt>
                <c:pt idx="54">
                  <c:v>6.8369904301564768E-2</c:v>
                </c:pt>
                <c:pt idx="55">
                  <c:v>-8.1438421762861243E-2</c:v>
                </c:pt>
                <c:pt idx="56">
                  <c:v>-0.13268863857437538</c:v>
                </c:pt>
                <c:pt idx="57">
                  <c:v>-0.16028490916519081</c:v>
                </c:pt>
                <c:pt idx="58">
                  <c:v>-7.3553773022628291E-2</c:v>
                </c:pt>
                <c:pt idx="59">
                  <c:v>9.2023850522263639E-2</c:v>
                </c:pt>
                <c:pt idx="60">
                  <c:v>0.14327406733377779</c:v>
                </c:pt>
                <c:pt idx="61">
                  <c:v>0.22212055473610737</c:v>
                </c:pt>
                <c:pt idx="62">
                  <c:v>0.26942844717750508</c:v>
                </c:pt>
                <c:pt idx="63">
                  <c:v>0.77404596655241387</c:v>
                </c:pt>
                <c:pt idx="64">
                  <c:v>0.97904683379847035</c:v>
                </c:pt>
                <c:pt idx="65">
                  <c:v>0.81346921025357843</c:v>
                </c:pt>
              </c:numCache>
            </c:numRef>
          </c:yVal>
          <c:smooth val="1"/>
          <c:extLst>
            <c:ext xmlns:c16="http://schemas.microsoft.com/office/drawing/2014/chart" uri="{C3380CC4-5D6E-409C-BE32-E72D297353CC}">
              <c16:uniqueId val="{00000000-1D64-4CF5-921D-C128398D59F9}"/>
            </c:ext>
          </c:extLst>
        </c:ser>
        <c:ser>
          <c:idx val="1"/>
          <c:order val="1"/>
          <c:tx>
            <c:strRef>
              <c:f>'Average Retail Fuel Prices'!$F$19:$F$84</c:f>
              <c:strCache>
                <c:ptCount val="66"/>
                <c:pt idx="0">
                  <c:v>1/1/06</c:v>
                </c:pt>
                <c:pt idx="1">
                  <c:v>5/24/06</c:v>
                </c:pt>
                <c:pt idx="2">
                  <c:v>9/4/06</c:v>
                </c:pt>
                <c:pt idx="3">
                  <c:v>2/21/07</c:v>
                </c:pt>
                <c:pt idx="4">
                  <c:v>7/3/07</c:v>
                </c:pt>
                <c:pt idx="5">
                  <c:v>10/2/07</c:v>
                </c:pt>
                <c:pt idx="6">
                  <c:v>1/21/08</c:v>
                </c:pt>
                <c:pt idx="7">
                  <c:v>4/1/08</c:v>
                </c:pt>
                <c:pt idx="8">
                  <c:v>7/21/08</c:v>
                </c:pt>
                <c:pt idx="9">
                  <c:v>10/2/08</c:v>
                </c:pt>
                <c:pt idx="10">
                  <c:v>1/12/09</c:v>
                </c:pt>
                <c:pt idx="11">
                  <c:v>4/1/2009</c:v>
                </c:pt>
                <c:pt idx="12">
                  <c:v>7/20/2009</c:v>
                </c:pt>
                <c:pt idx="13">
                  <c:v>10/16/2009</c:v>
                </c:pt>
                <c:pt idx="14">
                  <c:v>1/19/2010</c:v>
                </c:pt>
                <c:pt idx="15">
                  <c:v>4/2/2010</c:v>
                </c:pt>
                <c:pt idx="16">
                  <c:v>7/12/2010</c:v>
                </c:pt>
                <c:pt idx="17">
                  <c:v>10/4/2010</c:v>
                </c:pt>
                <c:pt idx="18">
                  <c:v>1/24/2011</c:v>
                </c:pt>
                <c:pt idx="19">
                  <c:v>4/1/2011</c:v>
                </c:pt>
                <c:pt idx="20">
                  <c:v>7/14/2011</c:v>
                </c:pt>
                <c:pt idx="21">
                  <c:v>9/30/2011</c:v>
                </c:pt>
                <c:pt idx="22">
                  <c:v>1/13/2012</c:v>
                </c:pt>
                <c:pt idx="23">
                  <c:v>3/30/2012</c:v>
                </c:pt>
                <c:pt idx="24">
                  <c:v>7/13/2012</c:v>
                </c:pt>
                <c:pt idx="25">
                  <c:v>9/28/2012</c:v>
                </c:pt>
                <c:pt idx="26">
                  <c:v>1/10/2013</c:v>
                </c:pt>
                <c:pt idx="27">
                  <c:v>3/29/2013</c:v>
                </c:pt>
                <c:pt idx="28">
                  <c:v>7/12/2013</c:v>
                </c:pt>
                <c:pt idx="29">
                  <c:v>10/4/2013</c:v>
                </c:pt>
                <c:pt idx="30">
                  <c:v>1/1/2014</c:v>
                </c:pt>
                <c:pt idx="31">
                  <c:v>4/1/2014</c:v>
                </c:pt>
                <c:pt idx="32">
                  <c:v>7/1/2014</c:v>
                </c:pt>
                <c:pt idx="33">
                  <c:v>10/1/2014</c:v>
                </c:pt>
                <c:pt idx="34">
                  <c:v>1/1/2015</c:v>
                </c:pt>
                <c:pt idx="35">
                  <c:v>4/1/2015</c:v>
                </c:pt>
                <c:pt idx="36">
                  <c:v>7/1/2015</c:v>
                </c:pt>
                <c:pt idx="37">
                  <c:v>10/1/2015</c:v>
                </c:pt>
                <c:pt idx="38">
                  <c:v>1/1/2016</c:v>
                </c:pt>
                <c:pt idx="39">
                  <c:v>4/1/2016</c:v>
                </c:pt>
                <c:pt idx="40">
                  <c:v>7/1/2016</c:v>
                </c:pt>
                <c:pt idx="41">
                  <c:v>10/1/2016</c:v>
                </c:pt>
                <c:pt idx="42">
                  <c:v>1/1/2017</c:v>
                </c:pt>
                <c:pt idx="43">
                  <c:v>4/1/2017</c:v>
                </c:pt>
                <c:pt idx="44">
                  <c:v>7/1/2017</c:v>
                </c:pt>
                <c:pt idx="45">
                  <c:v>10/1/2017</c:v>
                </c:pt>
                <c:pt idx="46">
                  <c:v>1/1/2018</c:v>
                </c:pt>
                <c:pt idx="47">
                  <c:v>4/1/2018</c:v>
                </c:pt>
                <c:pt idx="48">
                  <c:v>7/1/2018</c:v>
                </c:pt>
                <c:pt idx="49">
                  <c:v>10/1/2018</c:v>
                </c:pt>
                <c:pt idx="50">
                  <c:v>1/1/2019</c:v>
                </c:pt>
                <c:pt idx="51">
                  <c:v>4/1/2019</c:v>
                </c:pt>
                <c:pt idx="52">
                  <c:v>7/1/2019</c:v>
                </c:pt>
                <c:pt idx="53">
                  <c:v>10/1/2019</c:v>
                </c:pt>
                <c:pt idx="54">
                  <c:v>1/1/2020</c:v>
                </c:pt>
                <c:pt idx="55">
                  <c:v>4/1/2020</c:v>
                </c:pt>
                <c:pt idx="56">
                  <c:v>7/1/2020</c:v>
                </c:pt>
                <c:pt idx="57">
                  <c:v>10/1/2020</c:v>
                </c:pt>
                <c:pt idx="58">
                  <c:v>1/1/2021</c:v>
                </c:pt>
                <c:pt idx="59">
                  <c:v>4/1/2021</c:v>
                </c:pt>
                <c:pt idx="60">
                  <c:v>7/1/2021</c:v>
                </c:pt>
                <c:pt idx="61">
                  <c:v>10/1/2021</c:v>
                </c:pt>
                <c:pt idx="62">
                  <c:v>1/1/2022</c:v>
                </c:pt>
                <c:pt idx="63">
                  <c:v>4/1/2022</c:v>
                </c:pt>
                <c:pt idx="64">
                  <c:v>7/1/2022</c:v>
                </c:pt>
                <c:pt idx="65">
                  <c:v>10/1/2022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'Average Retail Fuel Prices'!$F$19:$F$84</c:f>
              <c:numCache>
                <c:formatCode>m/d/yy;@</c:formatCode>
                <c:ptCount val="66"/>
                <c:pt idx="0">
                  <c:v>38718</c:v>
                </c:pt>
                <c:pt idx="1">
                  <c:v>38861</c:v>
                </c:pt>
                <c:pt idx="2">
                  <c:v>38964</c:v>
                </c:pt>
                <c:pt idx="3">
                  <c:v>39134</c:v>
                </c:pt>
                <c:pt idx="4">
                  <c:v>39266</c:v>
                </c:pt>
                <c:pt idx="5">
                  <c:v>39357</c:v>
                </c:pt>
                <c:pt idx="6">
                  <c:v>39468</c:v>
                </c:pt>
                <c:pt idx="7">
                  <c:v>39539</c:v>
                </c:pt>
                <c:pt idx="8">
                  <c:v>39650</c:v>
                </c:pt>
                <c:pt idx="9">
                  <c:v>39723</c:v>
                </c:pt>
                <c:pt idx="10">
                  <c:v>39825</c:v>
                </c:pt>
                <c:pt idx="11" formatCode="m/d/yyyy">
                  <c:v>39904</c:v>
                </c:pt>
                <c:pt idx="12" formatCode="m/d/yyyy">
                  <c:v>40014</c:v>
                </c:pt>
                <c:pt idx="13" formatCode="m/d/yyyy">
                  <c:v>40102</c:v>
                </c:pt>
                <c:pt idx="14" formatCode="m/d/yyyy">
                  <c:v>40197</c:v>
                </c:pt>
                <c:pt idx="15" formatCode="m/d/yyyy">
                  <c:v>40270</c:v>
                </c:pt>
                <c:pt idx="16" formatCode="m/d/yyyy">
                  <c:v>40371</c:v>
                </c:pt>
                <c:pt idx="17" formatCode="m/d/yyyy">
                  <c:v>40455</c:v>
                </c:pt>
                <c:pt idx="18" formatCode="m/d/yyyy">
                  <c:v>40567</c:v>
                </c:pt>
                <c:pt idx="19" formatCode="m/d/yyyy">
                  <c:v>40634</c:v>
                </c:pt>
                <c:pt idx="20" formatCode="m/d/yyyy">
                  <c:v>40738</c:v>
                </c:pt>
                <c:pt idx="21" formatCode="m/d/yyyy">
                  <c:v>40816</c:v>
                </c:pt>
                <c:pt idx="22" formatCode="m/d/yyyy">
                  <c:v>40921</c:v>
                </c:pt>
                <c:pt idx="23" formatCode="m/d/yyyy">
                  <c:v>40998</c:v>
                </c:pt>
                <c:pt idx="24" formatCode="m/d/yyyy">
                  <c:v>41103</c:v>
                </c:pt>
                <c:pt idx="25" formatCode="m/d/yyyy">
                  <c:v>41180</c:v>
                </c:pt>
                <c:pt idx="26" formatCode="m/d/yyyy">
                  <c:v>41284</c:v>
                </c:pt>
                <c:pt idx="27" formatCode="m/d/yyyy">
                  <c:v>41362</c:v>
                </c:pt>
                <c:pt idx="28" formatCode="m/d/yyyy">
                  <c:v>41467</c:v>
                </c:pt>
                <c:pt idx="29" formatCode="m/d/yyyy">
                  <c:v>41551</c:v>
                </c:pt>
                <c:pt idx="30" formatCode="m/d/yyyy">
                  <c:v>41640</c:v>
                </c:pt>
                <c:pt idx="31" formatCode="m/d/yyyy">
                  <c:v>41730</c:v>
                </c:pt>
                <c:pt idx="32" formatCode="m/d/yyyy">
                  <c:v>41821</c:v>
                </c:pt>
                <c:pt idx="33" formatCode="m/d/yyyy">
                  <c:v>41913</c:v>
                </c:pt>
                <c:pt idx="34" formatCode="m/d/yyyy">
                  <c:v>42005</c:v>
                </c:pt>
                <c:pt idx="35" formatCode="m/d/yyyy">
                  <c:v>42095</c:v>
                </c:pt>
                <c:pt idx="36" formatCode="m/d/yyyy">
                  <c:v>42186</c:v>
                </c:pt>
                <c:pt idx="37" formatCode="m/d/yyyy">
                  <c:v>42278</c:v>
                </c:pt>
                <c:pt idx="38" formatCode="m/d/yyyy">
                  <c:v>42370</c:v>
                </c:pt>
                <c:pt idx="39" formatCode="m/d/yyyy">
                  <c:v>42461</c:v>
                </c:pt>
                <c:pt idx="40" formatCode="m/d/yyyy">
                  <c:v>42552</c:v>
                </c:pt>
                <c:pt idx="41" formatCode="m/d/yyyy">
                  <c:v>42644</c:v>
                </c:pt>
                <c:pt idx="42" formatCode="m/d/yyyy">
                  <c:v>42736</c:v>
                </c:pt>
                <c:pt idx="43" formatCode="m/d/yyyy">
                  <c:v>42826</c:v>
                </c:pt>
                <c:pt idx="44" formatCode="m/d/yyyy">
                  <c:v>42917</c:v>
                </c:pt>
                <c:pt idx="45" formatCode="m/d/yyyy">
                  <c:v>43009</c:v>
                </c:pt>
                <c:pt idx="46" formatCode="m/d/yyyy">
                  <c:v>43101</c:v>
                </c:pt>
                <c:pt idx="47" formatCode="m/d/yyyy">
                  <c:v>43191</c:v>
                </c:pt>
                <c:pt idx="48" formatCode="m/d/yyyy">
                  <c:v>43282</c:v>
                </c:pt>
                <c:pt idx="49" formatCode="m/d/yyyy">
                  <c:v>43374</c:v>
                </c:pt>
                <c:pt idx="50" formatCode="m/d/yyyy">
                  <c:v>43466</c:v>
                </c:pt>
                <c:pt idx="51" formatCode="m/d/yyyy">
                  <c:v>43556</c:v>
                </c:pt>
                <c:pt idx="52" formatCode="m/d/yyyy">
                  <c:v>43647</c:v>
                </c:pt>
                <c:pt idx="53" formatCode="m/d/yyyy">
                  <c:v>43739</c:v>
                </c:pt>
                <c:pt idx="54" formatCode="m/d/yyyy">
                  <c:v>43831</c:v>
                </c:pt>
                <c:pt idx="55" formatCode="m/d/yyyy">
                  <c:v>43922</c:v>
                </c:pt>
                <c:pt idx="56" formatCode="m/d/yyyy">
                  <c:v>44013</c:v>
                </c:pt>
                <c:pt idx="57" formatCode="m/d/yyyy">
                  <c:v>44105</c:v>
                </c:pt>
                <c:pt idx="58" formatCode="m/d/yyyy">
                  <c:v>44197</c:v>
                </c:pt>
                <c:pt idx="59" formatCode="m/d/yyyy">
                  <c:v>44287</c:v>
                </c:pt>
                <c:pt idx="60" formatCode="m/d/yyyy">
                  <c:v>44378</c:v>
                </c:pt>
                <c:pt idx="61" formatCode="m/d/yyyy">
                  <c:v>44470</c:v>
                </c:pt>
                <c:pt idx="62" formatCode="m/d/yyyy">
                  <c:v>44562</c:v>
                </c:pt>
                <c:pt idx="63" formatCode="m/d/yyyy">
                  <c:v>44652</c:v>
                </c:pt>
                <c:pt idx="64" formatCode="m/d/yyyy">
                  <c:v>44743</c:v>
                </c:pt>
                <c:pt idx="65" formatCode="m/d/yyyy">
                  <c:v>44835</c:v>
                </c:pt>
              </c:numCache>
            </c:numRef>
          </c:xVal>
          <c:yVal>
            <c:numRef>
              <c:f>'Average Retail Fuel Prices'!$T$19:$T$84</c:f>
              <c:numCache>
                <c:formatCode>0%</c:formatCode>
                <c:ptCount val="66"/>
                <c:pt idx="0">
                  <c:v>-4.92204484387316E-2</c:v>
                </c:pt>
                <c:pt idx="1">
                  <c:v>0.10681173935700351</c:v>
                </c:pt>
                <c:pt idx="2">
                  <c:v>-2.5887901968402908E-2</c:v>
                </c:pt>
                <c:pt idx="3">
                  <c:v>-2.4184171982223973E-2</c:v>
                </c:pt>
                <c:pt idx="4">
                  <c:v>-3.8479509614870344E-2</c:v>
                </c:pt>
                <c:pt idx="5">
                  <c:v>-4.5847129374960447E-3</c:v>
                </c:pt>
                <c:pt idx="6">
                  <c:v>0.10079090381451787</c:v>
                </c:pt>
                <c:pt idx="7">
                  <c:v>0.28577229536461601</c:v>
                </c:pt>
                <c:pt idx="8">
                  <c:v>0.45862375959995333</c:v>
                </c:pt>
                <c:pt idx="9">
                  <c:v>0.39190915936877052</c:v>
                </c:pt>
                <c:pt idx="10">
                  <c:v>3.7108785412025107E-2</c:v>
                </c:pt>
                <c:pt idx="11">
                  <c:v>-2.3540851161777454E-2</c:v>
                </c:pt>
                <c:pt idx="12">
                  <c:v>-8.1158005906890082E-2</c:v>
                </c:pt>
                <c:pt idx="13">
                  <c:v>-4.7800705791298533E-2</c:v>
                </c:pt>
                <c:pt idx="14">
                  <c:v>7.3498567356306721E-2</c:v>
                </c:pt>
                <c:pt idx="15">
                  <c:v>6.7433603698926453E-2</c:v>
                </c:pt>
                <c:pt idx="16">
                  <c:v>0.11898579478665867</c:v>
                </c:pt>
                <c:pt idx="17">
                  <c:v>0.14021316758748956</c:v>
                </c:pt>
                <c:pt idx="18">
                  <c:v>0.20996024964736271</c:v>
                </c:pt>
                <c:pt idx="19">
                  <c:v>0.29183725902199614</c:v>
                </c:pt>
                <c:pt idx="20">
                  <c:v>0.25241499524902444</c:v>
                </c:pt>
                <c:pt idx="21">
                  <c:v>0.24938251342033441</c:v>
                </c:pt>
                <c:pt idx="22">
                  <c:v>0.25544747707771454</c:v>
                </c:pt>
                <c:pt idx="23">
                  <c:v>0.30093470450806664</c:v>
                </c:pt>
                <c:pt idx="24">
                  <c:v>0.26151244073509494</c:v>
                </c:pt>
                <c:pt idx="25">
                  <c:v>0.31003214999413709</c:v>
                </c:pt>
                <c:pt idx="26">
                  <c:v>0.32519455913758771</c:v>
                </c:pt>
                <c:pt idx="27">
                  <c:v>0.28273981353592592</c:v>
                </c:pt>
                <c:pt idx="28">
                  <c:v>0.25241499524902444</c:v>
                </c:pt>
                <c:pt idx="29">
                  <c:v>0.24938251342033441</c:v>
                </c:pt>
                <c:pt idx="30">
                  <c:v>0.27970733170723561</c:v>
                </c:pt>
                <c:pt idx="31">
                  <c:v>0.26454492256378498</c:v>
                </c:pt>
                <c:pt idx="32">
                  <c:v>0.26757740439247507</c:v>
                </c:pt>
                <c:pt idx="33">
                  <c:v>0.25847995890640485</c:v>
                </c:pt>
                <c:pt idx="34">
                  <c:v>0.20086280416129224</c:v>
                </c:pt>
                <c:pt idx="35">
                  <c:v>0.11898579478665867</c:v>
                </c:pt>
                <c:pt idx="36">
                  <c:v>5.530367638416591E-2</c:v>
                </c:pt>
                <c:pt idx="37">
                  <c:v>9.8164489538139603E-3</c:v>
                </c:pt>
                <c:pt idx="38">
                  <c:v>-4.4768223962608461E-2</c:v>
                </c:pt>
                <c:pt idx="39">
                  <c:v>-0.16303501528152364</c:v>
                </c:pt>
                <c:pt idx="40">
                  <c:v>-9.9352896879030747E-2</c:v>
                </c:pt>
                <c:pt idx="41">
                  <c:v>-5.38656694486788E-2</c:v>
                </c:pt>
                <c:pt idx="42">
                  <c:v>-9.3287933221650479E-2</c:v>
                </c:pt>
                <c:pt idx="43">
                  <c:v>-8.1158005906890082E-2</c:v>
                </c:pt>
                <c:pt idx="44">
                  <c:v>-4.4768223962608461E-2</c:v>
                </c:pt>
                <c:pt idx="45">
                  <c:v>3.7514852964336915E-3</c:v>
                </c:pt>
                <c:pt idx="46">
                  <c:v>3.4076303583335035E-2</c:v>
                </c:pt>
                <c:pt idx="47">
                  <c:v>2.8011339925954767E-2</c:v>
                </c:pt>
                <c:pt idx="48">
                  <c:v>5.530367638416591E-2</c:v>
                </c:pt>
                <c:pt idx="49">
                  <c:v>8.2596012842377053E-2</c:v>
                </c:pt>
                <c:pt idx="50">
                  <c:v>6.1368640041546185E-2</c:v>
                </c:pt>
                <c:pt idx="51">
                  <c:v>4.3173749069405375E-2</c:v>
                </c:pt>
                <c:pt idx="52">
                  <c:v>7.6531049184996786E-2</c:v>
                </c:pt>
                <c:pt idx="53">
                  <c:v>0.10685586747189814</c:v>
                </c:pt>
                <c:pt idx="54">
                  <c:v>0.10685586747189814</c:v>
                </c:pt>
                <c:pt idx="55">
                  <c:v>4.3173749069405375E-2</c:v>
                </c:pt>
                <c:pt idx="56">
                  <c:v>-6.5995596763439343E-2</c:v>
                </c:pt>
                <c:pt idx="57">
                  <c:v>-1.1410923847017048E-2</c:v>
                </c:pt>
                <c:pt idx="58">
                  <c:v>-5.6898151277369004E-2</c:v>
                </c:pt>
                <c:pt idx="59">
                  <c:v>5.8336158212856114E-2</c:v>
                </c:pt>
                <c:pt idx="60">
                  <c:v>7.9563531013686989E-2</c:v>
                </c:pt>
                <c:pt idx="61">
                  <c:v>0.13111572210141922</c:v>
                </c:pt>
                <c:pt idx="62">
                  <c:v>0.17660294953177116</c:v>
                </c:pt>
                <c:pt idx="63">
                  <c:v>0.50411098703030544</c:v>
                </c:pt>
                <c:pt idx="64">
                  <c:v>0.66180004212219246</c:v>
                </c:pt>
                <c:pt idx="65">
                  <c:v>0.56172814177541808</c:v>
                </c:pt>
              </c:numCache>
            </c:numRef>
          </c:yVal>
          <c:smooth val="1"/>
          <c:extLst>
            <c:ext xmlns:c16="http://schemas.microsoft.com/office/drawing/2014/chart" uri="{C3380CC4-5D6E-409C-BE32-E72D297353CC}">
              <c16:uniqueId val="{00000001-1D64-4CF5-921D-C128398D59F9}"/>
            </c:ext>
          </c:extLst>
        </c:ser>
        <c:dLbls>
          <c:showLegendKey val="0"/>
          <c:showVal val="0"/>
          <c:showCatName val="0"/>
          <c:showSerName val="0"/>
          <c:showPercent val="0"/>
          <c:showBubbleSize val="0"/>
        </c:dLbls>
        <c:axId val="102428911"/>
        <c:axId val="1895654015"/>
      </c:scatterChart>
      <c:valAx>
        <c:axId val="102428911"/>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95654015"/>
        <c:crosses val="autoZero"/>
        <c:crossBetween val="midCat"/>
      </c:valAx>
      <c:valAx>
        <c:axId val="1895654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2428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strRef>
              <c:f>'Average Retail Fuel Prices'!$AB$661</c:f>
              <c:strCache>
                <c:ptCount val="1"/>
                <c:pt idx="0">
                  <c:v>Jul 1975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'Average Retail Fuel Prices'!$AB$660:$AB$661</c:f>
              <c:strCache>
                <c:ptCount val="2"/>
                <c:pt idx="0">
                  <c:v>Aug 1975</c:v>
                </c:pt>
                <c:pt idx="1">
                  <c:v>Jul 1975</c:v>
                </c:pt>
              </c:strCache>
            </c:strRef>
          </c:xVal>
          <c:yVal>
            <c:numRef>
              <c:f>'Average Retail Fuel Prices'!$AC$660:$AC$661</c:f>
              <c:numCache>
                <c:formatCode>General</c:formatCode>
                <c:ptCount val="2"/>
                <c:pt idx="0">
                  <c:v>0</c:v>
                </c:pt>
                <c:pt idx="1">
                  <c:v>0</c:v>
                </c:pt>
              </c:numCache>
            </c:numRef>
          </c:yVal>
          <c:smooth val="1"/>
          <c:extLst>
            <c:ext xmlns:c16="http://schemas.microsoft.com/office/drawing/2014/chart" uri="{C3380CC4-5D6E-409C-BE32-E72D297353CC}">
              <c16:uniqueId val="{00000000-97C6-4F4C-9EA7-0DD32B3FC7DB}"/>
            </c:ext>
          </c:extLst>
        </c:ser>
        <c:dLbls>
          <c:showLegendKey val="0"/>
          <c:showVal val="0"/>
          <c:showCatName val="0"/>
          <c:showSerName val="0"/>
          <c:showPercent val="0"/>
          <c:showBubbleSize val="0"/>
        </c:dLbls>
        <c:axId val="969951567"/>
        <c:axId val="1007300079"/>
      </c:scatterChart>
      <c:valAx>
        <c:axId val="96995156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07300079"/>
        <c:crosses val="autoZero"/>
        <c:crossBetween val="midCat"/>
      </c:valAx>
      <c:valAx>
        <c:axId val="100730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69951567"/>
        <c:crosses val="autoZero"/>
        <c:crossBetween val="midCat"/>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s-CO" b="1"/>
              <a:t>Price of avigas and kerosene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s-CO"/>
        </a:p>
      </c:txPr>
    </c:title>
    <c:autoTitleDeleted val="0"/>
    <c:plotArea>
      <c:layout/>
      <c:scatterChart>
        <c:scatterStyle val="smoothMarker"/>
        <c:varyColors val="0"/>
        <c:ser>
          <c:idx val="0"/>
          <c:order val="0"/>
          <c:tx>
            <c:v>Avgas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'Average Retail Fuel Prices'!$Y$107:$Y$143</c:f>
              <c:numCache>
                <c:formatCode>General</c:formatCode>
                <c:ptCount val="37"/>
                <c:pt idx="0">
                  <c:v>2014</c:v>
                </c:pt>
                <c:pt idx="1">
                  <c:v>2013</c:v>
                </c:pt>
                <c:pt idx="2">
                  <c:v>2012</c:v>
                </c:pt>
                <c:pt idx="3">
                  <c:v>2011</c:v>
                </c:pt>
                <c:pt idx="4">
                  <c:v>2010</c:v>
                </c:pt>
                <c:pt idx="5">
                  <c:v>2009</c:v>
                </c:pt>
                <c:pt idx="6">
                  <c:v>2008</c:v>
                </c:pt>
                <c:pt idx="7">
                  <c:v>2007</c:v>
                </c:pt>
                <c:pt idx="8">
                  <c:v>2006</c:v>
                </c:pt>
                <c:pt idx="9">
                  <c:v>2005</c:v>
                </c:pt>
                <c:pt idx="10">
                  <c:v>2004</c:v>
                </c:pt>
                <c:pt idx="11">
                  <c:v>2003</c:v>
                </c:pt>
                <c:pt idx="12">
                  <c:v>2002</c:v>
                </c:pt>
                <c:pt idx="13">
                  <c:v>2001</c:v>
                </c:pt>
                <c:pt idx="14">
                  <c:v>2000</c:v>
                </c:pt>
                <c:pt idx="15">
                  <c:v>1999</c:v>
                </c:pt>
                <c:pt idx="16">
                  <c:v>1998</c:v>
                </c:pt>
                <c:pt idx="17">
                  <c:v>1997</c:v>
                </c:pt>
                <c:pt idx="18">
                  <c:v>1996</c:v>
                </c:pt>
                <c:pt idx="19">
                  <c:v>1995</c:v>
                </c:pt>
                <c:pt idx="20">
                  <c:v>1994</c:v>
                </c:pt>
                <c:pt idx="21">
                  <c:v>1993</c:v>
                </c:pt>
                <c:pt idx="22">
                  <c:v>1992</c:v>
                </c:pt>
                <c:pt idx="23">
                  <c:v>1991</c:v>
                </c:pt>
                <c:pt idx="24">
                  <c:v>1990</c:v>
                </c:pt>
                <c:pt idx="25">
                  <c:v>1989</c:v>
                </c:pt>
                <c:pt idx="26">
                  <c:v>1988</c:v>
                </c:pt>
                <c:pt idx="27">
                  <c:v>1987</c:v>
                </c:pt>
                <c:pt idx="28">
                  <c:v>1986</c:v>
                </c:pt>
                <c:pt idx="29">
                  <c:v>1985</c:v>
                </c:pt>
                <c:pt idx="30">
                  <c:v>1984</c:v>
                </c:pt>
                <c:pt idx="31">
                  <c:v>1983</c:v>
                </c:pt>
                <c:pt idx="32">
                  <c:v>1982</c:v>
                </c:pt>
                <c:pt idx="33">
                  <c:v>1981</c:v>
                </c:pt>
                <c:pt idx="34">
                  <c:v>1980</c:v>
                </c:pt>
                <c:pt idx="35">
                  <c:v>1979</c:v>
                </c:pt>
                <c:pt idx="36">
                  <c:v>1978</c:v>
                </c:pt>
              </c:numCache>
            </c:numRef>
          </c:xVal>
          <c:yVal>
            <c:numRef>
              <c:f>'Average Retail Fuel Prices'!$Z$107:$Z$143</c:f>
              <c:numCache>
                <c:formatCode>General</c:formatCode>
                <c:ptCount val="37"/>
                <c:pt idx="0">
                  <c:v>3.9860000000000002</c:v>
                </c:pt>
                <c:pt idx="1">
                  <c:v>3.9319999999999999</c:v>
                </c:pt>
                <c:pt idx="2">
                  <c:v>3.9710000000000001</c:v>
                </c:pt>
                <c:pt idx="3">
                  <c:v>3.8029999999999999</c:v>
                </c:pt>
                <c:pt idx="4">
                  <c:v>3.028</c:v>
                </c:pt>
                <c:pt idx="5">
                  <c:v>2.4420000000000002</c:v>
                </c:pt>
                <c:pt idx="6">
                  <c:v>3.2730000000000001</c:v>
                </c:pt>
                <c:pt idx="7">
                  <c:v>2.8490000000000002</c:v>
                </c:pt>
                <c:pt idx="8">
                  <c:v>2.6819999999999999</c:v>
                </c:pt>
                <c:pt idx="9">
                  <c:v>2.2309999999999999</c:v>
                </c:pt>
                <c:pt idx="10">
                  <c:v>1.819</c:v>
                </c:pt>
                <c:pt idx="11">
                  <c:v>1.4930000000000001</c:v>
                </c:pt>
                <c:pt idx="12">
                  <c:v>1.288</c:v>
                </c:pt>
                <c:pt idx="13">
                  <c:v>1.323</c:v>
                </c:pt>
                <c:pt idx="14">
                  <c:v>1.306</c:v>
                </c:pt>
                <c:pt idx="15">
                  <c:v>1.0589999999999999</c:v>
                </c:pt>
                <c:pt idx="16">
                  <c:v>0.97499999999999998</c:v>
                </c:pt>
                <c:pt idx="17">
                  <c:v>1.1279999999999999</c:v>
                </c:pt>
                <c:pt idx="18">
                  <c:v>1.1160000000000001</c:v>
                </c:pt>
                <c:pt idx="19">
                  <c:v>1.0049999999999999</c:v>
                </c:pt>
                <c:pt idx="20">
                  <c:v>0.95699999999999996</c:v>
                </c:pt>
                <c:pt idx="21">
                  <c:v>0.99</c:v>
                </c:pt>
                <c:pt idx="22">
                  <c:v>1.0269999999999999</c:v>
                </c:pt>
                <c:pt idx="23">
                  <c:v>1.0469999999999999</c:v>
                </c:pt>
                <c:pt idx="24">
                  <c:v>1.1200000000000001</c:v>
                </c:pt>
                <c:pt idx="25">
                  <c:v>0.995</c:v>
                </c:pt>
                <c:pt idx="26">
                  <c:v>0.89100000000000001</c:v>
                </c:pt>
                <c:pt idx="27">
                  <c:v>0.90700000000000003</c:v>
                </c:pt>
                <c:pt idx="28">
                  <c:v>1.0109999999999999</c:v>
                </c:pt>
                <c:pt idx="29">
                  <c:v>1.2010000000000001</c:v>
                </c:pt>
                <c:pt idx="30">
                  <c:v>1.234</c:v>
                </c:pt>
                <c:pt idx="31">
                  <c:v>1.2549999999999999</c:v>
                </c:pt>
                <c:pt idx="32">
                  <c:v>1.3120000000000001</c:v>
                </c:pt>
                <c:pt idx="33">
                  <c:v>1.3029999999999999</c:v>
                </c:pt>
                <c:pt idx="34">
                  <c:v>1.0840000000000001</c:v>
                </c:pt>
                <c:pt idx="35">
                  <c:v>0.68899999999999995</c:v>
                </c:pt>
                <c:pt idx="36">
                  <c:v>0.51600000000000001</c:v>
                </c:pt>
              </c:numCache>
            </c:numRef>
          </c:yVal>
          <c:smooth val="1"/>
          <c:extLst>
            <c:ext xmlns:c16="http://schemas.microsoft.com/office/drawing/2014/chart" uri="{C3380CC4-5D6E-409C-BE32-E72D297353CC}">
              <c16:uniqueId val="{00000001-D397-442D-A7A2-445FD8A0AE32}"/>
            </c:ext>
          </c:extLst>
        </c:ser>
        <c:ser>
          <c:idx val="1"/>
          <c:order val="1"/>
          <c:tx>
            <c:v>Kerosene</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'Average Retail Fuel Prices'!$AB$106:$AB$142</c:f>
              <c:numCache>
                <c:formatCode>General</c:formatCode>
                <c:ptCount val="37"/>
                <c:pt idx="0">
                  <c:v>2014</c:v>
                </c:pt>
                <c:pt idx="1">
                  <c:v>2013</c:v>
                </c:pt>
                <c:pt idx="2">
                  <c:v>2012</c:v>
                </c:pt>
                <c:pt idx="3">
                  <c:v>2011</c:v>
                </c:pt>
                <c:pt idx="4">
                  <c:v>2010</c:v>
                </c:pt>
                <c:pt idx="5">
                  <c:v>2009</c:v>
                </c:pt>
                <c:pt idx="6">
                  <c:v>2008</c:v>
                </c:pt>
                <c:pt idx="7">
                  <c:v>2007</c:v>
                </c:pt>
                <c:pt idx="8">
                  <c:v>2006</c:v>
                </c:pt>
                <c:pt idx="9">
                  <c:v>2005</c:v>
                </c:pt>
                <c:pt idx="10">
                  <c:v>2004</c:v>
                </c:pt>
                <c:pt idx="11">
                  <c:v>2003</c:v>
                </c:pt>
                <c:pt idx="12">
                  <c:v>2002</c:v>
                </c:pt>
                <c:pt idx="13">
                  <c:v>2001</c:v>
                </c:pt>
                <c:pt idx="14">
                  <c:v>2000</c:v>
                </c:pt>
                <c:pt idx="15">
                  <c:v>1999</c:v>
                </c:pt>
                <c:pt idx="16">
                  <c:v>1998</c:v>
                </c:pt>
                <c:pt idx="17">
                  <c:v>1997</c:v>
                </c:pt>
                <c:pt idx="18">
                  <c:v>1996</c:v>
                </c:pt>
                <c:pt idx="19">
                  <c:v>1995</c:v>
                </c:pt>
                <c:pt idx="20">
                  <c:v>1994</c:v>
                </c:pt>
                <c:pt idx="21">
                  <c:v>1993</c:v>
                </c:pt>
                <c:pt idx="22">
                  <c:v>1992</c:v>
                </c:pt>
                <c:pt idx="23">
                  <c:v>1991</c:v>
                </c:pt>
                <c:pt idx="24">
                  <c:v>1990</c:v>
                </c:pt>
                <c:pt idx="25">
                  <c:v>1989</c:v>
                </c:pt>
                <c:pt idx="26">
                  <c:v>1988</c:v>
                </c:pt>
                <c:pt idx="27">
                  <c:v>1987</c:v>
                </c:pt>
                <c:pt idx="28">
                  <c:v>1986</c:v>
                </c:pt>
                <c:pt idx="29">
                  <c:v>1985</c:v>
                </c:pt>
                <c:pt idx="30">
                  <c:v>1984</c:v>
                </c:pt>
                <c:pt idx="31">
                  <c:v>1983</c:v>
                </c:pt>
                <c:pt idx="32">
                  <c:v>1982</c:v>
                </c:pt>
                <c:pt idx="33">
                  <c:v>1981</c:v>
                </c:pt>
                <c:pt idx="34">
                  <c:v>1980</c:v>
                </c:pt>
                <c:pt idx="35">
                  <c:v>1979</c:v>
                </c:pt>
                <c:pt idx="36">
                  <c:v>1978</c:v>
                </c:pt>
              </c:numCache>
            </c:numRef>
          </c:xVal>
          <c:yVal>
            <c:numRef>
              <c:f>'Average Retail Fuel Prices'!$AC$106:$AC$142</c:f>
              <c:numCache>
                <c:formatCode>General</c:formatCode>
                <c:ptCount val="37"/>
                <c:pt idx="0">
                  <c:v>2.7719999999999998</c:v>
                </c:pt>
                <c:pt idx="1">
                  <c:v>2.9790000000000001</c:v>
                </c:pt>
                <c:pt idx="2">
                  <c:v>3.1040000000000001</c:v>
                </c:pt>
                <c:pt idx="3">
                  <c:v>3.0539999999999998</c:v>
                </c:pt>
                <c:pt idx="4">
                  <c:v>2.2010000000000001</c:v>
                </c:pt>
                <c:pt idx="5">
                  <c:v>1.704</c:v>
                </c:pt>
                <c:pt idx="6">
                  <c:v>3.052</c:v>
                </c:pt>
                <c:pt idx="7">
                  <c:v>2.165</c:v>
                </c:pt>
                <c:pt idx="8">
                  <c:v>1.998</c:v>
                </c:pt>
                <c:pt idx="9">
                  <c:v>1.7350000000000001</c:v>
                </c:pt>
                <c:pt idx="10">
                  <c:v>1.2070000000000001</c:v>
                </c:pt>
                <c:pt idx="11">
                  <c:v>0.872</c:v>
                </c:pt>
                <c:pt idx="12">
                  <c:v>0.72099999999999997</c:v>
                </c:pt>
                <c:pt idx="13">
                  <c:v>0.77500000000000002</c:v>
                </c:pt>
                <c:pt idx="14">
                  <c:v>0.89900000000000002</c:v>
                </c:pt>
                <c:pt idx="15">
                  <c:v>0.54300000000000004</c:v>
                </c:pt>
                <c:pt idx="16">
                  <c:v>0.45200000000000001</c:v>
                </c:pt>
                <c:pt idx="17">
                  <c:v>0.61299999999999999</c:v>
                </c:pt>
                <c:pt idx="18">
                  <c:v>0.65100000000000002</c:v>
                </c:pt>
                <c:pt idx="19">
                  <c:v>0.54</c:v>
                </c:pt>
                <c:pt idx="20">
                  <c:v>0.53400000000000003</c:v>
                </c:pt>
                <c:pt idx="21">
                  <c:v>0.57999999999999996</c:v>
                </c:pt>
                <c:pt idx="22">
                  <c:v>0.61</c:v>
                </c:pt>
                <c:pt idx="23">
                  <c:v>0.65200000000000002</c:v>
                </c:pt>
                <c:pt idx="24">
                  <c:v>0.76600000000000001</c:v>
                </c:pt>
                <c:pt idx="25">
                  <c:v>0.59199999999999997</c:v>
                </c:pt>
                <c:pt idx="26">
                  <c:v>0.51300000000000001</c:v>
                </c:pt>
                <c:pt idx="27">
                  <c:v>0.54300000000000004</c:v>
                </c:pt>
                <c:pt idx="28">
                  <c:v>0.52900000000000003</c:v>
                </c:pt>
                <c:pt idx="29">
                  <c:v>0.79600000000000004</c:v>
                </c:pt>
                <c:pt idx="30">
                  <c:v>0.84199999999999997</c:v>
                </c:pt>
                <c:pt idx="31">
                  <c:v>0.878</c:v>
                </c:pt>
                <c:pt idx="32">
                  <c:v>0.96299999999999997</c:v>
                </c:pt>
                <c:pt idx="33">
                  <c:v>1.024</c:v>
                </c:pt>
                <c:pt idx="34">
                  <c:v>0.86799999999999999</c:v>
                </c:pt>
                <c:pt idx="35">
                  <c:v>0.54700000000000004</c:v>
                </c:pt>
                <c:pt idx="36">
                  <c:v>0.38700000000000001</c:v>
                </c:pt>
              </c:numCache>
            </c:numRef>
          </c:yVal>
          <c:smooth val="1"/>
          <c:extLst>
            <c:ext xmlns:c16="http://schemas.microsoft.com/office/drawing/2014/chart" uri="{C3380CC4-5D6E-409C-BE32-E72D297353CC}">
              <c16:uniqueId val="{00000002-D397-442D-A7A2-445FD8A0AE32}"/>
            </c:ext>
          </c:extLst>
        </c:ser>
        <c:dLbls>
          <c:showLegendKey val="0"/>
          <c:showVal val="0"/>
          <c:showCatName val="0"/>
          <c:showSerName val="0"/>
          <c:showPercent val="0"/>
          <c:showBubbleSize val="0"/>
        </c:dLbls>
        <c:axId val="1136476991"/>
        <c:axId val="1015722623"/>
      </c:scatterChart>
      <c:valAx>
        <c:axId val="1136476991"/>
        <c:scaling>
          <c:orientation val="minMax"/>
          <c:max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015722623"/>
        <c:crosses val="autoZero"/>
        <c:crossBetween val="midCat"/>
      </c:valAx>
      <c:valAx>
        <c:axId val="1015722623"/>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CO"/>
                  <a:t>Fuel price (USD/gallon)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1364769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s-CO" b="1"/>
              <a:t>Price of biodiesel and diesel</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s-CO"/>
        </a:p>
      </c:txPr>
    </c:title>
    <c:autoTitleDeleted val="0"/>
    <c:plotArea>
      <c:layout/>
      <c:scatterChart>
        <c:scatterStyle val="smoothMarker"/>
        <c:varyColors val="0"/>
        <c:ser>
          <c:idx val="0"/>
          <c:order val="0"/>
          <c:tx>
            <c:v>B99/B100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'Average Retail Fuel Prices'!$F$19:$F$84</c:f>
              <c:numCache>
                <c:formatCode>m/d/yy;@</c:formatCode>
                <c:ptCount val="66"/>
                <c:pt idx="0">
                  <c:v>38718</c:v>
                </c:pt>
                <c:pt idx="1">
                  <c:v>38861</c:v>
                </c:pt>
                <c:pt idx="2">
                  <c:v>38964</c:v>
                </c:pt>
                <c:pt idx="3">
                  <c:v>39134</c:v>
                </c:pt>
                <c:pt idx="4">
                  <c:v>39266</c:v>
                </c:pt>
                <c:pt idx="5">
                  <c:v>39357</c:v>
                </c:pt>
                <c:pt idx="6">
                  <c:v>39468</c:v>
                </c:pt>
                <c:pt idx="7">
                  <c:v>39539</c:v>
                </c:pt>
                <c:pt idx="8">
                  <c:v>39650</c:v>
                </c:pt>
                <c:pt idx="9">
                  <c:v>39723</c:v>
                </c:pt>
                <c:pt idx="10">
                  <c:v>39825</c:v>
                </c:pt>
                <c:pt idx="11" formatCode="m/d/yyyy">
                  <c:v>39904</c:v>
                </c:pt>
                <c:pt idx="12" formatCode="m/d/yyyy">
                  <c:v>40014</c:v>
                </c:pt>
                <c:pt idx="13" formatCode="m/d/yyyy">
                  <c:v>40102</c:v>
                </c:pt>
                <c:pt idx="14" formatCode="m/d/yyyy">
                  <c:v>40197</c:v>
                </c:pt>
                <c:pt idx="15" formatCode="m/d/yyyy">
                  <c:v>40270</c:v>
                </c:pt>
                <c:pt idx="16" formatCode="m/d/yyyy">
                  <c:v>40371</c:v>
                </c:pt>
                <c:pt idx="17" formatCode="m/d/yyyy">
                  <c:v>40455</c:v>
                </c:pt>
                <c:pt idx="18" formatCode="m/d/yyyy">
                  <c:v>40567</c:v>
                </c:pt>
                <c:pt idx="19" formatCode="m/d/yyyy">
                  <c:v>40634</c:v>
                </c:pt>
                <c:pt idx="20" formatCode="m/d/yyyy">
                  <c:v>40738</c:v>
                </c:pt>
                <c:pt idx="21" formatCode="m/d/yyyy">
                  <c:v>40816</c:v>
                </c:pt>
                <c:pt idx="22" formatCode="m/d/yyyy">
                  <c:v>40921</c:v>
                </c:pt>
                <c:pt idx="23" formatCode="m/d/yyyy">
                  <c:v>40998</c:v>
                </c:pt>
                <c:pt idx="24" formatCode="m/d/yyyy">
                  <c:v>41103</c:v>
                </c:pt>
                <c:pt idx="25" formatCode="m/d/yyyy">
                  <c:v>41180</c:v>
                </c:pt>
                <c:pt idx="26" formatCode="m/d/yyyy">
                  <c:v>41284</c:v>
                </c:pt>
                <c:pt idx="27" formatCode="m/d/yyyy">
                  <c:v>41362</c:v>
                </c:pt>
                <c:pt idx="28" formatCode="m/d/yyyy">
                  <c:v>41467</c:v>
                </c:pt>
                <c:pt idx="29" formatCode="m/d/yyyy">
                  <c:v>41551</c:v>
                </c:pt>
                <c:pt idx="30" formatCode="m/d/yyyy">
                  <c:v>41640</c:v>
                </c:pt>
                <c:pt idx="31" formatCode="m/d/yyyy">
                  <c:v>41730</c:v>
                </c:pt>
                <c:pt idx="32" formatCode="m/d/yyyy">
                  <c:v>41821</c:v>
                </c:pt>
                <c:pt idx="33" formatCode="m/d/yyyy">
                  <c:v>41913</c:v>
                </c:pt>
                <c:pt idx="34" formatCode="m/d/yyyy">
                  <c:v>42005</c:v>
                </c:pt>
                <c:pt idx="35" formatCode="m/d/yyyy">
                  <c:v>42095</c:v>
                </c:pt>
                <c:pt idx="36" formatCode="m/d/yyyy">
                  <c:v>42186</c:v>
                </c:pt>
                <c:pt idx="37" formatCode="m/d/yyyy">
                  <c:v>42278</c:v>
                </c:pt>
                <c:pt idx="38" formatCode="m/d/yyyy">
                  <c:v>42370</c:v>
                </c:pt>
                <c:pt idx="39" formatCode="m/d/yyyy">
                  <c:v>42461</c:v>
                </c:pt>
                <c:pt idx="40" formatCode="m/d/yyyy">
                  <c:v>42552</c:v>
                </c:pt>
                <c:pt idx="41" formatCode="m/d/yyyy">
                  <c:v>42644</c:v>
                </c:pt>
                <c:pt idx="42" formatCode="m/d/yyyy">
                  <c:v>42736</c:v>
                </c:pt>
                <c:pt idx="43" formatCode="m/d/yyyy">
                  <c:v>42826</c:v>
                </c:pt>
                <c:pt idx="44" formatCode="m/d/yyyy">
                  <c:v>42917</c:v>
                </c:pt>
                <c:pt idx="45" formatCode="m/d/yyyy">
                  <c:v>43009</c:v>
                </c:pt>
                <c:pt idx="46" formatCode="m/d/yyyy">
                  <c:v>43101</c:v>
                </c:pt>
                <c:pt idx="47" formatCode="m/d/yyyy">
                  <c:v>43191</c:v>
                </c:pt>
                <c:pt idx="48" formatCode="m/d/yyyy">
                  <c:v>43282</c:v>
                </c:pt>
                <c:pt idx="49" formatCode="m/d/yyyy">
                  <c:v>43374</c:v>
                </c:pt>
                <c:pt idx="50" formatCode="m/d/yyyy">
                  <c:v>43466</c:v>
                </c:pt>
                <c:pt idx="51" formatCode="m/d/yyyy">
                  <c:v>43556</c:v>
                </c:pt>
                <c:pt idx="52" formatCode="m/d/yyyy">
                  <c:v>43647</c:v>
                </c:pt>
                <c:pt idx="53" formatCode="m/d/yyyy">
                  <c:v>43739</c:v>
                </c:pt>
                <c:pt idx="54" formatCode="m/d/yyyy">
                  <c:v>43831</c:v>
                </c:pt>
                <c:pt idx="55" formatCode="m/d/yyyy">
                  <c:v>43922</c:v>
                </c:pt>
                <c:pt idx="56" formatCode="m/d/yyyy">
                  <c:v>44013</c:v>
                </c:pt>
                <c:pt idx="57" formatCode="m/d/yyyy">
                  <c:v>44105</c:v>
                </c:pt>
                <c:pt idx="58" formatCode="m/d/yyyy">
                  <c:v>44197</c:v>
                </c:pt>
                <c:pt idx="59" formatCode="m/d/yyyy">
                  <c:v>44287</c:v>
                </c:pt>
                <c:pt idx="60" formatCode="m/d/yyyy">
                  <c:v>44378</c:v>
                </c:pt>
                <c:pt idx="61" formatCode="m/d/yyyy">
                  <c:v>44470</c:v>
                </c:pt>
                <c:pt idx="62" formatCode="m/d/yyyy">
                  <c:v>44562</c:v>
                </c:pt>
                <c:pt idx="63" formatCode="m/d/yyyy">
                  <c:v>44652</c:v>
                </c:pt>
                <c:pt idx="64" formatCode="m/d/yyyy">
                  <c:v>44743</c:v>
                </c:pt>
                <c:pt idx="65" formatCode="m/d/yyyy">
                  <c:v>44835</c:v>
                </c:pt>
              </c:numCache>
            </c:numRef>
          </c:xVal>
          <c:yVal>
            <c:numRef>
              <c:f>'Average Retail Fuel Prices'!$N$19:$N$84</c:f>
              <c:numCache>
                <c:formatCode>"$"#,##0.00</c:formatCode>
                <c:ptCount val="66"/>
                <c:pt idx="0">
                  <c:v>3.1353182154827741</c:v>
                </c:pt>
                <c:pt idx="1">
                  <c:v>3.6498544818489029</c:v>
                </c:pt>
                <c:pt idx="2">
                  <c:v>3.2122602972112806</c:v>
                </c:pt>
                <c:pt idx="3">
                  <c:v>3.2178785666104903</c:v>
                </c:pt>
                <c:pt idx="4">
                  <c:v>3.170737846763799</c:v>
                </c:pt>
                <c:pt idx="5">
                  <c:v>3.2825103110097431</c:v>
                </c:pt>
                <c:pt idx="6">
                  <c:v>3.63</c:v>
                </c:pt>
                <c:pt idx="7">
                  <c:v>4.24</c:v>
                </c:pt>
                <c:pt idx="8">
                  <c:v>4.8099999999999996</c:v>
                </c:pt>
                <c:pt idx="9">
                  <c:v>4.59</c:v>
                </c:pt>
                <c:pt idx="10">
                  <c:v>3.42</c:v>
                </c:pt>
                <c:pt idx="11">
                  <c:v>3.22</c:v>
                </c:pt>
                <c:pt idx="12">
                  <c:v>3.03</c:v>
                </c:pt>
                <c:pt idx="13">
                  <c:v>3.14</c:v>
                </c:pt>
                <c:pt idx="14">
                  <c:v>3.54</c:v>
                </c:pt>
                <c:pt idx="15">
                  <c:v>3.52</c:v>
                </c:pt>
                <c:pt idx="16">
                  <c:v>3.69</c:v>
                </c:pt>
                <c:pt idx="17">
                  <c:v>3.76</c:v>
                </c:pt>
                <c:pt idx="18">
                  <c:v>3.99</c:v>
                </c:pt>
                <c:pt idx="19">
                  <c:v>4.26</c:v>
                </c:pt>
                <c:pt idx="20">
                  <c:v>4.13</c:v>
                </c:pt>
                <c:pt idx="21">
                  <c:v>4.12</c:v>
                </c:pt>
                <c:pt idx="22">
                  <c:v>4.1399999999999997</c:v>
                </c:pt>
                <c:pt idx="23">
                  <c:v>4.29</c:v>
                </c:pt>
                <c:pt idx="24">
                  <c:v>4.16</c:v>
                </c:pt>
                <c:pt idx="25">
                  <c:v>4.32</c:v>
                </c:pt>
                <c:pt idx="26">
                  <c:v>4.37</c:v>
                </c:pt>
                <c:pt idx="27">
                  <c:v>4.2300000000000004</c:v>
                </c:pt>
                <c:pt idx="28">
                  <c:v>4.13</c:v>
                </c:pt>
                <c:pt idx="29">
                  <c:v>4.12</c:v>
                </c:pt>
                <c:pt idx="30">
                  <c:v>4.22</c:v>
                </c:pt>
                <c:pt idx="31">
                  <c:v>4.17</c:v>
                </c:pt>
                <c:pt idx="32">
                  <c:v>4.18</c:v>
                </c:pt>
                <c:pt idx="33">
                  <c:v>4.1500000000000004</c:v>
                </c:pt>
                <c:pt idx="34">
                  <c:v>3.96</c:v>
                </c:pt>
                <c:pt idx="35">
                  <c:v>3.69</c:v>
                </c:pt>
                <c:pt idx="36">
                  <c:v>3.48</c:v>
                </c:pt>
                <c:pt idx="37">
                  <c:v>3.33</c:v>
                </c:pt>
                <c:pt idx="38">
                  <c:v>3.15</c:v>
                </c:pt>
                <c:pt idx="39">
                  <c:v>2.76</c:v>
                </c:pt>
                <c:pt idx="40">
                  <c:v>2.97</c:v>
                </c:pt>
                <c:pt idx="41">
                  <c:v>3.12</c:v>
                </c:pt>
                <c:pt idx="42">
                  <c:v>2.99</c:v>
                </c:pt>
                <c:pt idx="43">
                  <c:v>3.03</c:v>
                </c:pt>
                <c:pt idx="44">
                  <c:v>3.15</c:v>
                </c:pt>
                <c:pt idx="45">
                  <c:v>3.31</c:v>
                </c:pt>
                <c:pt idx="46">
                  <c:v>3.41</c:v>
                </c:pt>
                <c:pt idx="47">
                  <c:v>3.39</c:v>
                </c:pt>
                <c:pt idx="48">
                  <c:v>3.48</c:v>
                </c:pt>
                <c:pt idx="49">
                  <c:v>3.57</c:v>
                </c:pt>
                <c:pt idx="50">
                  <c:v>3.5</c:v>
                </c:pt>
                <c:pt idx="51">
                  <c:v>3.44</c:v>
                </c:pt>
                <c:pt idx="52">
                  <c:v>3.55</c:v>
                </c:pt>
                <c:pt idx="53">
                  <c:v>3.65</c:v>
                </c:pt>
                <c:pt idx="54">
                  <c:v>3.65</c:v>
                </c:pt>
                <c:pt idx="55">
                  <c:v>3.44</c:v>
                </c:pt>
                <c:pt idx="56">
                  <c:v>3.08</c:v>
                </c:pt>
                <c:pt idx="57">
                  <c:v>3.26</c:v>
                </c:pt>
                <c:pt idx="58">
                  <c:v>3.11</c:v>
                </c:pt>
                <c:pt idx="59">
                  <c:v>3.49</c:v>
                </c:pt>
                <c:pt idx="60">
                  <c:v>3.56</c:v>
                </c:pt>
                <c:pt idx="61">
                  <c:v>3.73</c:v>
                </c:pt>
                <c:pt idx="62">
                  <c:v>3.88</c:v>
                </c:pt>
                <c:pt idx="63">
                  <c:v>4.96</c:v>
                </c:pt>
                <c:pt idx="64">
                  <c:v>5.48</c:v>
                </c:pt>
                <c:pt idx="65">
                  <c:v>5.15</c:v>
                </c:pt>
              </c:numCache>
            </c:numRef>
          </c:yVal>
          <c:smooth val="1"/>
          <c:extLst>
            <c:ext xmlns:c16="http://schemas.microsoft.com/office/drawing/2014/chart" uri="{C3380CC4-5D6E-409C-BE32-E72D297353CC}">
              <c16:uniqueId val="{00000000-1D64-4CF5-921D-C128398D59F9}"/>
            </c:ext>
          </c:extLst>
        </c:ser>
        <c:ser>
          <c:idx val="1"/>
          <c:order val="1"/>
          <c:tx>
            <c:v>Diesel</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'Average Retail Fuel Prices'!$F$19:$F$84</c:f>
              <c:numCache>
                <c:formatCode>m/d/yy;@</c:formatCode>
                <c:ptCount val="66"/>
                <c:pt idx="0">
                  <c:v>38718</c:v>
                </c:pt>
                <c:pt idx="1">
                  <c:v>38861</c:v>
                </c:pt>
                <c:pt idx="2">
                  <c:v>38964</c:v>
                </c:pt>
                <c:pt idx="3">
                  <c:v>39134</c:v>
                </c:pt>
                <c:pt idx="4">
                  <c:v>39266</c:v>
                </c:pt>
                <c:pt idx="5">
                  <c:v>39357</c:v>
                </c:pt>
                <c:pt idx="6">
                  <c:v>39468</c:v>
                </c:pt>
                <c:pt idx="7">
                  <c:v>39539</c:v>
                </c:pt>
                <c:pt idx="8">
                  <c:v>39650</c:v>
                </c:pt>
                <c:pt idx="9">
                  <c:v>39723</c:v>
                </c:pt>
                <c:pt idx="10">
                  <c:v>39825</c:v>
                </c:pt>
                <c:pt idx="11" formatCode="m/d/yyyy">
                  <c:v>39904</c:v>
                </c:pt>
                <c:pt idx="12" formatCode="m/d/yyyy">
                  <c:v>40014</c:v>
                </c:pt>
                <c:pt idx="13" formatCode="m/d/yyyy">
                  <c:v>40102</c:v>
                </c:pt>
                <c:pt idx="14" formatCode="m/d/yyyy">
                  <c:v>40197</c:v>
                </c:pt>
                <c:pt idx="15" formatCode="m/d/yyyy">
                  <c:v>40270</c:v>
                </c:pt>
                <c:pt idx="16" formatCode="m/d/yyyy">
                  <c:v>40371</c:v>
                </c:pt>
                <c:pt idx="17" formatCode="m/d/yyyy">
                  <c:v>40455</c:v>
                </c:pt>
                <c:pt idx="18" formatCode="m/d/yyyy">
                  <c:v>40567</c:v>
                </c:pt>
                <c:pt idx="19" formatCode="m/d/yyyy">
                  <c:v>40634</c:v>
                </c:pt>
                <c:pt idx="20" formatCode="m/d/yyyy">
                  <c:v>40738</c:v>
                </c:pt>
                <c:pt idx="21" formatCode="m/d/yyyy">
                  <c:v>40816</c:v>
                </c:pt>
                <c:pt idx="22" formatCode="m/d/yyyy">
                  <c:v>40921</c:v>
                </c:pt>
                <c:pt idx="23" formatCode="m/d/yyyy">
                  <c:v>40998</c:v>
                </c:pt>
                <c:pt idx="24" formatCode="m/d/yyyy">
                  <c:v>41103</c:v>
                </c:pt>
                <c:pt idx="25" formatCode="m/d/yyyy">
                  <c:v>41180</c:v>
                </c:pt>
                <c:pt idx="26" formatCode="m/d/yyyy">
                  <c:v>41284</c:v>
                </c:pt>
                <c:pt idx="27" formatCode="m/d/yyyy">
                  <c:v>41362</c:v>
                </c:pt>
                <c:pt idx="28" formatCode="m/d/yyyy">
                  <c:v>41467</c:v>
                </c:pt>
                <c:pt idx="29" formatCode="m/d/yyyy">
                  <c:v>41551</c:v>
                </c:pt>
                <c:pt idx="30" formatCode="m/d/yyyy">
                  <c:v>41640</c:v>
                </c:pt>
                <c:pt idx="31" formatCode="m/d/yyyy">
                  <c:v>41730</c:v>
                </c:pt>
                <c:pt idx="32" formatCode="m/d/yyyy">
                  <c:v>41821</c:v>
                </c:pt>
                <c:pt idx="33" formatCode="m/d/yyyy">
                  <c:v>41913</c:v>
                </c:pt>
                <c:pt idx="34" formatCode="m/d/yyyy">
                  <c:v>42005</c:v>
                </c:pt>
                <c:pt idx="35" formatCode="m/d/yyyy">
                  <c:v>42095</c:v>
                </c:pt>
                <c:pt idx="36" formatCode="m/d/yyyy">
                  <c:v>42186</c:v>
                </c:pt>
                <c:pt idx="37" formatCode="m/d/yyyy">
                  <c:v>42278</c:v>
                </c:pt>
                <c:pt idx="38" formatCode="m/d/yyyy">
                  <c:v>42370</c:v>
                </c:pt>
                <c:pt idx="39" formatCode="m/d/yyyy">
                  <c:v>42461</c:v>
                </c:pt>
                <c:pt idx="40" formatCode="m/d/yyyy">
                  <c:v>42552</c:v>
                </c:pt>
                <c:pt idx="41" formatCode="m/d/yyyy">
                  <c:v>42644</c:v>
                </c:pt>
                <c:pt idx="42" formatCode="m/d/yyyy">
                  <c:v>42736</c:v>
                </c:pt>
                <c:pt idx="43" formatCode="m/d/yyyy">
                  <c:v>42826</c:v>
                </c:pt>
                <c:pt idx="44" formatCode="m/d/yyyy">
                  <c:v>42917</c:v>
                </c:pt>
                <c:pt idx="45" formatCode="m/d/yyyy">
                  <c:v>43009</c:v>
                </c:pt>
                <c:pt idx="46" formatCode="m/d/yyyy">
                  <c:v>43101</c:v>
                </c:pt>
                <c:pt idx="47" formatCode="m/d/yyyy">
                  <c:v>43191</c:v>
                </c:pt>
                <c:pt idx="48" formatCode="m/d/yyyy">
                  <c:v>43282</c:v>
                </c:pt>
                <c:pt idx="49" formatCode="m/d/yyyy">
                  <c:v>43374</c:v>
                </c:pt>
                <c:pt idx="50" formatCode="m/d/yyyy">
                  <c:v>43466</c:v>
                </c:pt>
                <c:pt idx="51" formatCode="m/d/yyyy">
                  <c:v>43556</c:v>
                </c:pt>
                <c:pt idx="52" formatCode="m/d/yyyy">
                  <c:v>43647</c:v>
                </c:pt>
                <c:pt idx="53" formatCode="m/d/yyyy">
                  <c:v>43739</c:v>
                </c:pt>
                <c:pt idx="54" formatCode="m/d/yyyy">
                  <c:v>43831</c:v>
                </c:pt>
                <c:pt idx="55" formatCode="m/d/yyyy">
                  <c:v>43922</c:v>
                </c:pt>
                <c:pt idx="56" formatCode="m/d/yyyy">
                  <c:v>44013</c:v>
                </c:pt>
                <c:pt idx="57" formatCode="m/d/yyyy">
                  <c:v>44105</c:v>
                </c:pt>
                <c:pt idx="58" formatCode="m/d/yyyy">
                  <c:v>44197</c:v>
                </c:pt>
                <c:pt idx="59" formatCode="m/d/yyyy">
                  <c:v>44287</c:v>
                </c:pt>
                <c:pt idx="60" formatCode="m/d/yyyy">
                  <c:v>44378</c:v>
                </c:pt>
                <c:pt idx="61" formatCode="m/d/yyyy">
                  <c:v>44470</c:v>
                </c:pt>
                <c:pt idx="62" formatCode="m/d/yyyy">
                  <c:v>44562</c:v>
                </c:pt>
                <c:pt idx="63" formatCode="m/d/yyyy">
                  <c:v>44652</c:v>
                </c:pt>
                <c:pt idx="64" formatCode="m/d/yyyy">
                  <c:v>44743</c:v>
                </c:pt>
                <c:pt idx="65" formatCode="m/d/yyyy">
                  <c:v>44835</c:v>
                </c:pt>
              </c:numCache>
            </c:numRef>
          </c:xVal>
          <c:yVal>
            <c:numRef>
              <c:f>'Average Retail Fuel Prices'!$L$18:$L$83</c:f>
              <c:numCache>
                <c:formatCode>"$"#,##0.00</c:formatCode>
                <c:ptCount val="66"/>
                <c:pt idx="0">
                  <c:v>2.5365746349543916</c:v>
                </c:pt>
                <c:pt idx="1">
                  <c:v>2.3155838001609435</c:v>
                </c:pt>
                <c:pt idx="2">
                  <c:v>2.6903110710930154</c:v>
                </c:pt>
                <c:pt idx="3">
                  <c:v>2.3676237183873807</c:v>
                </c:pt>
                <c:pt idx="4">
                  <c:v>2.3722072790927142</c:v>
                </c:pt>
                <c:pt idx="5">
                  <c:v>2.6736372747731174</c:v>
                </c:pt>
                <c:pt idx="6">
                  <c:v>2.807348515636177</c:v>
                </c:pt>
                <c:pt idx="7">
                  <c:v>3.05</c:v>
                </c:pt>
                <c:pt idx="8">
                  <c:v>3.71</c:v>
                </c:pt>
                <c:pt idx="9">
                  <c:v>4.22</c:v>
                </c:pt>
                <c:pt idx="10">
                  <c:v>3.27</c:v>
                </c:pt>
                <c:pt idx="11">
                  <c:v>2.19</c:v>
                </c:pt>
                <c:pt idx="12">
                  <c:v>2.04</c:v>
                </c:pt>
                <c:pt idx="13">
                  <c:v>2.27</c:v>
                </c:pt>
                <c:pt idx="14">
                  <c:v>2.5</c:v>
                </c:pt>
                <c:pt idx="15">
                  <c:v>2.57</c:v>
                </c:pt>
                <c:pt idx="16">
                  <c:v>2.71</c:v>
                </c:pt>
                <c:pt idx="17">
                  <c:v>2.65</c:v>
                </c:pt>
                <c:pt idx="18">
                  <c:v>2.75</c:v>
                </c:pt>
                <c:pt idx="19">
                  <c:v>3.09</c:v>
                </c:pt>
                <c:pt idx="20">
                  <c:v>3.62</c:v>
                </c:pt>
                <c:pt idx="21">
                  <c:v>3.54</c:v>
                </c:pt>
                <c:pt idx="22">
                  <c:v>3.42</c:v>
                </c:pt>
                <c:pt idx="23">
                  <c:v>3.46</c:v>
                </c:pt>
                <c:pt idx="24">
                  <c:v>3.69</c:v>
                </c:pt>
                <c:pt idx="25">
                  <c:v>3.36</c:v>
                </c:pt>
                <c:pt idx="26">
                  <c:v>3.7</c:v>
                </c:pt>
                <c:pt idx="27">
                  <c:v>3.55</c:v>
                </c:pt>
                <c:pt idx="28">
                  <c:v>3.58</c:v>
                </c:pt>
                <c:pt idx="29">
                  <c:v>3.5</c:v>
                </c:pt>
                <c:pt idx="30">
                  <c:v>3.51</c:v>
                </c:pt>
                <c:pt idx="31">
                  <c:v>3.49</c:v>
                </c:pt>
                <c:pt idx="32">
                  <c:v>3.56</c:v>
                </c:pt>
                <c:pt idx="33">
                  <c:v>3.51</c:v>
                </c:pt>
                <c:pt idx="34">
                  <c:v>3.38</c:v>
                </c:pt>
                <c:pt idx="35">
                  <c:v>2.75</c:v>
                </c:pt>
                <c:pt idx="36">
                  <c:v>2.56</c:v>
                </c:pt>
                <c:pt idx="37">
                  <c:v>2.61</c:v>
                </c:pt>
                <c:pt idx="38">
                  <c:v>2.2999999999999998</c:v>
                </c:pt>
                <c:pt idx="39">
                  <c:v>1.99</c:v>
                </c:pt>
                <c:pt idx="40">
                  <c:v>1.9</c:v>
                </c:pt>
                <c:pt idx="41">
                  <c:v>2.19</c:v>
                </c:pt>
                <c:pt idx="42">
                  <c:v>2.21</c:v>
                </c:pt>
                <c:pt idx="43">
                  <c:v>2.2999999999999998</c:v>
                </c:pt>
                <c:pt idx="44">
                  <c:v>2.27</c:v>
                </c:pt>
                <c:pt idx="45">
                  <c:v>2.2000000000000002</c:v>
                </c:pt>
                <c:pt idx="46">
                  <c:v>2.46</c:v>
                </c:pt>
                <c:pt idx="47">
                  <c:v>2.63</c:v>
                </c:pt>
                <c:pt idx="48">
                  <c:v>2.7</c:v>
                </c:pt>
                <c:pt idx="49">
                  <c:v>2.89</c:v>
                </c:pt>
                <c:pt idx="50">
                  <c:v>2.99</c:v>
                </c:pt>
                <c:pt idx="51">
                  <c:v>2.65</c:v>
                </c:pt>
                <c:pt idx="52">
                  <c:v>2.75</c:v>
                </c:pt>
                <c:pt idx="53">
                  <c:v>2.71</c:v>
                </c:pt>
                <c:pt idx="54">
                  <c:v>2.74</c:v>
                </c:pt>
                <c:pt idx="55">
                  <c:v>2.71</c:v>
                </c:pt>
                <c:pt idx="56">
                  <c:v>2.33</c:v>
                </c:pt>
                <c:pt idx="57">
                  <c:v>2.2000000000000002</c:v>
                </c:pt>
                <c:pt idx="58">
                  <c:v>2.13</c:v>
                </c:pt>
                <c:pt idx="59">
                  <c:v>2.35</c:v>
                </c:pt>
                <c:pt idx="60">
                  <c:v>2.77</c:v>
                </c:pt>
                <c:pt idx="61">
                  <c:v>2.9</c:v>
                </c:pt>
                <c:pt idx="62">
                  <c:v>3.1</c:v>
                </c:pt>
                <c:pt idx="63">
                  <c:v>3.22</c:v>
                </c:pt>
                <c:pt idx="64">
                  <c:v>4.5</c:v>
                </c:pt>
                <c:pt idx="65">
                  <c:v>5.0199999999999996</c:v>
                </c:pt>
              </c:numCache>
            </c:numRef>
          </c:yVal>
          <c:smooth val="1"/>
          <c:extLst>
            <c:ext xmlns:c16="http://schemas.microsoft.com/office/drawing/2014/chart" uri="{C3380CC4-5D6E-409C-BE32-E72D297353CC}">
              <c16:uniqueId val="{00000001-1D64-4CF5-921D-C128398D59F9}"/>
            </c:ext>
          </c:extLst>
        </c:ser>
        <c:dLbls>
          <c:showLegendKey val="0"/>
          <c:showVal val="0"/>
          <c:showCatName val="0"/>
          <c:showSerName val="0"/>
          <c:showPercent val="0"/>
          <c:showBubbleSize val="0"/>
        </c:dLbls>
        <c:axId val="102428911"/>
        <c:axId val="1895654015"/>
      </c:scatterChart>
      <c:valAx>
        <c:axId val="102428911"/>
        <c:scaling>
          <c:orientation val="minMax"/>
          <c:max val="45500"/>
          <c:min val="38500"/>
        </c:scaling>
        <c:delete val="0"/>
        <c:axPos val="b"/>
        <c:majorGridlines>
          <c:spPr>
            <a:ln w="9525" cap="flat" cmpd="sng" algn="ctr">
              <a:solidFill>
                <a:schemeClr val="tx1">
                  <a:lumMod val="15000"/>
                  <a:lumOff val="85000"/>
                </a:schemeClr>
              </a:solidFill>
              <a:round/>
            </a:ln>
            <a:effectLst/>
          </c:spPr>
        </c:majorGridlines>
        <c:numFmt formatCode="m/d/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895654015"/>
        <c:crosses val="autoZero"/>
        <c:crossBetween val="midCat"/>
      </c:valAx>
      <c:valAx>
        <c:axId val="1895654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CO"/>
                  <a:t>Fuel price (USD/gge)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024289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hyperlink" Target="https://afdc.energy.gov/data" TargetMode="External"/><Relationship Id="rId1" Type="http://schemas.openxmlformats.org/officeDocument/2006/relationships/hyperlink" Target="http://www.afdc.energy.gov/afdc/data/#www.afdc.energy.gov/afdc/data/" TargetMode="External"/></Relationships>
</file>

<file path=xl/drawings/drawing1.xml><?xml version="1.0" encoding="utf-8"?>
<xdr:wsDr xmlns:xdr="http://schemas.openxmlformats.org/drawingml/2006/spreadsheetDrawing" xmlns:a="http://schemas.openxmlformats.org/drawingml/2006/main">
  <xdr:twoCellAnchor>
    <xdr:from>
      <xdr:col>22</xdr:col>
      <xdr:colOff>218419</xdr:colOff>
      <xdr:row>0</xdr:row>
      <xdr:rowOff>148887</xdr:rowOff>
    </xdr:from>
    <xdr:to>
      <xdr:col>38</xdr:col>
      <xdr:colOff>574553</xdr:colOff>
      <xdr:row>39</xdr:row>
      <xdr:rowOff>45721</xdr:rowOff>
    </xdr:to>
    <xdr:graphicFrame macro="">
      <xdr:nvGraphicFramePr>
        <xdr:cNvPr id="3081" name="Chart 3">
          <a:extLst>
            <a:ext uri="{FF2B5EF4-FFF2-40B4-BE49-F238E27FC236}">
              <a16:creationId xmlns:a16="http://schemas.microsoft.com/office/drawing/2014/main" id="{00000000-0008-0000-0000-000009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426720</xdr:colOff>
      <xdr:row>72</xdr:row>
      <xdr:rowOff>24493</xdr:rowOff>
    </xdr:from>
    <xdr:to>
      <xdr:col>31</xdr:col>
      <xdr:colOff>243840</xdr:colOff>
      <xdr:row>88</xdr:row>
      <xdr:rowOff>74567</xdr:rowOff>
    </xdr:to>
    <xdr:graphicFrame macro="">
      <xdr:nvGraphicFramePr>
        <xdr:cNvPr id="2" name="Gráfico 1">
          <a:extLst>
            <a:ext uri="{FF2B5EF4-FFF2-40B4-BE49-F238E27FC236}">
              <a16:creationId xmlns:a16="http://schemas.microsoft.com/office/drawing/2014/main" id="{CF99995B-A5DC-C53C-11E5-651287535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805543</xdr:colOff>
      <xdr:row>631</xdr:row>
      <xdr:rowOff>59872</xdr:rowOff>
    </xdr:from>
    <xdr:to>
      <xdr:col>25</xdr:col>
      <xdr:colOff>522515</xdr:colOff>
      <xdr:row>648</xdr:row>
      <xdr:rowOff>27215</xdr:rowOff>
    </xdr:to>
    <xdr:graphicFrame macro="">
      <xdr:nvGraphicFramePr>
        <xdr:cNvPr id="4" name="Gráfico 3">
          <a:extLst>
            <a:ext uri="{FF2B5EF4-FFF2-40B4-BE49-F238E27FC236}">
              <a16:creationId xmlns:a16="http://schemas.microsoft.com/office/drawing/2014/main" id="{263D5677-ED11-3228-2954-83459D9A9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381000</xdr:colOff>
      <xdr:row>94</xdr:row>
      <xdr:rowOff>168726</xdr:rowOff>
    </xdr:from>
    <xdr:to>
      <xdr:col>31</xdr:col>
      <xdr:colOff>199862</xdr:colOff>
      <xdr:row>114</xdr:row>
      <xdr:rowOff>38097</xdr:rowOff>
    </xdr:to>
    <xdr:graphicFrame macro="">
      <xdr:nvGraphicFramePr>
        <xdr:cNvPr id="5" name="Gráfico 4">
          <a:extLst>
            <a:ext uri="{FF2B5EF4-FFF2-40B4-BE49-F238E27FC236}">
              <a16:creationId xmlns:a16="http://schemas.microsoft.com/office/drawing/2014/main" id="{B2F1F5E7-4B1D-E6D2-7B34-C63B2266B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34834</xdr:colOff>
      <xdr:row>94</xdr:row>
      <xdr:rowOff>166005</xdr:rowOff>
    </xdr:from>
    <xdr:to>
      <xdr:col>23</xdr:col>
      <xdr:colOff>385354</xdr:colOff>
      <xdr:row>114</xdr:row>
      <xdr:rowOff>35376</xdr:rowOff>
    </xdr:to>
    <xdr:graphicFrame macro="">
      <xdr:nvGraphicFramePr>
        <xdr:cNvPr id="6" name="Gráfico 5">
          <a:extLst>
            <a:ext uri="{FF2B5EF4-FFF2-40B4-BE49-F238E27FC236}">
              <a16:creationId xmlns:a16="http://schemas.microsoft.com/office/drawing/2014/main" id="{4D1191C5-CB13-78A4-0FF3-B2471B1A8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0.87751</cdr:x>
      <cdr:y>0.90673</cdr:y>
    </cdr:from>
    <cdr:to>
      <cdr:x>0.87751</cdr:x>
      <cdr:y>0.9077</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6686550" y="3898436"/>
          <a:ext cx="933842" cy="454489"/>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strike="noStrike">
              <a:solidFill>
                <a:srgbClr val="000000"/>
              </a:solidFill>
              <a:latin typeface="Arial"/>
              <a:cs typeface="Arial"/>
            </a:rPr>
            <a:t>www.afdc.energy.gov/afdc/data/</a:t>
          </a:r>
        </a:p>
      </cdr:txBody>
    </cdr:sp>
  </cdr:relSizeAnchor>
  <cdr:relSizeAnchor xmlns:cdr="http://schemas.openxmlformats.org/drawingml/2006/chartDrawing">
    <cdr:from>
      <cdr:x>0.8304</cdr:x>
      <cdr:y>0.92808</cdr:y>
    </cdr:from>
    <cdr:to>
      <cdr:x>0.99657</cdr:x>
      <cdr:y>0.97268</cdr:y>
    </cdr:to>
    <cdr:sp macro="" textlink="">
      <cdr:nvSpPr>
        <cdr:cNvPr id="3" name="Text Box 1">
          <a:hlinkClick xmlns:a="http://schemas.openxmlformats.org/drawingml/2006/main" xmlns:r="http://schemas.openxmlformats.org/officeDocument/2006/relationships" r:id="rId2"/>
        </cdr:cNvPr>
        <cdr:cNvSpPr txBox="1">
          <a:spLocks xmlns:a="http://schemas.openxmlformats.org/drawingml/2006/main" noChangeArrowheads="1"/>
        </cdr:cNvSpPr>
      </cdr:nvSpPr>
      <cdr:spPr bwMode="auto">
        <a:xfrm xmlns:a="http://schemas.openxmlformats.org/drawingml/2006/main">
          <a:off x="9228281" y="6041093"/>
          <a:ext cx="1846653" cy="290309"/>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1000" b="0" i="0" u="none" strike="noStrike" baseline="0">
              <a:solidFill>
                <a:srgbClr val="000000"/>
              </a:solidFill>
              <a:latin typeface="Arial"/>
              <a:cs typeface="Arial"/>
            </a:rPr>
            <a:t>afdc.energy.gov/data</a:t>
          </a:r>
        </a:p>
      </cdr:txBody>
    </cdr:sp>
  </cdr:rel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6DE7514-673F-4239-A8BE-FC47DAE1F36D}"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3" xr16:uid="{5D6027AE-9413-489B-911D-0756ED32C59E}"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031034-B79A-4743-8A68-64F745AAB5B3}" name="U_S__Aviation_Gasoline_Retail_Sales_by_Refiners" displayName="U_S__Aviation_Gasoline_Retail_Sales_by_Refiners" ref="A1:B49" tableType="queryTable" totalsRowShown="0">
  <autoFilter ref="A1:B49" xr:uid="{63031034-B79A-4743-8A68-64F745AAB5B3}"/>
  <tableColumns count="2">
    <tableColumn id="1" xr3:uid="{3148D7D2-550E-4565-92BB-B91925248AFF}" uniqueName="1" name="Column1" queryTableFieldId="1" dataDxfId="3"/>
    <tableColumn id="2" xr3:uid="{66764AAB-4AFB-45B1-ACF9-6E0F8D1408FF}" uniqueName="2" name="Column2" queryTableFieldId="2"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3274B6-694C-44F3-93C2-D14640E377DB}" name="U_S__Kerosene_Type_Jet_Fuel_Retail_Sales_by_Refiners__1" displayName="U_S__Kerosene_Type_Jet_Fuel_Retail_Sales_by_Refiners__1" ref="A1:B50" tableType="queryTable" totalsRowShown="0">
  <autoFilter ref="A1:B50" xr:uid="{053274B6-694C-44F3-93C2-D14640E377DB}"/>
  <tableColumns count="2">
    <tableColumn id="1" xr3:uid="{35CE841B-317F-4335-913F-B88FAFBB15B6}" uniqueName="1" name="Column1" queryTableFieldId="1" dataDxfId="1"/>
    <tableColumn id="2" xr3:uid="{00465763-8DA9-4586-A6D3-E4AACAFB0438}"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6325-AF89-4DDF-A603-C598FF2B164F}">
  <dimension ref="A1:B49"/>
  <sheetViews>
    <sheetView workbookViewId="0">
      <selection activeCell="B15" sqref="B7:B49"/>
    </sheetView>
  </sheetViews>
  <sheetFormatPr baseColWidth="10" defaultRowHeight="13.2" x14ac:dyDescent="0.25"/>
  <cols>
    <col min="1" max="1" width="75.21875" bestFit="1" customWidth="1"/>
    <col min="2" max="2" width="54.6640625" bestFit="1" customWidth="1"/>
  </cols>
  <sheetData>
    <row r="1" spans="1:2" x14ac:dyDescent="0.25">
      <c r="A1" t="s">
        <v>34</v>
      </c>
      <c r="B1" t="s">
        <v>35</v>
      </c>
    </row>
    <row r="2" spans="1:2" x14ac:dyDescent="0.25">
      <c r="A2" s="89" t="s">
        <v>36</v>
      </c>
      <c r="B2" s="89" t="s">
        <v>37</v>
      </c>
    </row>
    <row r="3" spans="1:2" x14ac:dyDescent="0.25">
      <c r="A3" s="89" t="s">
        <v>38</v>
      </c>
      <c r="B3" s="89" t="s">
        <v>37</v>
      </c>
    </row>
    <row r="4" spans="1:2" x14ac:dyDescent="0.25">
      <c r="A4" s="89" t="s">
        <v>39</v>
      </c>
      <c r="B4" s="89" t="s">
        <v>37</v>
      </c>
    </row>
    <row r="5" spans="1:2" x14ac:dyDescent="0.25">
      <c r="A5" s="89" t="s">
        <v>40</v>
      </c>
      <c r="B5" s="89" t="s">
        <v>37</v>
      </c>
    </row>
    <row r="6" spans="1:2" x14ac:dyDescent="0.25">
      <c r="A6" s="89" t="s">
        <v>41</v>
      </c>
      <c r="B6" s="89" t="s">
        <v>42</v>
      </c>
    </row>
    <row r="7" spans="1:2" x14ac:dyDescent="0.25">
      <c r="A7" s="89" t="s">
        <v>43</v>
      </c>
      <c r="B7" s="89">
        <v>2.6850000000000001</v>
      </c>
    </row>
    <row r="8" spans="1:2" x14ac:dyDescent="0.25">
      <c r="A8" s="89" t="s">
        <v>44</v>
      </c>
      <c r="B8" s="89" t="s">
        <v>37</v>
      </c>
    </row>
    <row r="9" spans="1:2" x14ac:dyDescent="0.25">
      <c r="A9" s="89" t="s">
        <v>45</v>
      </c>
      <c r="B9" s="89" t="s">
        <v>37</v>
      </c>
    </row>
    <row r="10" spans="1:2" x14ac:dyDescent="0.25">
      <c r="A10" s="89" t="s">
        <v>46</v>
      </c>
      <c r="B10" s="89" t="s">
        <v>37</v>
      </c>
    </row>
    <row r="11" spans="1:2" x14ac:dyDescent="0.25">
      <c r="A11" s="89" t="s">
        <v>47</v>
      </c>
      <c r="B11" s="89" t="s">
        <v>37</v>
      </c>
    </row>
    <row r="12" spans="1:2" x14ac:dyDescent="0.25">
      <c r="A12" s="89" t="s">
        <v>48</v>
      </c>
      <c r="B12" s="89" t="s">
        <v>37</v>
      </c>
    </row>
    <row r="13" spans="1:2" x14ac:dyDescent="0.25">
      <c r="A13" s="89" t="s">
        <v>49</v>
      </c>
      <c r="B13" s="89">
        <v>3.9860000000000002</v>
      </c>
    </row>
    <row r="14" spans="1:2" x14ac:dyDescent="0.25">
      <c r="A14" s="89" t="s">
        <v>50</v>
      </c>
      <c r="B14" s="89">
        <v>3.9319999999999999</v>
      </c>
    </row>
    <row r="15" spans="1:2" x14ac:dyDescent="0.25">
      <c r="A15" s="89" t="s">
        <v>51</v>
      </c>
      <c r="B15" s="89">
        <v>3.9710000000000001</v>
      </c>
    </row>
    <row r="16" spans="1:2" x14ac:dyDescent="0.25">
      <c r="A16" s="89" t="s">
        <v>52</v>
      </c>
      <c r="B16" s="89">
        <v>3.8029999999999999</v>
      </c>
    </row>
    <row r="17" spans="1:2" x14ac:dyDescent="0.25">
      <c r="A17" s="89" t="s">
        <v>53</v>
      </c>
      <c r="B17" s="89">
        <v>3.028</v>
      </c>
    </row>
    <row r="18" spans="1:2" x14ac:dyDescent="0.25">
      <c r="A18" s="89" t="s">
        <v>54</v>
      </c>
      <c r="B18" s="89">
        <v>2.4420000000000002</v>
      </c>
    </row>
    <row r="19" spans="1:2" x14ac:dyDescent="0.25">
      <c r="A19" s="89" t="s">
        <v>55</v>
      </c>
      <c r="B19" s="89">
        <v>3.2730000000000001</v>
      </c>
    </row>
    <row r="20" spans="1:2" x14ac:dyDescent="0.25">
      <c r="A20" s="89" t="s">
        <v>56</v>
      </c>
      <c r="B20" s="89">
        <v>2.8490000000000002</v>
      </c>
    </row>
    <row r="21" spans="1:2" x14ac:dyDescent="0.25">
      <c r="A21" s="89" t="s">
        <v>57</v>
      </c>
      <c r="B21" s="89">
        <v>2.6819999999999999</v>
      </c>
    </row>
    <row r="22" spans="1:2" x14ac:dyDescent="0.25">
      <c r="A22" s="89" t="s">
        <v>58</v>
      </c>
      <c r="B22" s="89">
        <v>2.2309999999999999</v>
      </c>
    </row>
    <row r="23" spans="1:2" x14ac:dyDescent="0.25">
      <c r="A23" s="89" t="s">
        <v>59</v>
      </c>
      <c r="B23" s="89">
        <v>1.819</v>
      </c>
    </row>
    <row r="24" spans="1:2" x14ac:dyDescent="0.25">
      <c r="A24" s="89" t="s">
        <v>60</v>
      </c>
      <c r="B24" s="89">
        <v>1.4930000000000001</v>
      </c>
    </row>
    <row r="25" spans="1:2" x14ac:dyDescent="0.25">
      <c r="A25" s="89" t="s">
        <v>61</v>
      </c>
      <c r="B25" s="89">
        <v>1.288</v>
      </c>
    </row>
    <row r="26" spans="1:2" x14ac:dyDescent="0.25">
      <c r="A26" s="89" t="s">
        <v>62</v>
      </c>
      <c r="B26" s="89">
        <v>1.323</v>
      </c>
    </row>
    <row r="27" spans="1:2" x14ac:dyDescent="0.25">
      <c r="A27" s="89" t="s">
        <v>63</v>
      </c>
      <c r="B27" s="89">
        <v>1.306</v>
      </c>
    </row>
    <row r="28" spans="1:2" x14ac:dyDescent="0.25">
      <c r="A28" s="89" t="s">
        <v>64</v>
      </c>
      <c r="B28" s="89">
        <v>1.0589999999999999</v>
      </c>
    </row>
    <row r="29" spans="1:2" x14ac:dyDescent="0.25">
      <c r="A29" s="89" t="s">
        <v>65</v>
      </c>
      <c r="B29" s="89">
        <v>0.97499999999999998</v>
      </c>
    </row>
    <row r="30" spans="1:2" x14ac:dyDescent="0.25">
      <c r="A30" s="89" t="s">
        <v>66</v>
      </c>
      <c r="B30" s="89">
        <v>1.1279999999999999</v>
      </c>
    </row>
    <row r="31" spans="1:2" x14ac:dyDescent="0.25">
      <c r="A31" s="89" t="s">
        <v>67</v>
      </c>
      <c r="B31" s="89">
        <v>1.1160000000000001</v>
      </c>
    </row>
    <row r="32" spans="1:2" x14ac:dyDescent="0.25">
      <c r="A32" s="89" t="s">
        <v>68</v>
      </c>
      <c r="B32" s="89">
        <v>1.0049999999999999</v>
      </c>
    </row>
    <row r="33" spans="1:2" x14ac:dyDescent="0.25">
      <c r="A33" s="89" t="s">
        <v>69</v>
      </c>
      <c r="B33" s="89">
        <v>0.95699999999999996</v>
      </c>
    </row>
    <row r="34" spans="1:2" x14ac:dyDescent="0.25">
      <c r="A34" s="89" t="s">
        <v>70</v>
      </c>
      <c r="B34" s="89">
        <v>0.99</v>
      </c>
    </row>
    <row r="35" spans="1:2" x14ac:dyDescent="0.25">
      <c r="A35" s="89" t="s">
        <v>71</v>
      </c>
      <c r="B35" s="89">
        <v>1.0269999999999999</v>
      </c>
    </row>
    <row r="36" spans="1:2" x14ac:dyDescent="0.25">
      <c r="A36" s="89" t="s">
        <v>72</v>
      </c>
      <c r="B36" s="89">
        <v>1.0469999999999999</v>
      </c>
    </row>
    <row r="37" spans="1:2" x14ac:dyDescent="0.25">
      <c r="A37" s="89" t="s">
        <v>73</v>
      </c>
      <c r="B37" s="89">
        <v>1.1200000000000001</v>
      </c>
    </row>
    <row r="38" spans="1:2" x14ac:dyDescent="0.25">
      <c r="A38" s="89" t="s">
        <v>74</v>
      </c>
      <c r="B38" s="89">
        <v>0.995</v>
      </c>
    </row>
    <row r="39" spans="1:2" x14ac:dyDescent="0.25">
      <c r="A39" s="89" t="s">
        <v>75</v>
      </c>
      <c r="B39" s="89">
        <v>0.89100000000000001</v>
      </c>
    </row>
    <row r="40" spans="1:2" x14ac:dyDescent="0.25">
      <c r="A40" s="89" t="s">
        <v>76</v>
      </c>
      <c r="B40" s="89">
        <v>0.90700000000000003</v>
      </c>
    </row>
    <row r="41" spans="1:2" x14ac:dyDescent="0.25">
      <c r="A41" s="89" t="s">
        <v>77</v>
      </c>
      <c r="B41" s="89">
        <v>1.0109999999999999</v>
      </c>
    </row>
    <row r="42" spans="1:2" x14ac:dyDescent="0.25">
      <c r="A42" s="89" t="s">
        <v>78</v>
      </c>
      <c r="B42" s="89">
        <v>1.2010000000000001</v>
      </c>
    </row>
    <row r="43" spans="1:2" x14ac:dyDescent="0.25">
      <c r="A43" s="89" t="s">
        <v>79</v>
      </c>
      <c r="B43" s="89">
        <v>1.234</v>
      </c>
    </row>
    <row r="44" spans="1:2" x14ac:dyDescent="0.25">
      <c r="A44" s="89" t="s">
        <v>80</v>
      </c>
      <c r="B44" s="89">
        <v>1.2549999999999999</v>
      </c>
    </row>
    <row r="45" spans="1:2" x14ac:dyDescent="0.25">
      <c r="A45" s="89" t="s">
        <v>81</v>
      </c>
      <c r="B45" s="89">
        <v>1.3120000000000001</v>
      </c>
    </row>
    <row r="46" spans="1:2" x14ac:dyDescent="0.25">
      <c r="A46" s="89" t="s">
        <v>82</v>
      </c>
      <c r="B46" s="89">
        <v>1.3029999999999999</v>
      </c>
    </row>
    <row r="47" spans="1:2" x14ac:dyDescent="0.25">
      <c r="A47" s="89" t="s">
        <v>83</v>
      </c>
      <c r="B47" s="89">
        <v>1.0840000000000001</v>
      </c>
    </row>
    <row r="48" spans="1:2" x14ac:dyDescent="0.25">
      <c r="A48" s="89" t="s">
        <v>84</v>
      </c>
      <c r="B48" s="89">
        <v>0.68899999999999995</v>
      </c>
    </row>
    <row r="49" spans="1:2" x14ac:dyDescent="0.25">
      <c r="A49" s="89" t="s">
        <v>85</v>
      </c>
      <c r="B49" s="89">
        <v>0.51600000000000001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C79C0-B210-4FD7-AF67-81288F2BE8AC}">
  <dimension ref="A1:B50"/>
  <sheetViews>
    <sheetView workbookViewId="0">
      <selection activeCell="B49" sqref="B7:B49"/>
    </sheetView>
  </sheetViews>
  <sheetFormatPr baseColWidth="10" defaultRowHeight="13.2" x14ac:dyDescent="0.25"/>
  <cols>
    <col min="1" max="1" width="74.6640625" bestFit="1" customWidth="1"/>
    <col min="2" max="2" width="60.33203125" bestFit="1" customWidth="1"/>
  </cols>
  <sheetData>
    <row r="1" spans="1:2" x14ac:dyDescent="0.25">
      <c r="A1" t="s">
        <v>34</v>
      </c>
      <c r="B1" t="s">
        <v>35</v>
      </c>
    </row>
    <row r="2" spans="1:2" x14ac:dyDescent="0.25">
      <c r="A2" s="89" t="s">
        <v>86</v>
      </c>
      <c r="B2" s="89" t="s">
        <v>37</v>
      </c>
    </row>
    <row r="3" spans="1:2" x14ac:dyDescent="0.25">
      <c r="A3" s="89" t="s">
        <v>93</v>
      </c>
      <c r="B3" s="89" t="s">
        <v>37</v>
      </c>
    </row>
    <row r="4" spans="1:2" x14ac:dyDescent="0.25">
      <c r="A4" s="89" t="s">
        <v>94</v>
      </c>
      <c r="B4" s="89" t="s">
        <v>37</v>
      </c>
    </row>
    <row r="5" spans="1:2" x14ac:dyDescent="0.25">
      <c r="A5" s="89" t="s">
        <v>40</v>
      </c>
      <c r="B5" s="89" t="s">
        <v>37</v>
      </c>
    </row>
    <row r="6" spans="1:2" x14ac:dyDescent="0.25">
      <c r="A6" s="89" t="s">
        <v>41</v>
      </c>
      <c r="B6" s="89" t="s">
        <v>87</v>
      </c>
    </row>
    <row r="7" spans="1:2" x14ac:dyDescent="0.25">
      <c r="A7" s="89" t="s">
        <v>43</v>
      </c>
      <c r="B7" s="89">
        <v>1.2929999999999999</v>
      </c>
    </row>
    <row r="8" spans="1:2" x14ac:dyDescent="0.25">
      <c r="A8" s="89" t="s">
        <v>44</v>
      </c>
      <c r="B8" s="89">
        <v>1.97</v>
      </c>
    </row>
    <row r="9" spans="1:2" x14ac:dyDescent="0.25">
      <c r="A9" s="89" t="s">
        <v>45</v>
      </c>
      <c r="B9" s="89">
        <v>2.1190000000000002</v>
      </c>
    </row>
    <row r="10" spans="1:2" x14ac:dyDescent="0.25">
      <c r="A10" s="89" t="s">
        <v>46</v>
      </c>
      <c r="B10" s="89">
        <v>1.629</v>
      </c>
    </row>
    <row r="11" spans="1:2" x14ac:dyDescent="0.25">
      <c r="A11" s="89" t="s">
        <v>47</v>
      </c>
      <c r="B11" s="89">
        <v>1.319</v>
      </c>
    </row>
    <row r="12" spans="1:2" x14ac:dyDescent="0.25">
      <c r="A12" s="89" t="s">
        <v>48</v>
      </c>
      <c r="B12" s="89">
        <v>1.629</v>
      </c>
    </row>
    <row r="13" spans="1:2" x14ac:dyDescent="0.25">
      <c r="A13" s="89" t="s">
        <v>49</v>
      </c>
      <c r="B13" s="89">
        <v>2.7719999999999998</v>
      </c>
    </row>
    <row r="14" spans="1:2" x14ac:dyDescent="0.25">
      <c r="A14" s="89" t="s">
        <v>50</v>
      </c>
      <c r="B14" s="89">
        <v>2.9790000000000001</v>
      </c>
    </row>
    <row r="15" spans="1:2" x14ac:dyDescent="0.25">
      <c r="A15" s="89" t="s">
        <v>51</v>
      </c>
      <c r="B15" s="89">
        <v>3.1040000000000001</v>
      </c>
    </row>
    <row r="16" spans="1:2" x14ac:dyDescent="0.25">
      <c r="A16" s="89" t="s">
        <v>52</v>
      </c>
      <c r="B16" s="89">
        <v>3.0539999999999998</v>
      </c>
    </row>
    <row r="17" spans="1:2" x14ac:dyDescent="0.25">
      <c r="A17" s="89" t="s">
        <v>53</v>
      </c>
      <c r="B17" s="89">
        <v>2.2010000000000001</v>
      </c>
    </row>
    <row r="18" spans="1:2" x14ac:dyDescent="0.25">
      <c r="A18" s="89" t="s">
        <v>54</v>
      </c>
      <c r="B18" s="89">
        <v>1.704</v>
      </c>
    </row>
    <row r="19" spans="1:2" x14ac:dyDescent="0.25">
      <c r="A19" s="89" t="s">
        <v>55</v>
      </c>
      <c r="B19" s="89">
        <v>3.052</v>
      </c>
    </row>
    <row r="20" spans="1:2" x14ac:dyDescent="0.25">
      <c r="A20" s="89" t="s">
        <v>56</v>
      </c>
      <c r="B20" s="89">
        <v>2.165</v>
      </c>
    </row>
    <row r="21" spans="1:2" x14ac:dyDescent="0.25">
      <c r="A21" s="89" t="s">
        <v>57</v>
      </c>
      <c r="B21" s="89">
        <v>1.998</v>
      </c>
    </row>
    <row r="22" spans="1:2" x14ac:dyDescent="0.25">
      <c r="A22" s="89" t="s">
        <v>58</v>
      </c>
      <c r="B22" s="89">
        <v>1.7350000000000001</v>
      </c>
    </row>
    <row r="23" spans="1:2" x14ac:dyDescent="0.25">
      <c r="A23" s="89" t="s">
        <v>59</v>
      </c>
      <c r="B23" s="89">
        <v>1.2070000000000001</v>
      </c>
    </row>
    <row r="24" spans="1:2" x14ac:dyDescent="0.25">
      <c r="A24" s="89" t="s">
        <v>60</v>
      </c>
      <c r="B24" s="89">
        <v>0.872</v>
      </c>
    </row>
    <row r="25" spans="1:2" x14ac:dyDescent="0.25">
      <c r="A25" s="89" t="s">
        <v>61</v>
      </c>
      <c r="B25" s="89">
        <v>0.72099999999999997</v>
      </c>
    </row>
    <row r="26" spans="1:2" x14ac:dyDescent="0.25">
      <c r="A26" s="89" t="s">
        <v>62</v>
      </c>
      <c r="B26" s="89">
        <v>0.77500000000000002</v>
      </c>
    </row>
    <row r="27" spans="1:2" x14ac:dyDescent="0.25">
      <c r="A27" s="89" t="s">
        <v>63</v>
      </c>
      <c r="B27" s="89">
        <v>0.89900000000000002</v>
      </c>
    </row>
    <row r="28" spans="1:2" x14ac:dyDescent="0.25">
      <c r="A28" s="89" t="s">
        <v>64</v>
      </c>
      <c r="B28" s="89">
        <v>0.54300000000000004</v>
      </c>
    </row>
    <row r="29" spans="1:2" x14ac:dyDescent="0.25">
      <c r="A29" s="89" t="s">
        <v>65</v>
      </c>
      <c r="B29" s="89">
        <v>0.45200000000000001</v>
      </c>
    </row>
    <row r="30" spans="1:2" x14ac:dyDescent="0.25">
      <c r="A30" s="89" t="s">
        <v>66</v>
      </c>
      <c r="B30" s="89">
        <v>0.61299999999999999</v>
      </c>
    </row>
    <row r="31" spans="1:2" x14ac:dyDescent="0.25">
      <c r="A31" s="89" t="s">
        <v>67</v>
      </c>
      <c r="B31" s="89">
        <v>0.65100000000000002</v>
      </c>
    </row>
    <row r="32" spans="1:2" x14ac:dyDescent="0.25">
      <c r="A32" s="89" t="s">
        <v>68</v>
      </c>
      <c r="B32" s="89">
        <v>0.54</v>
      </c>
    </row>
    <row r="33" spans="1:2" x14ac:dyDescent="0.25">
      <c r="A33" s="89" t="s">
        <v>69</v>
      </c>
      <c r="B33" s="89">
        <v>0.53400000000000003</v>
      </c>
    </row>
    <row r="34" spans="1:2" x14ac:dyDescent="0.25">
      <c r="A34" s="89" t="s">
        <v>70</v>
      </c>
      <c r="B34" s="89">
        <v>0.57999999999999996</v>
      </c>
    </row>
    <row r="35" spans="1:2" x14ac:dyDescent="0.25">
      <c r="A35" s="89" t="s">
        <v>71</v>
      </c>
      <c r="B35" s="89">
        <v>0.61</v>
      </c>
    </row>
    <row r="36" spans="1:2" x14ac:dyDescent="0.25">
      <c r="A36" s="89" t="s">
        <v>72</v>
      </c>
      <c r="B36" s="89">
        <v>0.65200000000000002</v>
      </c>
    </row>
    <row r="37" spans="1:2" x14ac:dyDescent="0.25">
      <c r="A37" s="89" t="s">
        <v>73</v>
      </c>
      <c r="B37" s="89">
        <v>0.76600000000000001</v>
      </c>
    </row>
    <row r="38" spans="1:2" x14ac:dyDescent="0.25">
      <c r="A38" s="89" t="s">
        <v>74</v>
      </c>
      <c r="B38" s="89">
        <v>0.59199999999999997</v>
      </c>
    </row>
    <row r="39" spans="1:2" x14ac:dyDescent="0.25">
      <c r="A39" s="89" t="s">
        <v>75</v>
      </c>
      <c r="B39" s="89">
        <v>0.51300000000000001</v>
      </c>
    </row>
    <row r="40" spans="1:2" x14ac:dyDescent="0.25">
      <c r="A40" s="89" t="s">
        <v>76</v>
      </c>
      <c r="B40" s="89">
        <v>0.54300000000000004</v>
      </c>
    </row>
    <row r="41" spans="1:2" x14ac:dyDescent="0.25">
      <c r="A41" s="89" t="s">
        <v>77</v>
      </c>
      <c r="B41" s="89">
        <v>0.52900000000000003</v>
      </c>
    </row>
    <row r="42" spans="1:2" x14ac:dyDescent="0.25">
      <c r="A42" s="89" t="s">
        <v>78</v>
      </c>
      <c r="B42" s="89">
        <v>0.79600000000000004</v>
      </c>
    </row>
    <row r="43" spans="1:2" x14ac:dyDescent="0.25">
      <c r="A43" s="89" t="s">
        <v>79</v>
      </c>
      <c r="B43" s="89">
        <v>0.84199999999999997</v>
      </c>
    </row>
    <row r="44" spans="1:2" x14ac:dyDescent="0.25">
      <c r="A44" s="89" t="s">
        <v>80</v>
      </c>
      <c r="B44" s="89">
        <v>0.878</v>
      </c>
    </row>
    <row r="45" spans="1:2" x14ac:dyDescent="0.25">
      <c r="A45" s="89" t="s">
        <v>81</v>
      </c>
      <c r="B45" s="89">
        <v>0.96299999999999997</v>
      </c>
    </row>
    <row r="46" spans="1:2" x14ac:dyDescent="0.25">
      <c r="A46" s="89" t="s">
        <v>82</v>
      </c>
      <c r="B46" s="89">
        <v>1.024</v>
      </c>
    </row>
    <row r="47" spans="1:2" x14ac:dyDescent="0.25">
      <c r="A47" s="89" t="s">
        <v>83</v>
      </c>
      <c r="B47" s="89">
        <v>0.86799999999999999</v>
      </c>
    </row>
    <row r="48" spans="1:2" x14ac:dyDescent="0.25">
      <c r="A48" s="89" t="s">
        <v>84</v>
      </c>
      <c r="B48" s="89">
        <v>0.54700000000000004</v>
      </c>
    </row>
    <row r="49" spans="1:2" x14ac:dyDescent="0.25">
      <c r="A49" s="89" t="s">
        <v>85</v>
      </c>
      <c r="B49" s="89">
        <v>0.38700000000000001</v>
      </c>
    </row>
    <row r="50" spans="1:2" x14ac:dyDescent="0.25">
      <c r="A50" s="89"/>
      <c r="B50" s="9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661"/>
  <sheetViews>
    <sheetView tabSelected="1" topLeftCell="O93" zoomScale="70" zoomScaleNormal="70" workbookViewId="0">
      <selection activeCell="V119" sqref="V119"/>
    </sheetView>
  </sheetViews>
  <sheetFormatPr baseColWidth="10" defaultColWidth="8.6640625" defaultRowHeight="13.2" x14ac:dyDescent="0.25"/>
  <cols>
    <col min="1" max="1" width="12.33203125" customWidth="1"/>
    <col min="3" max="3" width="9.33203125" bestFit="1" customWidth="1"/>
    <col min="5" max="5" width="3.77734375" customWidth="1"/>
    <col min="6" max="6" width="19.44140625" customWidth="1"/>
    <col min="7" max="7" width="9.44140625" hidden="1" customWidth="1"/>
    <col min="8" max="8" width="9.33203125" hidden="1" customWidth="1"/>
    <col min="9" max="10" width="0" hidden="1" customWidth="1"/>
    <col min="11" max="11" width="10.6640625" hidden="1" customWidth="1"/>
    <col min="13" max="13" width="0" hidden="1" customWidth="1"/>
    <col min="14" max="14" width="10.109375" customWidth="1"/>
    <col min="19" max="19" width="18.33203125" customWidth="1"/>
    <col min="33" max="33" width="9.33203125" bestFit="1" customWidth="1"/>
    <col min="35" max="36" width="9.109375" bestFit="1" customWidth="1"/>
    <col min="37" max="37" width="10.109375" bestFit="1" customWidth="1"/>
    <col min="38" max="38" width="9.109375" bestFit="1" customWidth="1"/>
    <col min="41" max="41" width="10.109375" bestFit="1" customWidth="1"/>
    <col min="43" max="44" width="9.109375" bestFit="1" customWidth="1"/>
    <col min="45" max="45" width="10.33203125" customWidth="1"/>
    <col min="46" max="48" width="10.109375" bestFit="1" customWidth="1"/>
    <col min="49" max="49" width="10.44140625" customWidth="1"/>
    <col min="50" max="50" width="9.6640625" customWidth="1"/>
    <col min="51" max="51" width="9.109375" bestFit="1" customWidth="1"/>
    <col min="52" max="53" width="9.109375" customWidth="1"/>
    <col min="54" max="54" width="9.44140625" bestFit="1" customWidth="1"/>
    <col min="55" max="55" width="9.109375" bestFit="1" customWidth="1"/>
  </cols>
  <sheetData>
    <row r="1" spans="3:55" ht="13.8" thickBot="1" x14ac:dyDescent="0.3">
      <c r="E1" s="15"/>
      <c r="F1" s="15"/>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8"/>
    </row>
    <row r="2" spans="3:55" ht="16.2" thickBot="1" x14ac:dyDescent="0.35">
      <c r="F2" s="63" t="s">
        <v>29</v>
      </c>
      <c r="G2" s="64"/>
      <c r="H2" s="64"/>
      <c r="I2" s="64"/>
      <c r="J2" s="64"/>
      <c r="K2" s="64"/>
      <c r="L2" s="64"/>
      <c r="M2" s="64"/>
      <c r="N2" s="65"/>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8"/>
    </row>
    <row r="3" spans="3:55" x14ac:dyDescent="0.25">
      <c r="F3" s="44" t="s">
        <v>0</v>
      </c>
      <c r="G3" s="45" t="s">
        <v>1</v>
      </c>
      <c r="H3" s="45" t="s">
        <v>2</v>
      </c>
      <c r="I3" s="45" t="s">
        <v>3</v>
      </c>
      <c r="J3" s="45" t="s">
        <v>20</v>
      </c>
      <c r="K3" s="45" t="s">
        <v>25</v>
      </c>
      <c r="L3" s="45" t="s">
        <v>4</v>
      </c>
      <c r="M3" s="45" t="s">
        <v>5</v>
      </c>
      <c r="N3" s="46" t="s">
        <v>6</v>
      </c>
      <c r="O3" s="17"/>
      <c r="P3" s="17"/>
      <c r="Q3" s="17"/>
      <c r="R3" s="17"/>
      <c r="S3" s="78" t="s">
        <v>32</v>
      </c>
      <c r="T3" s="78" t="s">
        <v>33</v>
      </c>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8"/>
    </row>
    <row r="4" spans="3:55" x14ac:dyDescent="0.25">
      <c r="F4" s="20">
        <v>36626</v>
      </c>
      <c r="G4" s="24">
        <v>1.516</v>
      </c>
      <c r="H4" s="24">
        <v>1.8</v>
      </c>
      <c r="I4" s="24">
        <v>0.89</v>
      </c>
      <c r="J4" s="24"/>
      <c r="K4" s="24">
        <v>1.62</v>
      </c>
      <c r="L4" s="24">
        <v>1.2905918256130791</v>
      </c>
      <c r="M4" s="24"/>
      <c r="N4" s="66"/>
      <c r="O4" s="17"/>
      <c r="P4" s="17"/>
      <c r="Q4" s="17"/>
      <c r="R4" s="17"/>
      <c r="S4" s="17"/>
      <c r="T4" s="18"/>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8"/>
    </row>
    <row r="5" spans="3:55" x14ac:dyDescent="0.25">
      <c r="F5" s="20">
        <v>36808</v>
      </c>
      <c r="G5" s="24">
        <v>1.5409999999999999</v>
      </c>
      <c r="H5" s="24">
        <v>1.9</v>
      </c>
      <c r="I5" s="24">
        <v>1.02</v>
      </c>
      <c r="J5" s="24"/>
      <c r="K5" s="24">
        <v>1.76</v>
      </c>
      <c r="L5" s="24">
        <v>1.4586941222265475</v>
      </c>
      <c r="M5" s="24"/>
      <c r="N5" s="66"/>
      <c r="O5" s="17"/>
      <c r="P5" s="17"/>
      <c r="Q5" s="17"/>
      <c r="R5" s="17"/>
      <c r="T5" s="18"/>
      <c r="U5" s="78"/>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8"/>
    </row>
    <row r="6" spans="3:55" x14ac:dyDescent="0.25">
      <c r="F6" s="20">
        <v>37046</v>
      </c>
      <c r="G6" s="24">
        <v>1.679</v>
      </c>
      <c r="H6" s="24">
        <v>1.85</v>
      </c>
      <c r="I6" s="24">
        <v>1.3</v>
      </c>
      <c r="J6" s="24"/>
      <c r="K6" s="24">
        <v>1.72</v>
      </c>
      <c r="L6" s="24">
        <v>1.3683165434021021</v>
      </c>
      <c r="M6" s="24"/>
      <c r="N6" s="66"/>
      <c r="O6" s="17"/>
      <c r="P6" s="17"/>
      <c r="Q6" s="17"/>
      <c r="R6" s="17"/>
      <c r="T6" s="18"/>
      <c r="U6" s="78"/>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8"/>
    </row>
    <row r="7" spans="3:55" x14ac:dyDescent="0.25">
      <c r="F7" s="20">
        <v>37186</v>
      </c>
      <c r="G7" s="24">
        <v>1.2649999999999999</v>
      </c>
      <c r="H7" s="24">
        <v>1.6</v>
      </c>
      <c r="I7" s="24">
        <v>1.19</v>
      </c>
      <c r="J7" s="24"/>
      <c r="K7" s="24">
        <v>1.62</v>
      </c>
      <c r="L7" s="24">
        <v>1.1911764889061893</v>
      </c>
      <c r="M7" s="24">
        <v>1.3472195468540302</v>
      </c>
      <c r="N7" s="66"/>
      <c r="O7" s="17"/>
      <c r="P7" s="17"/>
      <c r="Q7" s="17"/>
      <c r="R7" s="17"/>
      <c r="T7" s="18"/>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8"/>
    </row>
    <row r="8" spans="3:55" x14ac:dyDescent="0.25">
      <c r="F8" s="20">
        <v>37298</v>
      </c>
      <c r="G8" s="24">
        <v>1.107</v>
      </c>
      <c r="H8" s="24">
        <v>1.54</v>
      </c>
      <c r="I8" s="24">
        <v>1.0900000000000001</v>
      </c>
      <c r="J8" s="24"/>
      <c r="K8" s="24">
        <v>1.62</v>
      </c>
      <c r="L8" s="24">
        <v>1.0420534838458546</v>
      </c>
      <c r="M8" s="24">
        <v>1.1822538880555775</v>
      </c>
      <c r="N8" s="66"/>
      <c r="O8" s="17"/>
      <c r="P8" s="17"/>
      <c r="Q8" s="17"/>
      <c r="R8" s="17"/>
      <c r="S8" s="17"/>
      <c r="T8" s="18"/>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8"/>
    </row>
    <row r="9" spans="3:55" x14ac:dyDescent="0.25">
      <c r="F9" s="20">
        <v>37361</v>
      </c>
      <c r="G9" s="24">
        <v>1.4039999999999999</v>
      </c>
      <c r="H9" s="24">
        <v>1.8</v>
      </c>
      <c r="I9" s="24">
        <v>1.07</v>
      </c>
      <c r="J9" s="24"/>
      <c r="K9" s="24">
        <v>1.95</v>
      </c>
      <c r="L9" s="24">
        <v>1.1929840404826781</v>
      </c>
      <c r="M9" s="24">
        <v>1.2830662350990762</v>
      </c>
      <c r="N9" s="66"/>
      <c r="O9" s="17"/>
      <c r="P9" s="17"/>
      <c r="Q9" s="17"/>
      <c r="R9" s="17"/>
      <c r="S9" s="17"/>
      <c r="T9" s="18"/>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8"/>
    </row>
    <row r="10" spans="3:55" x14ac:dyDescent="0.25">
      <c r="F10" s="20">
        <v>37459</v>
      </c>
      <c r="G10" s="24">
        <v>1.41</v>
      </c>
      <c r="H10" s="24">
        <v>1.81</v>
      </c>
      <c r="I10" s="24">
        <v>1.2</v>
      </c>
      <c r="J10" s="24"/>
      <c r="K10" s="24">
        <v>1.55</v>
      </c>
      <c r="L10" s="24">
        <v>1.184850058388478</v>
      </c>
      <c r="M10" s="24">
        <v>1.3930433409647114</v>
      </c>
      <c r="N10" s="66"/>
      <c r="O10" s="17"/>
      <c r="P10" s="17"/>
      <c r="Q10" s="17"/>
      <c r="R10" s="17"/>
      <c r="S10" s="17"/>
      <c r="T10" s="18"/>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8"/>
    </row>
    <row r="11" spans="3:55" x14ac:dyDescent="0.25">
      <c r="F11" s="20">
        <v>37557</v>
      </c>
      <c r="G11" s="24">
        <v>1.444</v>
      </c>
      <c r="H11" s="24">
        <v>1.71</v>
      </c>
      <c r="I11" s="24">
        <v>1.17</v>
      </c>
      <c r="J11" s="24"/>
      <c r="K11" s="24">
        <v>1.66</v>
      </c>
      <c r="L11" s="24">
        <v>1.3520485792137018</v>
      </c>
      <c r="M11" s="24">
        <v>1.4663614115418016</v>
      </c>
      <c r="N11" s="66"/>
      <c r="O11" s="17"/>
      <c r="P11" s="17"/>
      <c r="Q11" s="17"/>
      <c r="R11" s="17"/>
      <c r="S11" s="17"/>
      <c r="T11" s="18"/>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8"/>
    </row>
    <row r="12" spans="3:55" x14ac:dyDescent="0.25">
      <c r="F12" s="20">
        <v>37655</v>
      </c>
      <c r="G12" s="24">
        <v>1.607</v>
      </c>
      <c r="H12" s="24">
        <v>1.86</v>
      </c>
      <c r="I12" s="24">
        <v>1.2</v>
      </c>
      <c r="J12" s="24"/>
      <c r="K12" s="24">
        <v>2.09</v>
      </c>
      <c r="L12" s="24">
        <v>1.5020753600622812</v>
      </c>
      <c r="M12" s="24">
        <v>1.5671737585853003</v>
      </c>
      <c r="N12" s="66"/>
      <c r="O12" s="17"/>
      <c r="P12" s="17"/>
      <c r="Q12" s="17"/>
      <c r="R12" s="17"/>
      <c r="S12" s="17"/>
      <c r="T12" s="18"/>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8"/>
    </row>
    <row r="13" spans="3:55" x14ac:dyDescent="0.25">
      <c r="F13" s="20">
        <v>37956</v>
      </c>
      <c r="G13" s="24">
        <v>1.476</v>
      </c>
      <c r="H13" s="24">
        <v>1.7</v>
      </c>
      <c r="I13" s="24">
        <v>1.35</v>
      </c>
      <c r="J13" s="24"/>
      <c r="K13" s="24">
        <v>2.21</v>
      </c>
      <c r="L13" s="24">
        <v>1.3384919423900352</v>
      </c>
      <c r="M13" s="24">
        <v>1.6038327938738455</v>
      </c>
      <c r="N13" s="66"/>
      <c r="O13" s="17"/>
      <c r="P13" s="17"/>
      <c r="Q13" s="17"/>
      <c r="R13" s="17"/>
      <c r="S13" s="17"/>
      <c r="T13" s="18"/>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8"/>
    </row>
    <row r="14" spans="3:55" x14ac:dyDescent="0.25">
      <c r="F14" s="20">
        <v>38049</v>
      </c>
      <c r="G14" s="24">
        <v>1.738</v>
      </c>
      <c r="H14" s="24">
        <v>1.84</v>
      </c>
      <c r="I14" s="24">
        <v>1.4</v>
      </c>
      <c r="J14" s="24"/>
      <c r="K14" s="24">
        <v>2.48</v>
      </c>
      <c r="L14" s="24">
        <v>1.4713469832619697</v>
      </c>
      <c r="M14" s="24">
        <v>1.6129975526959817</v>
      </c>
      <c r="N14" s="66"/>
      <c r="O14" s="17"/>
      <c r="P14" s="17"/>
      <c r="Q14" s="17"/>
      <c r="R14" s="17"/>
      <c r="S14" s="17"/>
      <c r="T14" s="18"/>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8"/>
    </row>
    <row r="15" spans="3:55" x14ac:dyDescent="0.25">
      <c r="C15">
        <f>YEAR(C18)</f>
        <v>2005</v>
      </c>
      <c r="F15" s="20">
        <v>38152</v>
      </c>
      <c r="G15" s="24">
        <v>1.9850000000000001</v>
      </c>
      <c r="H15" s="24">
        <v>2.2799999999999998</v>
      </c>
      <c r="I15" s="24">
        <v>1.4</v>
      </c>
      <c r="J15" s="24"/>
      <c r="K15" s="24">
        <v>2.13</v>
      </c>
      <c r="L15" s="24">
        <v>1.5463603736862594</v>
      </c>
      <c r="M15" s="24">
        <v>1.8879403173600695</v>
      </c>
      <c r="N15" s="66"/>
      <c r="O15" s="17"/>
      <c r="P15" s="17"/>
      <c r="Q15" s="17"/>
      <c r="R15" s="17"/>
      <c r="S15" s="17"/>
      <c r="T15" s="18"/>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8"/>
    </row>
    <row r="16" spans="3:55" x14ac:dyDescent="0.25">
      <c r="F16" s="20">
        <v>38306</v>
      </c>
      <c r="G16" s="24">
        <v>1.9690000000000001</v>
      </c>
      <c r="H16" s="24">
        <v>2.2999999999999998</v>
      </c>
      <c r="I16" s="24">
        <v>1.56</v>
      </c>
      <c r="J16" s="24"/>
      <c r="K16" s="24">
        <v>2.91</v>
      </c>
      <c r="L16" s="24">
        <v>1.9268499805371742</v>
      </c>
      <c r="M16" s="24">
        <v>2.0529059761585224</v>
      </c>
      <c r="N16" s="66"/>
      <c r="O16" s="17"/>
      <c r="P16" s="17"/>
      <c r="Q16" s="17"/>
      <c r="R16" s="17"/>
      <c r="S16" s="17"/>
      <c r="T16" s="18"/>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8"/>
    </row>
    <row r="17" spans="1:55" x14ac:dyDescent="0.25">
      <c r="F17" s="21">
        <v>38432</v>
      </c>
      <c r="G17" s="24">
        <v>2.109</v>
      </c>
      <c r="H17" s="24">
        <v>2.29</v>
      </c>
      <c r="I17" s="24">
        <v>1.56</v>
      </c>
      <c r="J17" s="24"/>
      <c r="K17" s="24">
        <v>2.65</v>
      </c>
      <c r="L17" s="24">
        <v>2.0280728688205532</v>
      </c>
      <c r="M17" s="24">
        <v>2.1078945290913396</v>
      </c>
      <c r="N17" s="66"/>
      <c r="O17" s="17"/>
      <c r="P17" s="17"/>
      <c r="Q17" s="17"/>
      <c r="R17" s="17"/>
      <c r="S17" s="17"/>
      <c r="T17" s="18"/>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8"/>
    </row>
    <row r="18" spans="1:55" x14ac:dyDescent="0.25">
      <c r="A18">
        <f>YEAR(F18)</f>
        <v>2005</v>
      </c>
      <c r="B18">
        <f>MONTH(F18)</f>
        <v>9</v>
      </c>
      <c r="C18" s="95">
        <v>38596</v>
      </c>
      <c r="F18" s="19">
        <v>38596</v>
      </c>
      <c r="G18" s="24">
        <v>2.7689266602198281</v>
      </c>
      <c r="H18" s="24">
        <v>3.2105947398453307</v>
      </c>
      <c r="I18" s="24">
        <v>2.1238737214695322</v>
      </c>
      <c r="J18" s="24"/>
      <c r="K18" s="24">
        <v>3.4978659409179187</v>
      </c>
      <c r="L18" s="79">
        <v>2.5365746349543916</v>
      </c>
      <c r="M18" s="24">
        <v>2.6668073525455687</v>
      </c>
      <c r="N18" s="83">
        <v>3.2976289933184724</v>
      </c>
      <c r="O18" s="17"/>
      <c r="P18" s="17"/>
      <c r="Q18" s="17">
        <f>N18-L18</f>
        <v>0.76105435836408075</v>
      </c>
      <c r="R18" s="87">
        <f>Q18/N18</f>
        <v>0.23078835123845026</v>
      </c>
      <c r="S18" s="17"/>
      <c r="T18" s="18"/>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8"/>
    </row>
    <row r="19" spans="1:55" x14ac:dyDescent="0.25">
      <c r="A19">
        <f>YEAR(F19)</f>
        <v>2006</v>
      </c>
      <c r="B19">
        <f>MONTH(F19)</f>
        <v>1</v>
      </c>
      <c r="F19" s="19">
        <v>38718</v>
      </c>
      <c r="G19" s="24">
        <v>2.2260270917356895</v>
      </c>
      <c r="H19" s="24">
        <v>2.645566143056072</v>
      </c>
      <c r="I19" s="24">
        <v>1.9931037808364291</v>
      </c>
      <c r="J19" s="24"/>
      <c r="K19" s="24">
        <v>2.7119553048832405</v>
      </c>
      <c r="L19" s="79">
        <v>2.3155838001609435</v>
      </c>
      <c r="M19" s="24">
        <v>2.4206419187982924</v>
      </c>
      <c r="N19" s="83">
        <v>3.1353182154827741</v>
      </c>
      <c r="O19" s="17"/>
      <c r="P19" s="17"/>
      <c r="Q19" s="17">
        <f t="shared" ref="Q19:Q82" si="0">N19-L19</f>
        <v>0.81973441532183067</v>
      </c>
      <c r="R19" s="87">
        <f t="shared" ref="R19:R82" si="1">Q19/N19</f>
        <v>0.26145174396456233</v>
      </c>
      <c r="S19" s="87">
        <f>(L19-$L$18)/$L$18</f>
        <v>-8.7121755357859459E-2</v>
      </c>
      <c r="T19" s="88">
        <f>(N19-$N$18)/$N$18</f>
        <v>-4.92204484387316E-2</v>
      </c>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8"/>
    </row>
    <row r="20" spans="1:55" x14ac:dyDescent="0.25">
      <c r="A20">
        <f>YEAR(F20)</f>
        <v>2006</v>
      </c>
      <c r="B20">
        <f>MONTH(F20)</f>
        <v>5</v>
      </c>
      <c r="F20" s="19">
        <v>38861</v>
      </c>
      <c r="G20" s="24">
        <v>2.8370477773926477</v>
      </c>
      <c r="H20" s="24">
        <v>3.2374457541634052</v>
      </c>
      <c r="I20" s="24">
        <v>1.9036849002315575</v>
      </c>
      <c r="J20" s="24"/>
      <c r="K20" s="24">
        <v>2.8467170359209391</v>
      </c>
      <c r="L20" s="79">
        <v>2.6903110710930154</v>
      </c>
      <c r="M20" s="24">
        <v>2.6751299077873631</v>
      </c>
      <c r="N20" s="83">
        <v>3.6498544818489029</v>
      </c>
      <c r="O20" s="17"/>
      <c r="P20" s="17"/>
      <c r="Q20" s="17">
        <f t="shared" si="0"/>
        <v>0.95954341075588756</v>
      </c>
      <c r="R20" s="87">
        <f t="shared" si="1"/>
        <v>0.26289908694382047</v>
      </c>
      <c r="S20" s="87">
        <f t="shared" ref="S20:S83" si="2">(L20-$L$18)/$L$18</f>
        <v>6.0607889876415161E-2</v>
      </c>
      <c r="T20" s="88">
        <f t="shared" ref="T20:T83" si="3">(N20-$N$18)/$N$18</f>
        <v>0.10681173935700351</v>
      </c>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8"/>
    </row>
    <row r="21" spans="1:55" x14ac:dyDescent="0.25">
      <c r="A21">
        <f>YEAR(F21)</f>
        <v>2006</v>
      </c>
      <c r="B21">
        <f>MONTH(F21)</f>
        <v>9</v>
      </c>
      <c r="F21" s="19">
        <v>38964</v>
      </c>
      <c r="G21" s="24">
        <v>2.2191508880356694</v>
      </c>
      <c r="H21" s="24">
        <v>2.806566651662191</v>
      </c>
      <c r="I21" s="24">
        <v>1.7677987086308466</v>
      </c>
      <c r="J21" s="24"/>
      <c r="K21" s="24">
        <v>3.1835922931781964</v>
      </c>
      <c r="L21" s="79">
        <v>2.3676237183873807</v>
      </c>
      <c r="M21" s="24">
        <v>2.4337496227328548</v>
      </c>
      <c r="N21" s="83">
        <v>3.2122602972112806</v>
      </c>
      <c r="O21" s="17"/>
      <c r="P21" s="17"/>
      <c r="Q21" s="17">
        <f t="shared" si="0"/>
        <v>0.84463657882389986</v>
      </c>
      <c r="R21" s="87">
        <f t="shared" si="1"/>
        <v>0.26294151179378894</v>
      </c>
      <c r="S21" s="87">
        <f t="shared" si="2"/>
        <v>-6.6605931573564231E-2</v>
      </c>
      <c r="T21" s="88">
        <f t="shared" si="3"/>
        <v>-2.5887901968402908E-2</v>
      </c>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8"/>
    </row>
    <row r="22" spans="1:55" x14ac:dyDescent="0.25">
      <c r="A22">
        <f>YEAR(F22)</f>
        <v>2007</v>
      </c>
      <c r="B22">
        <f>MONTH(F22)</f>
        <v>2</v>
      </c>
      <c r="F22" s="19">
        <v>39134</v>
      </c>
      <c r="G22" s="24">
        <v>2.3029976124968825</v>
      </c>
      <c r="H22" s="24">
        <v>2.7946946934825565</v>
      </c>
      <c r="I22" s="24">
        <v>1.9415697877000018</v>
      </c>
      <c r="J22" s="24"/>
      <c r="K22" s="24">
        <v>3.5774777418213954</v>
      </c>
      <c r="L22" s="79">
        <v>2.3722072790927142</v>
      </c>
      <c r="M22" s="24">
        <v>2.3226631135326374</v>
      </c>
      <c r="N22" s="83">
        <v>3.2178785666104903</v>
      </c>
      <c r="O22" s="17"/>
      <c r="P22" s="17"/>
      <c r="Q22" s="17">
        <f t="shared" si="0"/>
        <v>0.84567128751777609</v>
      </c>
      <c r="R22" s="87">
        <f t="shared" si="1"/>
        <v>0.2628039778420081</v>
      </c>
      <c r="S22" s="87">
        <f t="shared" si="2"/>
        <v>-6.4798943266509784E-2</v>
      </c>
      <c r="T22" s="88">
        <f t="shared" si="3"/>
        <v>-2.4184171982223973E-2</v>
      </c>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8"/>
    </row>
    <row r="23" spans="1:55" x14ac:dyDescent="0.25">
      <c r="A23">
        <f>YEAR(F23)</f>
        <v>2007</v>
      </c>
      <c r="B23">
        <f>MONTH(F23)</f>
        <v>7</v>
      </c>
      <c r="F23" s="19">
        <v>39266</v>
      </c>
      <c r="G23" s="24">
        <v>3.028862969080607</v>
      </c>
      <c r="H23" s="24">
        <v>3.5049265839706401</v>
      </c>
      <c r="I23" s="24">
        <v>2.0979837232297012</v>
      </c>
      <c r="J23" s="24"/>
      <c r="K23" s="24">
        <v>3.5265124306049089</v>
      </c>
      <c r="L23" s="79">
        <v>2.6736372747731174</v>
      </c>
      <c r="M23" s="24">
        <v>2.713783973576966</v>
      </c>
      <c r="N23" s="83">
        <v>3.170737846763799</v>
      </c>
      <c r="O23" s="17"/>
      <c r="P23" s="17"/>
      <c r="Q23" s="17">
        <f t="shared" si="0"/>
        <v>0.49710057199068158</v>
      </c>
      <c r="R23" s="87">
        <f t="shared" si="1"/>
        <v>0.15677756913837745</v>
      </c>
      <c r="S23" s="87">
        <f t="shared" si="2"/>
        <v>5.4034538518985951E-2</v>
      </c>
      <c r="T23" s="88">
        <f t="shared" si="3"/>
        <v>-3.8479509614870344E-2</v>
      </c>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8"/>
    </row>
    <row r="24" spans="1:55" x14ac:dyDescent="0.25">
      <c r="A24">
        <f>YEAR(F24)</f>
        <v>2007</v>
      </c>
      <c r="B24">
        <f>MONTH(F24)</f>
        <v>10</v>
      </c>
      <c r="F24" s="19">
        <v>39357</v>
      </c>
      <c r="G24" s="24">
        <v>2.7644555531607735</v>
      </c>
      <c r="H24" s="24">
        <v>3.2003521058660405</v>
      </c>
      <c r="I24" s="24">
        <v>1.774084671247051</v>
      </c>
      <c r="J24" s="24"/>
      <c r="K24" s="24">
        <v>3.7544388175435088</v>
      </c>
      <c r="L24" s="79">
        <v>2.807348515636177</v>
      </c>
      <c r="M24" s="24">
        <v>2.8246815403117811</v>
      </c>
      <c r="N24" s="83">
        <v>3.2825103110097431</v>
      </c>
      <c r="O24" s="17"/>
      <c r="P24" s="17"/>
      <c r="Q24" s="17">
        <f t="shared" si="0"/>
        <v>0.47516179537356606</v>
      </c>
      <c r="R24" s="87">
        <f t="shared" si="1"/>
        <v>0.14475561395187211</v>
      </c>
      <c r="S24" s="87">
        <f t="shared" si="2"/>
        <v>0.10674784686028134</v>
      </c>
      <c r="T24" s="88">
        <f t="shared" si="3"/>
        <v>-4.5847129374960447E-3</v>
      </c>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8"/>
    </row>
    <row r="25" spans="1:55" x14ac:dyDescent="0.25">
      <c r="A25">
        <f>YEAR(F25)</f>
        <v>2008</v>
      </c>
      <c r="B25">
        <f>MONTH(F25)</f>
        <v>1</v>
      </c>
      <c r="F25" s="19">
        <v>39468</v>
      </c>
      <c r="G25" s="25">
        <v>2.99</v>
      </c>
      <c r="H25" s="25">
        <v>3.55</v>
      </c>
      <c r="I25" s="25">
        <v>1.93</v>
      </c>
      <c r="J25" s="25"/>
      <c r="K25" s="25">
        <v>4.3099999999999996</v>
      </c>
      <c r="L25" s="80">
        <v>3.05</v>
      </c>
      <c r="M25" s="25">
        <v>3.08</v>
      </c>
      <c r="N25" s="84">
        <v>3.63</v>
      </c>
      <c r="O25" s="17"/>
      <c r="P25" s="17"/>
      <c r="Q25" s="17">
        <f t="shared" si="0"/>
        <v>0.58000000000000007</v>
      </c>
      <c r="R25" s="87">
        <f t="shared" si="1"/>
        <v>0.1597796143250689</v>
      </c>
      <c r="S25" s="87">
        <f t="shared" si="2"/>
        <v>0.20240893288552486</v>
      </c>
      <c r="T25" s="88">
        <f t="shared" si="3"/>
        <v>0.10079090381451787</v>
      </c>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8"/>
    </row>
    <row r="26" spans="1:55" x14ac:dyDescent="0.25">
      <c r="A26">
        <f>YEAR(F26)</f>
        <v>2008</v>
      </c>
      <c r="B26">
        <f>MONTH(F26)</f>
        <v>4</v>
      </c>
      <c r="F26" s="19">
        <v>39539</v>
      </c>
      <c r="G26" s="25">
        <v>3.43</v>
      </c>
      <c r="H26" s="25">
        <v>4.0599999999999996</v>
      </c>
      <c r="I26" s="25">
        <v>2.04</v>
      </c>
      <c r="J26" s="25"/>
      <c r="K26" s="25">
        <v>4.3600000000000003</v>
      </c>
      <c r="L26" s="80">
        <v>3.71</v>
      </c>
      <c r="M26" s="25">
        <v>3.63</v>
      </c>
      <c r="N26" s="84">
        <v>4.24</v>
      </c>
      <c r="O26" s="17"/>
      <c r="P26" s="17"/>
      <c r="Q26" s="17">
        <f t="shared" si="0"/>
        <v>0.53000000000000025</v>
      </c>
      <c r="R26" s="87">
        <f t="shared" si="1"/>
        <v>0.12500000000000006</v>
      </c>
      <c r="S26" s="87">
        <f t="shared" si="2"/>
        <v>0.46260234131321232</v>
      </c>
      <c r="T26" s="88">
        <f t="shared" si="3"/>
        <v>0.28577229536461601</v>
      </c>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8"/>
    </row>
    <row r="27" spans="1:55" x14ac:dyDescent="0.25">
      <c r="A27">
        <f>YEAR(F27)</f>
        <v>2008</v>
      </c>
      <c r="B27">
        <f>MONTH(F27)</f>
        <v>7</v>
      </c>
      <c r="F27" s="19">
        <v>39650</v>
      </c>
      <c r="G27" s="25">
        <v>3.91</v>
      </c>
      <c r="H27" s="25">
        <v>4.62</v>
      </c>
      <c r="I27" s="25">
        <v>2.34</v>
      </c>
      <c r="J27" s="25"/>
      <c r="K27" s="25">
        <v>4.34</v>
      </c>
      <c r="L27" s="80">
        <v>4.22</v>
      </c>
      <c r="M27" s="25">
        <v>4.25</v>
      </c>
      <c r="N27" s="84">
        <v>4.8099999999999996</v>
      </c>
      <c r="O27" s="17"/>
      <c r="P27" s="17"/>
      <c r="Q27" s="17">
        <f t="shared" si="0"/>
        <v>0.58999999999999986</v>
      </c>
      <c r="R27" s="87">
        <f t="shared" si="1"/>
        <v>0.12266112266112264</v>
      </c>
      <c r="S27" s="87">
        <f t="shared" si="2"/>
        <v>0.66366088418915248</v>
      </c>
      <c r="T27" s="88">
        <f t="shared" si="3"/>
        <v>0.45862375959995333</v>
      </c>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8"/>
    </row>
    <row r="28" spans="1:55" x14ac:dyDescent="0.25">
      <c r="A28">
        <f>YEAR(F28)</f>
        <v>2008</v>
      </c>
      <c r="B28">
        <f>MONTH(F28)</f>
        <v>10</v>
      </c>
      <c r="F28" s="19">
        <v>39723</v>
      </c>
      <c r="G28" s="25">
        <v>3.04</v>
      </c>
      <c r="H28" s="25">
        <v>3.99</v>
      </c>
      <c r="I28" s="25">
        <v>2.0099999999999998</v>
      </c>
      <c r="J28" s="25"/>
      <c r="K28" s="25">
        <v>4.67</v>
      </c>
      <c r="L28" s="80">
        <v>3.27</v>
      </c>
      <c r="M28" s="25">
        <v>3.69</v>
      </c>
      <c r="N28" s="84">
        <v>4.59</v>
      </c>
      <c r="O28" s="17"/>
      <c r="P28" s="17"/>
      <c r="Q28" s="17">
        <f t="shared" si="0"/>
        <v>1.3199999999999998</v>
      </c>
      <c r="R28" s="87">
        <f t="shared" si="1"/>
        <v>0.28758169934640521</v>
      </c>
      <c r="S28" s="87">
        <f t="shared" si="2"/>
        <v>0.28914006902808742</v>
      </c>
      <c r="T28" s="88">
        <f t="shared" si="3"/>
        <v>0.39190915936877052</v>
      </c>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8"/>
    </row>
    <row r="29" spans="1:55" x14ac:dyDescent="0.25">
      <c r="A29">
        <f>YEAR(F29)</f>
        <v>2009</v>
      </c>
      <c r="B29">
        <f>MONTH(F29)</f>
        <v>1</v>
      </c>
      <c r="F29" s="19">
        <v>39825</v>
      </c>
      <c r="G29" s="25">
        <v>1.86</v>
      </c>
      <c r="H29" s="25">
        <v>2.56</v>
      </c>
      <c r="I29" s="25">
        <v>1.63</v>
      </c>
      <c r="J29" s="25"/>
      <c r="K29" s="25">
        <v>3.77</v>
      </c>
      <c r="L29" s="80">
        <v>2.19</v>
      </c>
      <c r="M29" s="25">
        <v>2.4300000000000002</v>
      </c>
      <c r="N29" s="84">
        <v>3.42</v>
      </c>
      <c r="O29" s="17"/>
      <c r="P29" s="17"/>
      <c r="Q29" s="17">
        <f t="shared" si="0"/>
        <v>1.23</v>
      </c>
      <c r="R29" s="87">
        <f t="shared" si="1"/>
        <v>0.35964912280701755</v>
      </c>
      <c r="S29" s="87">
        <f t="shared" si="2"/>
        <v>-0.13663096294449195</v>
      </c>
      <c r="T29" s="88">
        <f t="shared" si="3"/>
        <v>3.7108785412025107E-2</v>
      </c>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8"/>
    </row>
    <row r="30" spans="1:55" x14ac:dyDescent="0.25">
      <c r="A30">
        <f>YEAR(F30)</f>
        <v>2009</v>
      </c>
      <c r="B30">
        <f>MONTH(F30)</f>
        <v>4</v>
      </c>
      <c r="F30" s="22">
        <v>39904</v>
      </c>
      <c r="G30" s="25">
        <v>2.02</v>
      </c>
      <c r="H30" s="25">
        <v>2.66</v>
      </c>
      <c r="I30" s="25">
        <v>1.64</v>
      </c>
      <c r="J30" s="25"/>
      <c r="K30" s="25">
        <v>3.56</v>
      </c>
      <c r="L30" s="80">
        <v>2.04</v>
      </c>
      <c r="M30" s="25">
        <v>2.27</v>
      </c>
      <c r="N30" s="84">
        <v>3.22</v>
      </c>
      <c r="O30" s="17"/>
      <c r="P30" s="17"/>
      <c r="Q30" s="17">
        <f t="shared" si="0"/>
        <v>1.1800000000000002</v>
      </c>
      <c r="R30" s="87">
        <f t="shared" si="1"/>
        <v>0.36645962732919257</v>
      </c>
      <c r="S30" s="87">
        <f t="shared" si="2"/>
        <v>-0.19576582849623905</v>
      </c>
      <c r="T30" s="88">
        <f t="shared" si="3"/>
        <v>-2.3540851161777454E-2</v>
      </c>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8"/>
    </row>
    <row r="31" spans="1:55" x14ac:dyDescent="0.25">
      <c r="A31">
        <f>YEAR(F31)</f>
        <v>2009</v>
      </c>
      <c r="B31">
        <f>MONTH(F31)</f>
        <v>7</v>
      </c>
      <c r="F31" s="22">
        <v>40014</v>
      </c>
      <c r="G31" s="25">
        <v>2.44</v>
      </c>
      <c r="H31" s="25">
        <v>3.01</v>
      </c>
      <c r="I31" s="25">
        <v>1.73</v>
      </c>
      <c r="J31" s="25"/>
      <c r="K31" s="25">
        <v>3.43</v>
      </c>
      <c r="L31" s="80">
        <v>2.27</v>
      </c>
      <c r="M31" s="25">
        <v>2.4500000000000002</v>
      </c>
      <c r="N31" s="84">
        <v>3.03</v>
      </c>
      <c r="O31" s="17"/>
      <c r="P31" s="17"/>
      <c r="Q31" s="17">
        <f t="shared" si="0"/>
        <v>0.75999999999999979</v>
      </c>
      <c r="R31" s="87">
        <f t="shared" si="1"/>
        <v>0.25082508250825075</v>
      </c>
      <c r="S31" s="87">
        <f t="shared" si="2"/>
        <v>-0.10509236798356011</v>
      </c>
      <c r="T31" s="88">
        <f t="shared" si="3"/>
        <v>-8.1158005906890082E-2</v>
      </c>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8"/>
    </row>
    <row r="32" spans="1:55" x14ac:dyDescent="0.25">
      <c r="A32">
        <f>YEAR(F32)</f>
        <v>2009</v>
      </c>
      <c r="B32">
        <f>MONTH(F32)</f>
        <v>10</v>
      </c>
      <c r="F32" s="22">
        <v>40102</v>
      </c>
      <c r="G32" s="25">
        <v>2.64</v>
      </c>
      <c r="H32" s="25">
        <v>3.21</v>
      </c>
      <c r="I32" s="25">
        <v>1.86</v>
      </c>
      <c r="J32" s="25"/>
      <c r="K32" s="25">
        <v>3.72</v>
      </c>
      <c r="L32" s="80">
        <v>2.5</v>
      </c>
      <c r="M32" s="25">
        <v>2.63</v>
      </c>
      <c r="N32" s="84">
        <v>3.14</v>
      </c>
      <c r="O32" s="17"/>
      <c r="P32" s="17"/>
      <c r="Q32" s="17">
        <f t="shared" si="0"/>
        <v>0.64000000000000012</v>
      </c>
      <c r="R32" s="87">
        <f t="shared" si="1"/>
        <v>0.20382165605095545</v>
      </c>
      <c r="S32" s="87">
        <f t="shared" si="2"/>
        <v>-1.4418907470881195E-2</v>
      </c>
      <c r="T32" s="88">
        <f t="shared" si="3"/>
        <v>-4.7800705791298533E-2</v>
      </c>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8"/>
    </row>
    <row r="33" spans="1:55" x14ac:dyDescent="0.25">
      <c r="A33">
        <f>YEAR(F33)</f>
        <v>2010</v>
      </c>
      <c r="B33">
        <f>MONTH(F33)</f>
        <v>1</v>
      </c>
      <c r="F33" s="22">
        <v>40197</v>
      </c>
      <c r="G33" s="25">
        <v>2.65</v>
      </c>
      <c r="H33" s="25">
        <v>3.36</v>
      </c>
      <c r="I33" s="25">
        <v>1.85</v>
      </c>
      <c r="J33" s="25"/>
      <c r="K33" s="25">
        <v>4.13</v>
      </c>
      <c r="L33" s="80">
        <v>2.57</v>
      </c>
      <c r="M33" s="25">
        <v>2.7</v>
      </c>
      <c r="N33" s="84">
        <v>3.54</v>
      </c>
      <c r="O33" s="17"/>
      <c r="P33" s="17"/>
      <c r="Q33" s="17">
        <f t="shared" si="0"/>
        <v>0.9700000000000002</v>
      </c>
      <c r="R33" s="87">
        <f t="shared" si="1"/>
        <v>0.27401129943502828</v>
      </c>
      <c r="S33" s="87">
        <f t="shared" si="2"/>
        <v>1.3177363119934069E-2</v>
      </c>
      <c r="T33" s="88">
        <f t="shared" si="3"/>
        <v>7.3498567356306721E-2</v>
      </c>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8"/>
    </row>
    <row r="34" spans="1:55" x14ac:dyDescent="0.25">
      <c r="A34">
        <f>YEAR(F34)</f>
        <v>2010</v>
      </c>
      <c r="B34">
        <f>MONTH(F34)</f>
        <v>4</v>
      </c>
      <c r="F34" s="22">
        <v>40270</v>
      </c>
      <c r="G34" s="25">
        <v>2.84</v>
      </c>
      <c r="H34" s="25">
        <v>3.42</v>
      </c>
      <c r="I34" s="25">
        <v>1.9</v>
      </c>
      <c r="J34" s="25"/>
      <c r="K34" s="25">
        <v>3.99</v>
      </c>
      <c r="L34" s="80">
        <v>2.71</v>
      </c>
      <c r="M34" s="25">
        <v>2.85</v>
      </c>
      <c r="N34" s="84">
        <v>3.52</v>
      </c>
      <c r="O34" s="17"/>
      <c r="P34" s="17"/>
      <c r="Q34" s="17">
        <f t="shared" si="0"/>
        <v>0.81</v>
      </c>
      <c r="R34" s="87">
        <f t="shared" si="1"/>
        <v>0.23011363636363638</v>
      </c>
      <c r="S34" s="87">
        <f t="shared" si="2"/>
        <v>6.8369904301564768E-2</v>
      </c>
      <c r="T34" s="88">
        <f t="shared" si="3"/>
        <v>6.7433603698926453E-2</v>
      </c>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8"/>
    </row>
    <row r="35" spans="1:55" x14ac:dyDescent="0.25">
      <c r="A35">
        <f>YEAR(F35)</f>
        <v>2010</v>
      </c>
      <c r="B35">
        <f>MONTH(F35)</f>
        <v>7</v>
      </c>
      <c r="F35" s="22">
        <v>40371</v>
      </c>
      <c r="G35" s="25">
        <v>2.71</v>
      </c>
      <c r="H35" s="25">
        <v>3.25</v>
      </c>
      <c r="I35" s="25">
        <v>1.91</v>
      </c>
      <c r="J35" s="25"/>
      <c r="K35" s="25">
        <v>4.01</v>
      </c>
      <c r="L35" s="80">
        <v>2.65</v>
      </c>
      <c r="M35" s="25">
        <v>2.79</v>
      </c>
      <c r="N35" s="84">
        <v>3.69</v>
      </c>
      <c r="O35" s="17"/>
      <c r="P35" s="17"/>
      <c r="Q35" s="17">
        <f t="shared" si="0"/>
        <v>1.04</v>
      </c>
      <c r="R35" s="87">
        <f t="shared" si="1"/>
        <v>0.28184281842818432</v>
      </c>
      <c r="S35" s="87">
        <f t="shared" si="2"/>
        <v>4.4715958080865897E-2</v>
      </c>
      <c r="T35" s="88">
        <f t="shared" si="3"/>
        <v>0.11898579478665867</v>
      </c>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8"/>
    </row>
    <row r="36" spans="1:55" x14ac:dyDescent="0.25">
      <c r="A36">
        <f>YEAR(F36)</f>
        <v>2010</v>
      </c>
      <c r="B36">
        <f>MONTH(F36)</f>
        <v>10</v>
      </c>
      <c r="F36" s="22">
        <v>40455</v>
      </c>
      <c r="G36" s="25">
        <v>2.78</v>
      </c>
      <c r="H36" s="25">
        <v>3.45</v>
      </c>
      <c r="I36" s="25">
        <v>1.93</v>
      </c>
      <c r="J36" s="25"/>
      <c r="K36" s="25">
        <v>3.93</v>
      </c>
      <c r="L36" s="80">
        <v>2.75</v>
      </c>
      <c r="M36" s="25">
        <v>2.86</v>
      </c>
      <c r="N36" s="84">
        <v>3.76</v>
      </c>
      <c r="O36" s="17"/>
      <c r="P36" s="17"/>
      <c r="Q36" s="17">
        <f t="shared" si="0"/>
        <v>1.0099999999999998</v>
      </c>
      <c r="R36" s="87">
        <f t="shared" si="1"/>
        <v>0.2686170212765957</v>
      </c>
      <c r="S36" s="87">
        <f t="shared" si="2"/>
        <v>8.4139201782030687E-2</v>
      </c>
      <c r="T36" s="88">
        <f t="shared" si="3"/>
        <v>0.14021316758748956</v>
      </c>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8"/>
    </row>
    <row r="37" spans="1:55" x14ac:dyDescent="0.25">
      <c r="A37">
        <f>YEAR(F37)</f>
        <v>2011</v>
      </c>
      <c r="B37">
        <f>MONTH(F37)</f>
        <v>1</v>
      </c>
      <c r="F37" s="22">
        <v>40567</v>
      </c>
      <c r="G37" s="25">
        <v>3.08</v>
      </c>
      <c r="H37" s="25">
        <v>3.89</v>
      </c>
      <c r="I37" s="25">
        <v>1.93</v>
      </c>
      <c r="J37" s="25"/>
      <c r="K37" s="25">
        <v>4.22</v>
      </c>
      <c r="L37" s="80">
        <v>3.09</v>
      </c>
      <c r="M37" s="25">
        <v>3.19</v>
      </c>
      <c r="N37" s="84">
        <v>3.99</v>
      </c>
      <c r="O37" s="17"/>
      <c r="P37" s="17"/>
      <c r="Q37" s="17">
        <f t="shared" si="0"/>
        <v>0.90000000000000036</v>
      </c>
      <c r="R37" s="87">
        <f t="shared" si="1"/>
        <v>0.22556390977443616</v>
      </c>
      <c r="S37" s="87">
        <f t="shared" si="2"/>
        <v>0.21817823036599079</v>
      </c>
      <c r="T37" s="88">
        <f t="shared" si="3"/>
        <v>0.20996024964736271</v>
      </c>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8"/>
    </row>
    <row r="38" spans="1:55" x14ac:dyDescent="0.25">
      <c r="A38">
        <f>YEAR(F38)</f>
        <v>2011</v>
      </c>
      <c r="B38">
        <f>MONTH(F38)</f>
        <v>4</v>
      </c>
      <c r="F38" s="22">
        <v>40634</v>
      </c>
      <c r="G38" s="25">
        <v>3.69</v>
      </c>
      <c r="H38" s="25">
        <v>4.5199999999999996</v>
      </c>
      <c r="I38" s="25">
        <v>2.06</v>
      </c>
      <c r="J38" s="25"/>
      <c r="K38" s="25">
        <v>4.41</v>
      </c>
      <c r="L38" s="80">
        <v>3.62</v>
      </c>
      <c r="M38" s="25">
        <v>3.69</v>
      </c>
      <c r="N38" s="84">
        <v>4.26</v>
      </c>
      <c r="O38" s="17"/>
      <c r="P38" s="17"/>
      <c r="Q38" s="17">
        <f t="shared" si="0"/>
        <v>0.63999999999999968</v>
      </c>
      <c r="R38" s="87">
        <f t="shared" si="1"/>
        <v>0.15023474178403748</v>
      </c>
      <c r="S38" s="87">
        <f t="shared" si="2"/>
        <v>0.42712142198216407</v>
      </c>
      <c r="T38" s="88">
        <f t="shared" si="3"/>
        <v>0.29183725902199614</v>
      </c>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8"/>
    </row>
    <row r="39" spans="1:55" x14ac:dyDescent="0.25">
      <c r="A39">
        <f>YEAR(F39)</f>
        <v>2011</v>
      </c>
      <c r="B39">
        <f>MONTH(F39)</f>
        <v>7</v>
      </c>
      <c r="F39" s="22">
        <v>40738</v>
      </c>
      <c r="G39" s="25">
        <v>3.68</v>
      </c>
      <c r="H39" s="25">
        <v>4.5999999999999996</v>
      </c>
      <c r="I39" s="25">
        <v>2.0699999999999998</v>
      </c>
      <c r="J39" s="25"/>
      <c r="K39" s="25">
        <v>4.26</v>
      </c>
      <c r="L39" s="80">
        <v>3.54</v>
      </c>
      <c r="M39" s="25">
        <v>3.67</v>
      </c>
      <c r="N39" s="84">
        <v>4.13</v>
      </c>
      <c r="O39" s="17"/>
      <c r="P39" s="17"/>
      <c r="Q39" s="17">
        <f t="shared" si="0"/>
        <v>0.58999999999999986</v>
      </c>
      <c r="R39" s="87">
        <f t="shared" si="1"/>
        <v>0.14285714285714282</v>
      </c>
      <c r="S39" s="87">
        <f t="shared" si="2"/>
        <v>0.39558282702123226</v>
      </c>
      <c r="T39" s="88">
        <f t="shared" si="3"/>
        <v>0.25241499524902444</v>
      </c>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8"/>
    </row>
    <row r="40" spans="1:55" x14ac:dyDescent="0.25">
      <c r="A40">
        <f>YEAR(F40)</f>
        <v>2011</v>
      </c>
      <c r="B40">
        <f>MONTH(F40)</f>
        <v>9</v>
      </c>
      <c r="F40" s="22">
        <v>40816</v>
      </c>
      <c r="G40" s="25">
        <v>3.46</v>
      </c>
      <c r="H40" s="25">
        <v>4.51</v>
      </c>
      <c r="I40" s="25">
        <v>2.09</v>
      </c>
      <c r="J40" s="25"/>
      <c r="K40" s="25">
        <v>4.2300000000000004</v>
      </c>
      <c r="L40" s="80">
        <v>3.42</v>
      </c>
      <c r="M40" s="25">
        <v>3.57</v>
      </c>
      <c r="N40" s="84">
        <v>4.12</v>
      </c>
      <c r="O40" s="17"/>
      <c r="P40" s="17"/>
      <c r="Q40" s="17">
        <f t="shared" si="0"/>
        <v>0.70000000000000018</v>
      </c>
      <c r="R40" s="87">
        <f t="shared" si="1"/>
        <v>0.16990291262135926</v>
      </c>
      <c r="S40" s="87">
        <f t="shared" si="2"/>
        <v>0.34827493457983449</v>
      </c>
      <c r="T40" s="88">
        <f t="shared" si="3"/>
        <v>0.24938251342033441</v>
      </c>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8"/>
    </row>
    <row r="41" spans="1:55" x14ac:dyDescent="0.25">
      <c r="A41">
        <f>YEAR(F41)</f>
        <v>2012</v>
      </c>
      <c r="B41">
        <f>MONTH(F41)</f>
        <v>1</v>
      </c>
      <c r="F41" s="22">
        <v>40921</v>
      </c>
      <c r="G41" s="25">
        <v>3.37</v>
      </c>
      <c r="H41" s="25">
        <v>4.4400000000000004</v>
      </c>
      <c r="I41" s="25">
        <v>2.13</v>
      </c>
      <c r="J41" s="25"/>
      <c r="K41" s="25">
        <v>4.26</v>
      </c>
      <c r="L41" s="80">
        <v>3.46</v>
      </c>
      <c r="M41" s="25">
        <v>3.61</v>
      </c>
      <c r="N41" s="84">
        <v>4.1399999999999997</v>
      </c>
      <c r="O41" s="17"/>
      <c r="P41" s="17"/>
      <c r="Q41" s="17">
        <f t="shared" si="0"/>
        <v>0.67999999999999972</v>
      </c>
      <c r="R41" s="87">
        <f t="shared" si="1"/>
        <v>0.16425120772946855</v>
      </c>
      <c r="S41" s="87">
        <f t="shared" si="2"/>
        <v>0.3640442320603004</v>
      </c>
      <c r="T41" s="88">
        <f t="shared" si="3"/>
        <v>0.25544747707771454</v>
      </c>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8"/>
    </row>
    <row r="42" spans="1:55" x14ac:dyDescent="0.25">
      <c r="A42">
        <f>YEAR(F42)</f>
        <v>2012</v>
      </c>
      <c r="B42">
        <f>MONTH(F42)</f>
        <v>3</v>
      </c>
      <c r="F42" s="22">
        <v>40998</v>
      </c>
      <c r="G42" s="25">
        <v>3.89</v>
      </c>
      <c r="H42" s="25">
        <v>4.9000000000000004</v>
      </c>
      <c r="I42" s="25">
        <v>2.08</v>
      </c>
      <c r="J42" s="25"/>
      <c r="K42" s="25">
        <v>4.0199999999999996</v>
      </c>
      <c r="L42" s="80">
        <v>3.69</v>
      </c>
      <c r="M42" s="25">
        <v>3.82</v>
      </c>
      <c r="N42" s="84">
        <v>4.29</v>
      </c>
      <c r="O42" s="17"/>
      <c r="P42" s="17"/>
      <c r="Q42" s="17">
        <f t="shared" si="0"/>
        <v>0.60000000000000009</v>
      </c>
      <c r="R42" s="87">
        <f t="shared" si="1"/>
        <v>0.13986013986013987</v>
      </c>
      <c r="S42" s="87">
        <f t="shared" si="2"/>
        <v>0.45471769257297934</v>
      </c>
      <c r="T42" s="88">
        <f t="shared" si="3"/>
        <v>0.30093470450806664</v>
      </c>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8"/>
    </row>
    <row r="43" spans="1:55" x14ac:dyDescent="0.25">
      <c r="A43">
        <f>YEAR(F43)</f>
        <v>2012</v>
      </c>
      <c r="B43">
        <f>MONTH(F43)</f>
        <v>7</v>
      </c>
      <c r="F43" s="22">
        <v>41103</v>
      </c>
      <c r="G43" s="25">
        <v>3.52</v>
      </c>
      <c r="H43" s="25">
        <v>4.58</v>
      </c>
      <c r="I43" s="25">
        <v>2.0499999999999998</v>
      </c>
      <c r="J43" s="25"/>
      <c r="K43" s="25">
        <v>3.64</v>
      </c>
      <c r="L43" s="80">
        <v>3.36</v>
      </c>
      <c r="M43" s="25">
        <v>3.5</v>
      </c>
      <c r="N43" s="84">
        <v>4.16</v>
      </c>
      <c r="O43" s="17"/>
      <c r="P43" s="17"/>
      <c r="Q43" s="17">
        <f t="shared" si="0"/>
        <v>0.80000000000000027</v>
      </c>
      <c r="R43" s="87">
        <f t="shared" si="1"/>
        <v>0.19230769230769237</v>
      </c>
      <c r="S43" s="87">
        <f t="shared" si="2"/>
        <v>0.32462098835913561</v>
      </c>
      <c r="T43" s="88">
        <f t="shared" si="3"/>
        <v>0.26151244073509494</v>
      </c>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8"/>
    </row>
    <row r="44" spans="1:55" x14ac:dyDescent="0.25">
      <c r="A44">
        <f>YEAR(F44)</f>
        <v>2012</v>
      </c>
      <c r="B44">
        <f>MONTH(F44)</f>
        <v>9</v>
      </c>
      <c r="F44" s="22">
        <v>41180</v>
      </c>
      <c r="G44" s="25">
        <v>3.82</v>
      </c>
      <c r="H44" s="25">
        <v>4.91</v>
      </c>
      <c r="I44" s="25">
        <v>2.12</v>
      </c>
      <c r="J44" s="25"/>
      <c r="K44" s="25">
        <v>3.54</v>
      </c>
      <c r="L44" s="80">
        <v>3.7</v>
      </c>
      <c r="M44" s="25">
        <v>3.82</v>
      </c>
      <c r="N44" s="84">
        <v>4.32</v>
      </c>
      <c r="O44" s="17"/>
      <c r="P44" s="17"/>
      <c r="Q44" s="17">
        <f t="shared" si="0"/>
        <v>0.62000000000000011</v>
      </c>
      <c r="R44" s="87">
        <f t="shared" si="1"/>
        <v>0.14351851851851855</v>
      </c>
      <c r="S44" s="87">
        <f t="shared" si="2"/>
        <v>0.45866001694309588</v>
      </c>
      <c r="T44" s="88">
        <f t="shared" si="3"/>
        <v>0.31003214999413709</v>
      </c>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8"/>
    </row>
    <row r="45" spans="1:55" x14ac:dyDescent="0.25">
      <c r="A45">
        <f>YEAR(F45)</f>
        <v>2013</v>
      </c>
      <c r="B45">
        <f>MONTH(F45)</f>
        <v>1</v>
      </c>
      <c r="F45" s="22">
        <v>41284</v>
      </c>
      <c r="G45" s="25">
        <v>3.29</v>
      </c>
      <c r="H45" s="25">
        <v>4.4800000000000004</v>
      </c>
      <c r="I45" s="25">
        <v>2.1</v>
      </c>
      <c r="J45" s="25"/>
      <c r="K45" s="25">
        <v>3.7</v>
      </c>
      <c r="L45" s="80">
        <v>3.55</v>
      </c>
      <c r="M45" s="25">
        <v>3.7</v>
      </c>
      <c r="N45" s="84">
        <v>4.37</v>
      </c>
      <c r="O45" s="17"/>
      <c r="P45" s="17"/>
      <c r="Q45" s="17">
        <f t="shared" si="0"/>
        <v>0.82000000000000028</v>
      </c>
      <c r="R45" s="87">
        <f t="shared" si="1"/>
        <v>0.18764302059496574</v>
      </c>
      <c r="S45" s="87">
        <f t="shared" si="2"/>
        <v>0.39952515139134864</v>
      </c>
      <c r="T45" s="88">
        <f t="shared" si="3"/>
        <v>0.32519455913758771</v>
      </c>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8"/>
    </row>
    <row r="46" spans="1:55" x14ac:dyDescent="0.25">
      <c r="A46">
        <f>YEAR(F46)</f>
        <v>2013</v>
      </c>
      <c r="B46">
        <f>MONTH(F46)</f>
        <v>3</v>
      </c>
      <c r="F46" s="22">
        <v>41362</v>
      </c>
      <c r="G46" s="25">
        <v>3.59</v>
      </c>
      <c r="H46" s="25">
        <v>4.66</v>
      </c>
      <c r="I46" s="25">
        <v>2.1</v>
      </c>
      <c r="J46" s="25"/>
      <c r="K46" s="25">
        <v>3.77</v>
      </c>
      <c r="L46" s="80">
        <v>3.58</v>
      </c>
      <c r="M46" s="25">
        <v>3.75</v>
      </c>
      <c r="N46" s="84">
        <v>4.2300000000000004</v>
      </c>
      <c r="O46" s="17"/>
      <c r="P46" s="17"/>
      <c r="Q46" s="17">
        <f t="shared" si="0"/>
        <v>0.65000000000000036</v>
      </c>
      <c r="R46" s="87">
        <f t="shared" si="1"/>
        <v>0.15366430260047287</v>
      </c>
      <c r="S46" s="87">
        <f t="shared" si="2"/>
        <v>0.41135212450169817</v>
      </c>
      <c r="T46" s="88">
        <f t="shared" si="3"/>
        <v>0.28273981353592592</v>
      </c>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8"/>
    </row>
    <row r="47" spans="1:55" x14ac:dyDescent="0.25">
      <c r="A47">
        <f>YEAR(F47)</f>
        <v>2013</v>
      </c>
      <c r="B47">
        <f>MONTH(F47)</f>
        <v>7</v>
      </c>
      <c r="F47" s="22">
        <v>41467</v>
      </c>
      <c r="G47" s="25">
        <v>3.65</v>
      </c>
      <c r="H47" s="25">
        <v>4.57</v>
      </c>
      <c r="I47" s="25">
        <v>2.14</v>
      </c>
      <c r="J47" s="25"/>
      <c r="K47" s="25">
        <v>3.77</v>
      </c>
      <c r="L47" s="80">
        <v>3.5</v>
      </c>
      <c r="M47" s="25">
        <v>3.55</v>
      </c>
      <c r="N47" s="84">
        <v>4.13</v>
      </c>
      <c r="O47" s="17"/>
      <c r="P47" s="17"/>
      <c r="Q47" s="17">
        <f t="shared" si="0"/>
        <v>0.62999999999999989</v>
      </c>
      <c r="R47" s="87">
        <f t="shared" si="1"/>
        <v>0.15254237288135591</v>
      </c>
      <c r="S47" s="87">
        <f t="shared" si="2"/>
        <v>0.3798135295407663</v>
      </c>
      <c r="T47" s="88">
        <f t="shared" si="3"/>
        <v>0.25241499524902444</v>
      </c>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8"/>
    </row>
    <row r="48" spans="1:55" x14ac:dyDescent="0.25">
      <c r="A48">
        <f>YEAR(F48)</f>
        <v>2013</v>
      </c>
      <c r="B48">
        <f>MONTH(F48)</f>
        <v>10</v>
      </c>
      <c r="F48" s="22">
        <v>41551</v>
      </c>
      <c r="G48" s="25">
        <v>3.45</v>
      </c>
      <c r="H48" s="25">
        <v>4.3</v>
      </c>
      <c r="I48" s="25">
        <v>2.09</v>
      </c>
      <c r="J48" s="25"/>
      <c r="K48" s="25">
        <v>4.09</v>
      </c>
      <c r="L48" s="80">
        <v>3.51</v>
      </c>
      <c r="M48" s="25">
        <v>3.67</v>
      </c>
      <c r="N48" s="84">
        <v>4.12</v>
      </c>
      <c r="O48" s="17"/>
      <c r="P48" s="17"/>
      <c r="Q48" s="17">
        <f t="shared" si="0"/>
        <v>0.61000000000000032</v>
      </c>
      <c r="R48" s="87">
        <f t="shared" si="1"/>
        <v>0.14805825242718454</v>
      </c>
      <c r="S48" s="87">
        <f t="shared" si="2"/>
        <v>0.38375585391088274</v>
      </c>
      <c r="T48" s="88">
        <f t="shared" si="3"/>
        <v>0.24938251342033441</v>
      </c>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8"/>
    </row>
    <row r="49" spans="1:55" x14ac:dyDescent="0.25">
      <c r="A49">
        <f>YEAR(F49)</f>
        <v>2014</v>
      </c>
      <c r="B49">
        <f>MONTH(F49)</f>
        <v>1</v>
      </c>
      <c r="F49" s="22">
        <v>41640</v>
      </c>
      <c r="G49" s="25">
        <v>3.34</v>
      </c>
      <c r="H49" s="25">
        <v>4.29</v>
      </c>
      <c r="I49" s="25">
        <v>2.09</v>
      </c>
      <c r="J49" s="25"/>
      <c r="K49" s="25">
        <v>4.3099999999999996</v>
      </c>
      <c r="L49" s="80">
        <v>3.49</v>
      </c>
      <c r="M49" s="25">
        <v>3.62</v>
      </c>
      <c r="N49" s="84">
        <v>4.22</v>
      </c>
      <c r="O49" s="17"/>
      <c r="P49" s="17"/>
      <c r="Q49" s="17">
        <f t="shared" si="0"/>
        <v>0.72999999999999954</v>
      </c>
      <c r="R49" s="87">
        <f t="shared" si="1"/>
        <v>0.17298578199052123</v>
      </c>
      <c r="S49" s="87">
        <f t="shared" si="2"/>
        <v>0.37587120517064992</v>
      </c>
      <c r="T49" s="88">
        <f t="shared" si="3"/>
        <v>0.27970733170723561</v>
      </c>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8"/>
    </row>
    <row r="50" spans="1:55" x14ac:dyDescent="0.25">
      <c r="A50">
        <f>YEAR(F50)</f>
        <v>2014</v>
      </c>
      <c r="B50">
        <f>MONTH(F50)</f>
        <v>4</v>
      </c>
      <c r="F50" s="22">
        <v>41730</v>
      </c>
      <c r="G50" s="25">
        <v>3.65</v>
      </c>
      <c r="H50" s="25">
        <v>4.82</v>
      </c>
      <c r="I50" s="25">
        <v>2.15</v>
      </c>
      <c r="J50" s="25"/>
      <c r="K50" s="25">
        <v>4.57</v>
      </c>
      <c r="L50" s="80">
        <v>3.56</v>
      </c>
      <c r="M50" s="25">
        <v>3.66</v>
      </c>
      <c r="N50" s="84">
        <v>4.17</v>
      </c>
      <c r="O50" s="17"/>
      <c r="P50" s="17"/>
      <c r="Q50" s="17">
        <f t="shared" si="0"/>
        <v>0.60999999999999988</v>
      </c>
      <c r="R50" s="87">
        <f t="shared" si="1"/>
        <v>0.1462829736211031</v>
      </c>
      <c r="S50" s="87">
        <f t="shared" si="2"/>
        <v>0.40346747576146519</v>
      </c>
      <c r="T50" s="88">
        <f t="shared" si="3"/>
        <v>0.26454492256378498</v>
      </c>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8"/>
    </row>
    <row r="51" spans="1:55" x14ac:dyDescent="0.25">
      <c r="A51">
        <v>2014</v>
      </c>
      <c r="B51">
        <v>1</v>
      </c>
      <c r="F51" s="40">
        <v>41821</v>
      </c>
      <c r="G51" s="42">
        <v>3.7</v>
      </c>
      <c r="H51" s="42">
        <v>4.5599999999999996</v>
      </c>
      <c r="I51" s="42">
        <v>2.17</v>
      </c>
      <c r="J51" s="42"/>
      <c r="K51" s="42">
        <v>4.24</v>
      </c>
      <c r="L51" s="81">
        <v>3.51</v>
      </c>
      <c r="M51" s="42">
        <v>3.63</v>
      </c>
      <c r="N51" s="85">
        <v>4.18</v>
      </c>
      <c r="O51" s="17"/>
      <c r="P51" s="17"/>
      <c r="Q51" s="17">
        <f t="shared" si="0"/>
        <v>0.66999999999999993</v>
      </c>
      <c r="R51" s="87">
        <f t="shared" si="1"/>
        <v>0.16028708133971292</v>
      </c>
      <c r="S51" s="87">
        <f t="shared" si="2"/>
        <v>0.38375585391088274</v>
      </c>
      <c r="T51" s="88">
        <f t="shared" si="3"/>
        <v>0.26757740439247507</v>
      </c>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8"/>
    </row>
    <row r="52" spans="1:55" x14ac:dyDescent="0.25">
      <c r="A52">
        <f>YEAR(F52)</f>
        <v>2014</v>
      </c>
      <c r="B52">
        <f>MONTH(F52)</f>
        <v>10</v>
      </c>
      <c r="F52" s="40">
        <v>41913</v>
      </c>
      <c r="G52" s="42">
        <v>3.34</v>
      </c>
      <c r="H52" s="42">
        <v>4.07</v>
      </c>
      <c r="I52" s="42">
        <v>2.16</v>
      </c>
      <c r="J52" s="42"/>
      <c r="K52" s="42">
        <v>4.25</v>
      </c>
      <c r="L52" s="81">
        <v>3.38</v>
      </c>
      <c r="M52" s="42">
        <v>3.48</v>
      </c>
      <c r="N52" s="85">
        <v>4.1500000000000004</v>
      </c>
      <c r="O52" s="17"/>
      <c r="P52" s="17"/>
      <c r="Q52" s="17">
        <f t="shared" si="0"/>
        <v>0.77000000000000046</v>
      </c>
      <c r="R52" s="87">
        <f t="shared" si="1"/>
        <v>0.18554216867469889</v>
      </c>
      <c r="S52" s="87">
        <f t="shared" si="2"/>
        <v>0.33250563709936859</v>
      </c>
      <c r="T52" s="88">
        <f t="shared" si="3"/>
        <v>0.25847995890640485</v>
      </c>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8"/>
    </row>
    <row r="53" spans="1:55" x14ac:dyDescent="0.25">
      <c r="A53">
        <f>YEAR(F53)</f>
        <v>2015</v>
      </c>
      <c r="B53">
        <f>MONTH(F53)</f>
        <v>1</v>
      </c>
      <c r="F53" s="40">
        <v>42005</v>
      </c>
      <c r="G53" s="42">
        <v>2.2999999999999998</v>
      </c>
      <c r="H53" s="42">
        <v>3.12</v>
      </c>
      <c r="I53" s="42">
        <v>2.11</v>
      </c>
      <c r="J53" s="42"/>
      <c r="K53" s="42">
        <v>4.04</v>
      </c>
      <c r="L53" s="81">
        <v>2.75</v>
      </c>
      <c r="M53" s="42">
        <v>2.9</v>
      </c>
      <c r="N53" s="85">
        <v>3.96</v>
      </c>
      <c r="O53" s="17"/>
      <c r="P53" s="17"/>
      <c r="Q53" s="17">
        <f t="shared" si="0"/>
        <v>1.21</v>
      </c>
      <c r="R53" s="87">
        <f t="shared" si="1"/>
        <v>0.30555555555555552</v>
      </c>
      <c r="S53" s="87">
        <f t="shared" si="2"/>
        <v>8.4139201782030687E-2</v>
      </c>
      <c r="T53" s="88">
        <f t="shared" si="3"/>
        <v>0.20086280416129224</v>
      </c>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8"/>
    </row>
    <row r="54" spans="1:55" x14ac:dyDescent="0.25">
      <c r="A54">
        <f>YEAR(F54)</f>
        <v>2015</v>
      </c>
      <c r="B54">
        <f>MONTH(F54)</f>
        <v>4</v>
      </c>
      <c r="F54" s="40">
        <v>42095</v>
      </c>
      <c r="G54" s="42">
        <v>2.42</v>
      </c>
      <c r="H54" s="42">
        <v>2.77</v>
      </c>
      <c r="I54" s="42">
        <v>2.09</v>
      </c>
      <c r="J54" s="42"/>
      <c r="K54" s="42">
        <v>4.01</v>
      </c>
      <c r="L54" s="81">
        <v>2.56</v>
      </c>
      <c r="M54" s="42">
        <v>2.62</v>
      </c>
      <c r="N54" s="85">
        <v>3.69</v>
      </c>
      <c r="O54" s="17"/>
      <c r="P54" s="17"/>
      <c r="Q54" s="17">
        <f t="shared" si="0"/>
        <v>1.1299999999999999</v>
      </c>
      <c r="R54" s="87">
        <f t="shared" si="1"/>
        <v>0.30623306233062331</v>
      </c>
      <c r="S54" s="87">
        <f t="shared" si="2"/>
        <v>9.2350387498176777E-3</v>
      </c>
      <c r="T54" s="88">
        <f t="shared" si="3"/>
        <v>0.11898579478665867</v>
      </c>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8"/>
    </row>
    <row r="55" spans="1:55" x14ac:dyDescent="0.25">
      <c r="A55">
        <f>YEAR(F55)</f>
        <v>2015</v>
      </c>
      <c r="B55">
        <f>MONTH(F55)</f>
        <v>7</v>
      </c>
      <c r="F55" s="40">
        <v>42186</v>
      </c>
      <c r="G55" s="42">
        <v>2.82</v>
      </c>
      <c r="H55" s="42">
        <v>3.07</v>
      </c>
      <c r="I55" s="42">
        <v>2.12</v>
      </c>
      <c r="J55" s="42"/>
      <c r="K55" s="42">
        <v>3.97</v>
      </c>
      <c r="L55" s="81">
        <v>2.61</v>
      </c>
      <c r="M55" s="42">
        <v>2.63</v>
      </c>
      <c r="N55" s="85">
        <v>3.48</v>
      </c>
      <c r="O55" s="17"/>
      <c r="P55" s="17"/>
      <c r="Q55" s="17">
        <f t="shared" si="0"/>
        <v>0.87000000000000011</v>
      </c>
      <c r="R55" s="87">
        <f t="shared" si="1"/>
        <v>0.25000000000000006</v>
      </c>
      <c r="S55" s="87">
        <f t="shared" si="2"/>
        <v>2.8946660600399982E-2</v>
      </c>
      <c r="T55" s="88">
        <f t="shared" si="3"/>
        <v>5.530367638416591E-2</v>
      </c>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8"/>
    </row>
    <row r="56" spans="1:55" x14ac:dyDescent="0.25">
      <c r="A56">
        <f>YEAR(F56)</f>
        <v>2015</v>
      </c>
      <c r="B56">
        <f>MONTH(F56)</f>
        <v>10</v>
      </c>
      <c r="F56" s="22">
        <v>42278</v>
      </c>
      <c r="G56" s="25">
        <v>2.35</v>
      </c>
      <c r="H56" s="25">
        <v>2.84</v>
      </c>
      <c r="I56" s="25">
        <v>2.09</v>
      </c>
      <c r="J56" s="25"/>
      <c r="K56" s="25">
        <v>3.97</v>
      </c>
      <c r="L56" s="80">
        <v>2.2999999999999998</v>
      </c>
      <c r="M56" s="25">
        <v>2.39</v>
      </c>
      <c r="N56" s="84">
        <v>3.33</v>
      </c>
      <c r="O56" s="17"/>
      <c r="P56" s="17"/>
      <c r="Q56" s="17">
        <f t="shared" si="0"/>
        <v>1.0300000000000002</v>
      </c>
      <c r="R56" s="87">
        <f t="shared" si="1"/>
        <v>0.30930930930930939</v>
      </c>
      <c r="S56" s="87">
        <f t="shared" si="2"/>
        <v>-9.3265394873210769E-2</v>
      </c>
      <c r="T56" s="88">
        <f t="shared" si="3"/>
        <v>9.8164489538139603E-3</v>
      </c>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8"/>
    </row>
    <row r="57" spans="1:55" x14ac:dyDescent="0.25">
      <c r="A57">
        <f>YEAR(F57)</f>
        <v>2016</v>
      </c>
      <c r="B57">
        <f>MONTH(F57)</f>
        <v>1</v>
      </c>
      <c r="F57" s="22">
        <v>42370</v>
      </c>
      <c r="G57" s="25">
        <v>1.98</v>
      </c>
      <c r="H57" s="25">
        <v>2.42</v>
      </c>
      <c r="I57" s="25">
        <v>2.09</v>
      </c>
      <c r="J57" s="25"/>
      <c r="K57" s="25">
        <v>3.91</v>
      </c>
      <c r="L57" s="80">
        <v>1.99</v>
      </c>
      <c r="M57" s="25">
        <v>2.17</v>
      </c>
      <c r="N57" s="84">
        <v>3.15</v>
      </c>
      <c r="O57" s="17"/>
      <c r="P57" s="17"/>
      <c r="Q57" s="17">
        <f t="shared" si="0"/>
        <v>1.1599999999999999</v>
      </c>
      <c r="R57" s="87">
        <f t="shared" si="1"/>
        <v>0.36825396825396822</v>
      </c>
      <c r="S57" s="87">
        <f t="shared" si="2"/>
        <v>-0.21547745034682145</v>
      </c>
      <c r="T57" s="88">
        <f t="shared" si="3"/>
        <v>-4.4768223962608461E-2</v>
      </c>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8"/>
    </row>
    <row r="58" spans="1:55" x14ac:dyDescent="0.25">
      <c r="A58">
        <f>YEAR(F58)</f>
        <v>2016</v>
      </c>
      <c r="B58">
        <f>MONTH(F58)</f>
        <v>4</v>
      </c>
      <c r="F58" s="40">
        <v>42461</v>
      </c>
      <c r="G58" s="42">
        <v>2.06</v>
      </c>
      <c r="H58" s="42">
        <v>2.39</v>
      </c>
      <c r="I58" s="42">
        <v>2.02</v>
      </c>
      <c r="J58" s="42"/>
      <c r="K58" s="42">
        <v>3.79</v>
      </c>
      <c r="L58" s="81">
        <v>1.9</v>
      </c>
      <c r="M58" s="42">
        <v>2.0099999999999998</v>
      </c>
      <c r="N58" s="85">
        <v>2.76</v>
      </c>
      <c r="O58" s="17"/>
      <c r="P58" s="17"/>
      <c r="Q58" s="17">
        <f t="shared" si="0"/>
        <v>0.85999999999999988</v>
      </c>
      <c r="R58" s="87">
        <f t="shared" si="1"/>
        <v>0.31159420289855072</v>
      </c>
      <c r="S58" s="87">
        <f t="shared" si="2"/>
        <v>-0.25095836967786972</v>
      </c>
      <c r="T58" s="88">
        <f t="shared" si="3"/>
        <v>-0.16303501528152364</v>
      </c>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8"/>
    </row>
    <row r="59" spans="1:55" x14ac:dyDescent="0.25">
      <c r="A59">
        <f>YEAR(F59)</f>
        <v>2016</v>
      </c>
      <c r="B59">
        <f>MONTH(F59)</f>
        <v>7</v>
      </c>
      <c r="F59" s="40">
        <v>42552</v>
      </c>
      <c r="G59" s="42">
        <v>2.2599999999999998</v>
      </c>
      <c r="H59" s="42">
        <v>2.59</v>
      </c>
      <c r="I59" s="42">
        <v>2.0499999999999998</v>
      </c>
      <c r="J59" s="42">
        <v>2.41</v>
      </c>
      <c r="K59" s="42">
        <v>3.79</v>
      </c>
      <c r="L59" s="81">
        <v>2.19</v>
      </c>
      <c r="M59" s="42">
        <v>2.2799999999999998</v>
      </c>
      <c r="N59" s="85">
        <v>2.97</v>
      </c>
      <c r="O59" s="17"/>
      <c r="P59" s="17"/>
      <c r="Q59" s="17">
        <f t="shared" si="0"/>
        <v>0.78000000000000025</v>
      </c>
      <c r="R59" s="87">
        <f t="shared" si="1"/>
        <v>0.26262626262626271</v>
      </c>
      <c r="S59" s="87">
        <f t="shared" si="2"/>
        <v>-0.13663096294449195</v>
      </c>
      <c r="T59" s="88">
        <f t="shared" si="3"/>
        <v>-9.9352896879030747E-2</v>
      </c>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8"/>
    </row>
    <row r="60" spans="1:55" x14ac:dyDescent="0.25">
      <c r="A60">
        <f>YEAR(F60)</f>
        <v>2016</v>
      </c>
      <c r="B60">
        <f>MONTH(F60)</f>
        <v>10</v>
      </c>
      <c r="F60" s="40">
        <v>42644</v>
      </c>
      <c r="G60" s="42">
        <v>2.2200000000000002</v>
      </c>
      <c r="H60" s="42">
        <v>2.5099999999999998</v>
      </c>
      <c r="I60" s="42">
        <v>2.06</v>
      </c>
      <c r="J60" s="42">
        <v>2.4300000000000002</v>
      </c>
      <c r="K60" s="42">
        <v>3.67</v>
      </c>
      <c r="L60" s="81">
        <v>2.21</v>
      </c>
      <c r="M60" s="42">
        <v>2.21</v>
      </c>
      <c r="N60" s="85">
        <v>3.12</v>
      </c>
      <c r="O60" s="17"/>
      <c r="P60" s="17"/>
      <c r="Q60" s="17">
        <f t="shared" si="0"/>
        <v>0.91000000000000014</v>
      </c>
      <c r="R60" s="87">
        <f t="shared" si="1"/>
        <v>0.29166666666666669</v>
      </c>
      <c r="S60" s="87">
        <f t="shared" si="2"/>
        <v>-0.128746314204259</v>
      </c>
      <c r="T60" s="88">
        <f t="shared" si="3"/>
        <v>-5.38656694486788E-2</v>
      </c>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8"/>
    </row>
    <row r="61" spans="1:55" x14ac:dyDescent="0.25">
      <c r="A61">
        <f>YEAR(F61)</f>
        <v>2017</v>
      </c>
      <c r="B61">
        <f>MONTH(F61)</f>
        <v>1</v>
      </c>
      <c r="F61" s="40">
        <v>42736</v>
      </c>
      <c r="G61" s="42">
        <v>2.3199999999999998</v>
      </c>
      <c r="H61" s="42">
        <v>2.65</v>
      </c>
      <c r="I61" s="42">
        <v>2.11</v>
      </c>
      <c r="J61" s="42">
        <v>2.5299999999999998</v>
      </c>
      <c r="K61" s="42">
        <v>3.84</v>
      </c>
      <c r="L61" s="81">
        <v>2.2999999999999998</v>
      </c>
      <c r="M61" s="42">
        <v>2.3199999999999998</v>
      </c>
      <c r="N61" s="85">
        <v>2.99</v>
      </c>
      <c r="O61" s="17"/>
      <c r="P61" s="17"/>
      <c r="Q61" s="17">
        <f t="shared" si="0"/>
        <v>0.69000000000000039</v>
      </c>
      <c r="R61" s="87">
        <f t="shared" si="1"/>
        <v>0.23076923076923089</v>
      </c>
      <c r="S61" s="87">
        <f t="shared" si="2"/>
        <v>-9.3265394873210769E-2</v>
      </c>
      <c r="T61" s="88">
        <f t="shared" si="3"/>
        <v>-9.3287933221650479E-2</v>
      </c>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8"/>
    </row>
    <row r="62" spans="1:55" x14ac:dyDescent="0.25">
      <c r="A62">
        <f>YEAR(F62)</f>
        <v>2017</v>
      </c>
      <c r="B62">
        <f>MONTH(F62)</f>
        <v>4</v>
      </c>
      <c r="F62" s="40">
        <v>42826</v>
      </c>
      <c r="G62" s="42">
        <v>2.38</v>
      </c>
      <c r="H62" s="42">
        <v>2.74</v>
      </c>
      <c r="I62" s="42">
        <v>2.15</v>
      </c>
      <c r="J62" s="25">
        <v>2.52</v>
      </c>
      <c r="K62" s="42">
        <v>3.87</v>
      </c>
      <c r="L62" s="81">
        <v>2.27</v>
      </c>
      <c r="M62" s="42">
        <v>2.2400000000000002</v>
      </c>
      <c r="N62" s="85">
        <v>3.03</v>
      </c>
      <c r="O62" s="17"/>
      <c r="P62" s="17"/>
      <c r="Q62" s="17">
        <f t="shared" si="0"/>
        <v>0.75999999999999979</v>
      </c>
      <c r="R62" s="87">
        <f t="shared" si="1"/>
        <v>0.25082508250825075</v>
      </c>
      <c r="S62" s="87">
        <f t="shared" si="2"/>
        <v>-0.10509236798356011</v>
      </c>
      <c r="T62" s="88">
        <f t="shared" si="3"/>
        <v>-8.1158005906890082E-2</v>
      </c>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8"/>
    </row>
    <row r="63" spans="1:55" x14ac:dyDescent="0.25">
      <c r="A63">
        <f>YEAR(F63)</f>
        <v>2017</v>
      </c>
      <c r="B63">
        <f>MONTH(F63)</f>
        <v>7</v>
      </c>
      <c r="F63" s="40">
        <v>42917</v>
      </c>
      <c r="G63" s="42">
        <v>2.2599999999999998</v>
      </c>
      <c r="H63" s="42">
        <v>2.58</v>
      </c>
      <c r="I63" s="42">
        <v>2.15</v>
      </c>
      <c r="J63" s="25">
        <v>2.52</v>
      </c>
      <c r="K63" s="42">
        <v>3.89</v>
      </c>
      <c r="L63" s="81">
        <v>2.2000000000000002</v>
      </c>
      <c r="M63" s="42">
        <v>2.2400000000000002</v>
      </c>
      <c r="N63" s="85">
        <v>3.15</v>
      </c>
      <c r="O63" s="17"/>
      <c r="P63" s="17"/>
      <c r="Q63" s="17">
        <f t="shared" si="0"/>
        <v>0.94999999999999973</v>
      </c>
      <c r="R63" s="87">
        <f t="shared" si="1"/>
        <v>0.30158730158730152</v>
      </c>
      <c r="S63" s="87">
        <f t="shared" si="2"/>
        <v>-0.13268863857437538</v>
      </c>
      <c r="T63" s="88">
        <f t="shared" si="3"/>
        <v>-4.4768223962608461E-2</v>
      </c>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8"/>
    </row>
    <row r="64" spans="1:55" x14ac:dyDescent="0.25">
      <c r="A64">
        <f>YEAR(F64)</f>
        <v>2017</v>
      </c>
      <c r="B64">
        <f>MONTH(F64)</f>
        <v>10</v>
      </c>
      <c r="F64" s="40">
        <v>43009</v>
      </c>
      <c r="G64" s="42">
        <v>2.4900000000000002</v>
      </c>
      <c r="H64" s="42">
        <v>2.73</v>
      </c>
      <c r="I64" s="42">
        <v>2.17</v>
      </c>
      <c r="J64" s="25">
        <v>2.6</v>
      </c>
      <c r="K64" s="42">
        <v>3.82</v>
      </c>
      <c r="L64" s="81">
        <v>2.46</v>
      </c>
      <c r="M64" s="42">
        <v>2.41</v>
      </c>
      <c r="N64" s="85">
        <v>3.31</v>
      </c>
      <c r="O64" s="17"/>
      <c r="P64" s="17"/>
      <c r="Q64" s="17">
        <f t="shared" si="0"/>
        <v>0.85000000000000009</v>
      </c>
      <c r="R64" s="87">
        <f t="shared" si="1"/>
        <v>0.25679758308157102</v>
      </c>
      <c r="S64" s="87">
        <f t="shared" si="2"/>
        <v>-3.0188204951347108E-2</v>
      </c>
      <c r="T64" s="88">
        <f t="shared" si="3"/>
        <v>3.7514852964336915E-3</v>
      </c>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8"/>
    </row>
    <row r="65" spans="1:55" x14ac:dyDescent="0.25">
      <c r="A65">
        <f>YEAR(F65)</f>
        <v>2018</v>
      </c>
      <c r="B65">
        <f>MONTH(F65)</f>
        <v>1</v>
      </c>
      <c r="F65" s="40">
        <v>43101</v>
      </c>
      <c r="G65" s="42">
        <v>2.5</v>
      </c>
      <c r="H65" s="42">
        <v>2.68</v>
      </c>
      <c r="I65" s="42">
        <v>2.17</v>
      </c>
      <c r="J65" s="42">
        <v>2.66</v>
      </c>
      <c r="K65" s="42">
        <v>3.88</v>
      </c>
      <c r="L65" s="81">
        <v>2.63</v>
      </c>
      <c r="M65" s="42">
        <v>2.5499999999999998</v>
      </c>
      <c r="N65" s="85">
        <v>3.41</v>
      </c>
      <c r="O65" s="17"/>
      <c r="P65" s="17"/>
      <c r="Q65" s="17">
        <f t="shared" si="0"/>
        <v>0.78000000000000025</v>
      </c>
      <c r="R65" s="87">
        <f t="shared" si="1"/>
        <v>0.22873900293255139</v>
      </c>
      <c r="S65" s="87">
        <f t="shared" si="2"/>
        <v>3.6831309340632938E-2</v>
      </c>
      <c r="T65" s="88">
        <f t="shared" si="3"/>
        <v>3.4076303583335035E-2</v>
      </c>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8"/>
    </row>
    <row r="66" spans="1:55" x14ac:dyDescent="0.25">
      <c r="A66">
        <f>YEAR(F66)</f>
        <v>2018</v>
      </c>
      <c r="B66">
        <f>MONTH(F66)</f>
        <v>4</v>
      </c>
      <c r="F66" s="40">
        <v>43191</v>
      </c>
      <c r="G66" s="42">
        <v>2.67</v>
      </c>
      <c r="H66" s="42">
        <v>2.87</v>
      </c>
      <c r="I66" s="42">
        <v>2.1800000000000002</v>
      </c>
      <c r="J66" s="42">
        <v>2.57</v>
      </c>
      <c r="K66" s="42">
        <v>3.87</v>
      </c>
      <c r="L66" s="81">
        <v>2.7</v>
      </c>
      <c r="M66" s="42">
        <v>2.59</v>
      </c>
      <c r="N66" s="85">
        <v>3.39</v>
      </c>
      <c r="O66" s="17"/>
      <c r="P66" s="17"/>
      <c r="Q66" s="17">
        <f t="shared" si="0"/>
        <v>0.69</v>
      </c>
      <c r="R66" s="87">
        <f t="shared" si="1"/>
        <v>0.20353982300884954</v>
      </c>
      <c r="S66" s="87">
        <f t="shared" si="2"/>
        <v>6.4427579931448375E-2</v>
      </c>
      <c r="T66" s="88">
        <f t="shared" si="3"/>
        <v>2.8011339925954767E-2</v>
      </c>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8"/>
    </row>
    <row r="67" spans="1:55" x14ac:dyDescent="0.25">
      <c r="A67">
        <f>YEAR(F67)</f>
        <v>2018</v>
      </c>
      <c r="B67">
        <f>MONTH(F67)</f>
        <v>7</v>
      </c>
      <c r="F67" s="40">
        <v>43282</v>
      </c>
      <c r="G67" s="42">
        <v>2.88</v>
      </c>
      <c r="H67" s="42">
        <v>3.05</v>
      </c>
      <c r="I67" s="42">
        <v>2.2200000000000002</v>
      </c>
      <c r="J67" s="42">
        <v>2.6</v>
      </c>
      <c r="K67" s="42">
        <v>3.85</v>
      </c>
      <c r="L67" s="81">
        <v>2.89</v>
      </c>
      <c r="M67" s="42">
        <v>2.75</v>
      </c>
      <c r="N67" s="85">
        <v>3.48</v>
      </c>
      <c r="O67" s="17"/>
      <c r="P67" s="17"/>
      <c r="Q67" s="17">
        <f t="shared" si="0"/>
        <v>0.58999999999999986</v>
      </c>
      <c r="R67" s="87">
        <f t="shared" si="1"/>
        <v>0.16954022988505743</v>
      </c>
      <c r="S67" s="87">
        <f t="shared" si="2"/>
        <v>0.13933174296366138</v>
      </c>
      <c r="T67" s="88">
        <f t="shared" si="3"/>
        <v>5.530367638416591E-2</v>
      </c>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8"/>
    </row>
    <row r="68" spans="1:55" x14ac:dyDescent="0.25">
      <c r="A68">
        <f>YEAR(F68)</f>
        <v>2018</v>
      </c>
      <c r="B68">
        <f>MONTH(F68)</f>
        <v>10</v>
      </c>
      <c r="F68" s="40">
        <v>43374</v>
      </c>
      <c r="G68" s="42">
        <v>2.91</v>
      </c>
      <c r="H68" s="42">
        <v>3.1</v>
      </c>
      <c r="I68" s="42">
        <v>2.19</v>
      </c>
      <c r="J68" s="42">
        <v>2.64</v>
      </c>
      <c r="K68" s="42">
        <v>3.93</v>
      </c>
      <c r="L68" s="81">
        <v>2.99</v>
      </c>
      <c r="M68" s="42">
        <v>2.78</v>
      </c>
      <c r="N68" s="85">
        <v>3.57</v>
      </c>
      <c r="O68" s="17"/>
      <c r="P68" s="17"/>
      <c r="Q68" s="17">
        <f t="shared" si="0"/>
        <v>0.57999999999999963</v>
      </c>
      <c r="R68" s="87">
        <f t="shared" si="1"/>
        <v>0.16246498599439765</v>
      </c>
      <c r="S68" s="87">
        <f t="shared" si="2"/>
        <v>0.17875498666482617</v>
      </c>
      <c r="T68" s="88">
        <f t="shared" si="3"/>
        <v>8.2596012842377053E-2</v>
      </c>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8"/>
    </row>
    <row r="69" spans="1:55" x14ac:dyDescent="0.25">
      <c r="A69">
        <f>YEAR(F69)</f>
        <v>2019</v>
      </c>
      <c r="B69">
        <f>MONTH(F69)</f>
        <v>1</v>
      </c>
      <c r="F69" s="40">
        <v>43466</v>
      </c>
      <c r="G69" s="42">
        <v>2.27</v>
      </c>
      <c r="H69" s="42">
        <v>2.59</v>
      </c>
      <c r="I69" s="42">
        <v>2.19</v>
      </c>
      <c r="J69" s="42">
        <v>2.71</v>
      </c>
      <c r="K69" s="42">
        <v>3.99</v>
      </c>
      <c r="L69" s="81">
        <v>2.65</v>
      </c>
      <c r="M69" s="42">
        <v>2.52</v>
      </c>
      <c r="N69" s="85">
        <v>3.5</v>
      </c>
      <c r="O69" s="17"/>
      <c r="P69" s="17"/>
      <c r="Q69" s="17">
        <f t="shared" si="0"/>
        <v>0.85000000000000009</v>
      </c>
      <c r="R69" s="87">
        <f t="shared" si="1"/>
        <v>0.24285714285714288</v>
      </c>
      <c r="S69" s="87">
        <f t="shared" si="2"/>
        <v>4.4715958080865897E-2</v>
      </c>
      <c r="T69" s="88">
        <f t="shared" si="3"/>
        <v>6.1368640041546185E-2</v>
      </c>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8"/>
    </row>
    <row r="70" spans="1:55" x14ac:dyDescent="0.25">
      <c r="A70">
        <f>YEAR(F70)</f>
        <v>2019</v>
      </c>
      <c r="B70">
        <f>MONTH(F70)</f>
        <v>4</v>
      </c>
      <c r="F70" s="40">
        <v>43556</v>
      </c>
      <c r="G70" s="42">
        <v>2.76</v>
      </c>
      <c r="H70" s="42">
        <v>3</v>
      </c>
      <c r="I70" s="42">
        <v>2.2200000000000002</v>
      </c>
      <c r="J70" s="42">
        <v>2.38</v>
      </c>
      <c r="K70" s="42">
        <v>3.97</v>
      </c>
      <c r="L70" s="81">
        <v>2.75</v>
      </c>
      <c r="M70" s="42">
        <v>2.59</v>
      </c>
      <c r="N70" s="85">
        <v>3.44</v>
      </c>
      <c r="O70" s="17"/>
      <c r="P70" s="17"/>
      <c r="Q70" s="17">
        <f t="shared" si="0"/>
        <v>0.69</v>
      </c>
      <c r="R70" s="87">
        <f t="shared" si="1"/>
        <v>0.2005813953488372</v>
      </c>
      <c r="S70" s="87">
        <f t="shared" si="2"/>
        <v>8.4139201782030687E-2</v>
      </c>
      <c r="T70" s="88">
        <f t="shared" si="3"/>
        <v>4.3173749069405375E-2</v>
      </c>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8"/>
    </row>
    <row r="71" spans="1:55" x14ac:dyDescent="0.25">
      <c r="A71">
        <f>YEAR(F71)</f>
        <v>2019</v>
      </c>
      <c r="B71">
        <f>MONTH(F71)</f>
        <v>7</v>
      </c>
      <c r="F71" s="40">
        <v>43647</v>
      </c>
      <c r="G71" s="42">
        <v>2.76</v>
      </c>
      <c r="H71" s="42">
        <v>3.06</v>
      </c>
      <c r="I71" s="42">
        <v>2.21</v>
      </c>
      <c r="J71" s="42">
        <v>2.46</v>
      </c>
      <c r="K71" s="42">
        <v>3.87</v>
      </c>
      <c r="L71" s="81">
        <v>2.71</v>
      </c>
      <c r="M71" s="42">
        <v>2.58</v>
      </c>
      <c r="N71" s="85">
        <v>3.55</v>
      </c>
      <c r="O71" s="17"/>
      <c r="P71" s="17"/>
      <c r="Q71" s="17">
        <f t="shared" si="0"/>
        <v>0.83999999999999986</v>
      </c>
      <c r="R71" s="87">
        <f t="shared" si="1"/>
        <v>0.23661971830985912</v>
      </c>
      <c r="S71" s="87">
        <f t="shared" si="2"/>
        <v>6.8369904301564768E-2</v>
      </c>
      <c r="T71" s="88">
        <f t="shared" si="3"/>
        <v>7.6531049184996786E-2</v>
      </c>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8"/>
    </row>
    <row r="72" spans="1:55" x14ac:dyDescent="0.25">
      <c r="A72">
        <f>YEAR(F72)</f>
        <v>2019</v>
      </c>
      <c r="B72">
        <f>MONTH(F72)</f>
        <v>10</v>
      </c>
      <c r="F72" s="40">
        <v>43739</v>
      </c>
      <c r="G72" s="42">
        <v>2.68</v>
      </c>
      <c r="H72" s="42">
        <v>2.97</v>
      </c>
      <c r="I72" s="42">
        <v>2.2000000000000002</v>
      </c>
      <c r="J72" s="42">
        <v>2.4</v>
      </c>
      <c r="K72" s="42">
        <v>3.79</v>
      </c>
      <c r="L72" s="81">
        <v>2.74</v>
      </c>
      <c r="M72" s="42">
        <v>2.58</v>
      </c>
      <c r="N72" s="85">
        <v>3.65</v>
      </c>
      <c r="O72" s="17"/>
      <c r="P72" s="17"/>
      <c r="Q72" s="17">
        <f t="shared" si="0"/>
        <v>0.9099999999999997</v>
      </c>
      <c r="R72" s="87">
        <f t="shared" si="1"/>
        <v>0.2493150684931506</v>
      </c>
      <c r="S72" s="87">
        <f t="shared" si="2"/>
        <v>8.0196877411914294E-2</v>
      </c>
      <c r="T72" s="88">
        <f t="shared" si="3"/>
        <v>0.10685586747189814</v>
      </c>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8"/>
    </row>
    <row r="73" spans="1:55" x14ac:dyDescent="0.25">
      <c r="A73">
        <f>YEAR(F73)</f>
        <v>2020</v>
      </c>
      <c r="B73">
        <f>MONTH(F73)</f>
        <v>1</v>
      </c>
      <c r="F73" s="40">
        <v>43831</v>
      </c>
      <c r="G73" s="42">
        <v>2.59</v>
      </c>
      <c r="H73" s="42">
        <v>2.96</v>
      </c>
      <c r="I73" s="42">
        <v>2.1800000000000002</v>
      </c>
      <c r="J73" s="42">
        <v>2.4700000000000002</v>
      </c>
      <c r="K73" s="42">
        <v>3.82</v>
      </c>
      <c r="L73" s="81">
        <v>2.71</v>
      </c>
      <c r="M73" s="42">
        <v>2.6</v>
      </c>
      <c r="N73" s="85">
        <v>3.65</v>
      </c>
      <c r="O73" s="17"/>
      <c r="P73" s="17"/>
      <c r="Q73" s="17">
        <f t="shared" si="0"/>
        <v>0.94</v>
      </c>
      <c r="R73" s="87">
        <f t="shared" si="1"/>
        <v>0.25753424657534246</v>
      </c>
      <c r="S73" s="87">
        <f t="shared" si="2"/>
        <v>6.8369904301564768E-2</v>
      </c>
      <c r="T73" s="88">
        <f t="shared" si="3"/>
        <v>0.10685586747189814</v>
      </c>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8"/>
    </row>
    <row r="74" spans="1:55" x14ac:dyDescent="0.25">
      <c r="A74">
        <f>YEAR(F74)</f>
        <v>2020</v>
      </c>
      <c r="B74">
        <f>MONTH(F74)</f>
        <v>4</v>
      </c>
      <c r="F74" s="40">
        <v>43922</v>
      </c>
      <c r="G74" s="42">
        <v>1.91</v>
      </c>
      <c r="H74" s="42">
        <v>2.2799999999999998</v>
      </c>
      <c r="I74" s="42">
        <v>2.19</v>
      </c>
      <c r="J74" s="42">
        <v>2.4300000000000002</v>
      </c>
      <c r="K74" s="42">
        <v>3.74</v>
      </c>
      <c r="L74" s="81">
        <v>2.33</v>
      </c>
      <c r="M74" s="42">
        <v>2.13</v>
      </c>
      <c r="N74" s="85">
        <v>3.44</v>
      </c>
      <c r="O74" s="17"/>
      <c r="P74" s="17"/>
      <c r="Q74" s="17">
        <f t="shared" si="0"/>
        <v>1.1099999999999999</v>
      </c>
      <c r="R74" s="87">
        <f t="shared" si="1"/>
        <v>0.32267441860465113</v>
      </c>
      <c r="S74" s="87">
        <f t="shared" si="2"/>
        <v>-8.1438421762861243E-2</v>
      </c>
      <c r="T74" s="88">
        <f t="shared" si="3"/>
        <v>4.3173749069405375E-2</v>
      </c>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8"/>
    </row>
    <row r="75" spans="1:55" x14ac:dyDescent="0.25">
      <c r="A75">
        <f>YEAR(F75)</f>
        <v>2020</v>
      </c>
      <c r="B75">
        <f>MONTH(F75)</f>
        <v>7</v>
      </c>
      <c r="F75" s="40">
        <v>44013</v>
      </c>
      <c r="G75" s="42">
        <v>2.2200000000000002</v>
      </c>
      <c r="H75" s="42">
        <v>2.58</v>
      </c>
      <c r="I75" s="42">
        <v>2.15</v>
      </c>
      <c r="J75" s="42">
        <v>2.4</v>
      </c>
      <c r="K75" s="42">
        <v>3.75</v>
      </c>
      <c r="L75" s="81">
        <v>2.2000000000000002</v>
      </c>
      <c r="M75" s="42">
        <v>2.11</v>
      </c>
      <c r="N75" s="85">
        <v>3.08</v>
      </c>
      <c r="O75" s="17"/>
      <c r="P75" s="17"/>
      <c r="Q75" s="17">
        <f t="shared" si="0"/>
        <v>0.87999999999999989</v>
      </c>
      <c r="R75" s="87">
        <f t="shared" si="1"/>
        <v>0.2857142857142857</v>
      </c>
      <c r="S75" s="87">
        <f t="shared" si="2"/>
        <v>-0.13268863857437538</v>
      </c>
      <c r="T75" s="88">
        <f t="shared" si="3"/>
        <v>-6.5995596763439343E-2</v>
      </c>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8"/>
    </row>
    <row r="76" spans="1:55" x14ac:dyDescent="0.25">
      <c r="A76">
        <f>YEAR(F76)</f>
        <v>2020</v>
      </c>
      <c r="B76">
        <f>MONTH(F76)</f>
        <v>10</v>
      </c>
      <c r="F76" s="40">
        <v>44105</v>
      </c>
      <c r="G76" s="42">
        <v>2.1800000000000002</v>
      </c>
      <c r="H76" s="42">
        <v>2.54</v>
      </c>
      <c r="I76" s="42">
        <v>2.1800000000000002</v>
      </c>
      <c r="J76" s="42">
        <v>2.42</v>
      </c>
      <c r="K76" s="42">
        <v>3.74</v>
      </c>
      <c r="L76" s="81">
        <v>2.13</v>
      </c>
      <c r="M76" s="42">
        <v>2.06</v>
      </c>
      <c r="N76" s="85">
        <v>3.26</v>
      </c>
      <c r="O76" s="17"/>
      <c r="P76" s="17"/>
      <c r="Q76" s="17">
        <f t="shared" si="0"/>
        <v>1.1299999999999999</v>
      </c>
      <c r="R76" s="87">
        <f t="shared" si="1"/>
        <v>0.34662576687116564</v>
      </c>
      <c r="S76" s="87">
        <f t="shared" si="2"/>
        <v>-0.16028490916519081</v>
      </c>
      <c r="T76" s="88">
        <f t="shared" si="3"/>
        <v>-1.1410923847017048E-2</v>
      </c>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8"/>
    </row>
    <row r="77" spans="1:55" x14ac:dyDescent="0.25">
      <c r="A77">
        <f>YEAR(F77)</f>
        <v>2021</v>
      </c>
      <c r="B77">
        <f>MONTH(F77)</f>
        <v>1</v>
      </c>
      <c r="F77" s="40">
        <v>44197</v>
      </c>
      <c r="G77" s="42">
        <v>2.3199999999999998</v>
      </c>
      <c r="H77" s="42">
        <v>2.65</v>
      </c>
      <c r="I77" s="42">
        <v>2.19</v>
      </c>
      <c r="J77" s="42">
        <v>2.4500000000000002</v>
      </c>
      <c r="K77" s="42">
        <v>3.9</v>
      </c>
      <c r="L77" s="81">
        <v>2.35</v>
      </c>
      <c r="M77" s="42">
        <v>2.1800000000000002</v>
      </c>
      <c r="N77" s="85">
        <v>3.11</v>
      </c>
      <c r="O77" s="17"/>
      <c r="P77" s="17"/>
      <c r="Q77" s="17">
        <f t="shared" si="0"/>
        <v>0.75999999999999979</v>
      </c>
      <c r="R77" s="87">
        <f t="shared" si="1"/>
        <v>0.24437299035369769</v>
      </c>
      <c r="S77" s="87">
        <f t="shared" si="2"/>
        <v>-7.3553773022628291E-2</v>
      </c>
      <c r="T77" s="88">
        <f t="shared" si="3"/>
        <v>-5.6898151277369004E-2</v>
      </c>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8"/>
    </row>
    <row r="78" spans="1:55" x14ac:dyDescent="0.25">
      <c r="A78">
        <f>YEAR(F78)</f>
        <v>2021</v>
      </c>
      <c r="B78">
        <f>MONTH(F78)</f>
        <v>4</v>
      </c>
      <c r="F78" s="40">
        <v>44287</v>
      </c>
      <c r="G78" s="42">
        <v>2.82</v>
      </c>
      <c r="H78" s="42">
        <v>3.12</v>
      </c>
      <c r="I78" s="42">
        <v>2.19</v>
      </c>
      <c r="J78" s="42">
        <v>2.39</v>
      </c>
      <c r="K78" s="42">
        <v>4.01</v>
      </c>
      <c r="L78" s="81">
        <v>2.77</v>
      </c>
      <c r="M78" s="42">
        <v>2.5299999999999998</v>
      </c>
      <c r="N78" s="85">
        <v>3.49</v>
      </c>
      <c r="O78" s="17"/>
      <c r="P78" s="17"/>
      <c r="Q78" s="17">
        <f t="shared" si="0"/>
        <v>0.7200000000000002</v>
      </c>
      <c r="R78" s="87">
        <f t="shared" si="1"/>
        <v>0.20630372492836679</v>
      </c>
      <c r="S78" s="87">
        <f t="shared" si="2"/>
        <v>9.2023850522263639E-2</v>
      </c>
      <c r="T78" s="88">
        <f t="shared" si="3"/>
        <v>5.8336158212856114E-2</v>
      </c>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8"/>
    </row>
    <row r="79" spans="1:55" x14ac:dyDescent="0.25">
      <c r="A79">
        <f>YEAR(F79)</f>
        <v>2021</v>
      </c>
      <c r="B79">
        <f>MONTH(F79)</f>
        <v>7</v>
      </c>
      <c r="F79" s="40">
        <v>44378</v>
      </c>
      <c r="G79" s="42">
        <v>3.09</v>
      </c>
      <c r="H79" s="42">
        <v>3.4</v>
      </c>
      <c r="I79" s="42">
        <v>2.2200000000000002</v>
      </c>
      <c r="J79" s="42">
        <v>2.54</v>
      </c>
      <c r="K79" s="42">
        <v>4.08</v>
      </c>
      <c r="L79" s="81">
        <v>2.9</v>
      </c>
      <c r="M79" s="42">
        <v>2.74</v>
      </c>
      <c r="N79" s="85">
        <v>3.56</v>
      </c>
      <c r="O79" s="17"/>
      <c r="P79" s="17"/>
      <c r="Q79" s="17">
        <f t="shared" si="0"/>
        <v>0.66000000000000014</v>
      </c>
      <c r="R79" s="87">
        <f t="shared" si="1"/>
        <v>0.18539325842696633</v>
      </c>
      <c r="S79" s="87">
        <f t="shared" si="2"/>
        <v>0.14327406733377779</v>
      </c>
      <c r="T79" s="88">
        <f t="shared" si="3"/>
        <v>7.9563531013686989E-2</v>
      </c>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8"/>
    </row>
    <row r="80" spans="1:55" x14ac:dyDescent="0.25">
      <c r="A80">
        <f>YEAR(F80)</f>
        <v>2021</v>
      </c>
      <c r="B80">
        <f>MONTH(F80)</f>
        <v>10</v>
      </c>
      <c r="F80" s="40">
        <v>44470</v>
      </c>
      <c r="G80" s="42">
        <v>3.25</v>
      </c>
      <c r="H80" s="42">
        <v>3.55</v>
      </c>
      <c r="I80" s="42">
        <v>2.33</v>
      </c>
      <c r="J80" s="42">
        <v>2.4500000000000002</v>
      </c>
      <c r="K80" s="42">
        <v>4.34</v>
      </c>
      <c r="L80" s="81">
        <v>3.1</v>
      </c>
      <c r="M80" s="42">
        <v>2.96</v>
      </c>
      <c r="N80" s="85">
        <v>3.73</v>
      </c>
      <c r="O80" s="17"/>
      <c r="P80" s="17"/>
      <c r="Q80" s="17">
        <f t="shared" si="0"/>
        <v>0.62999999999999989</v>
      </c>
      <c r="R80" s="87">
        <f t="shared" si="1"/>
        <v>0.16890080428954421</v>
      </c>
      <c r="S80" s="87">
        <f t="shared" si="2"/>
        <v>0.22212055473610737</v>
      </c>
      <c r="T80" s="88">
        <f t="shared" si="3"/>
        <v>0.13111572210141922</v>
      </c>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8"/>
    </row>
    <row r="81" spans="1:55" x14ac:dyDescent="0.25">
      <c r="A81">
        <f>YEAR(F81)</f>
        <v>2022</v>
      </c>
      <c r="B81">
        <f>MONTH(F81)</f>
        <v>1</v>
      </c>
      <c r="F81" s="40">
        <v>44562</v>
      </c>
      <c r="G81" s="42">
        <v>3.28</v>
      </c>
      <c r="H81" s="42">
        <v>3.87</v>
      </c>
      <c r="I81" s="42">
        <v>2.4900000000000002</v>
      </c>
      <c r="J81" s="42">
        <v>2.69</v>
      </c>
      <c r="K81" s="42">
        <v>4.6900000000000004</v>
      </c>
      <c r="L81" s="81">
        <v>3.22</v>
      </c>
      <c r="M81" s="42">
        <v>3.08</v>
      </c>
      <c r="N81" s="85">
        <v>3.88</v>
      </c>
      <c r="O81" s="17"/>
      <c r="P81" s="17"/>
      <c r="Q81" s="17">
        <f t="shared" si="0"/>
        <v>0.6599999999999997</v>
      </c>
      <c r="R81" s="87">
        <f t="shared" si="1"/>
        <v>0.17010309278350508</v>
      </c>
      <c r="S81" s="87">
        <f t="shared" si="2"/>
        <v>0.26942844717750508</v>
      </c>
      <c r="T81" s="88">
        <f t="shared" si="3"/>
        <v>0.17660294953177116</v>
      </c>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8"/>
    </row>
    <row r="82" spans="1:55" x14ac:dyDescent="0.25">
      <c r="A82">
        <f>YEAR(F82)</f>
        <v>2022</v>
      </c>
      <c r="B82">
        <f>MONTH(F82)</f>
        <v>4</v>
      </c>
      <c r="F82" s="40">
        <v>44652</v>
      </c>
      <c r="G82" s="42">
        <v>4.13</v>
      </c>
      <c r="H82" s="42">
        <v>4.5999999999999996</v>
      </c>
      <c r="I82" s="42">
        <v>2.59</v>
      </c>
      <c r="J82" s="42">
        <v>2.82</v>
      </c>
      <c r="K82" s="42">
        <v>4.83</v>
      </c>
      <c r="L82" s="81">
        <v>4.5</v>
      </c>
      <c r="M82" s="42">
        <v>4.16</v>
      </c>
      <c r="N82" s="85">
        <v>4.96</v>
      </c>
      <c r="O82" s="17"/>
      <c r="P82" s="17"/>
      <c r="Q82" s="17">
        <f t="shared" si="0"/>
        <v>0.45999999999999996</v>
      </c>
      <c r="R82" s="87">
        <f t="shared" si="1"/>
        <v>9.2741935483870955E-2</v>
      </c>
      <c r="S82" s="87">
        <f t="shared" si="2"/>
        <v>0.77404596655241387</v>
      </c>
      <c r="T82" s="88">
        <f t="shared" si="3"/>
        <v>0.50411098703030544</v>
      </c>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8"/>
    </row>
    <row r="83" spans="1:55" x14ac:dyDescent="0.25">
      <c r="A83">
        <f t="shared" ref="A83:A84" si="4">YEAR(F83)</f>
        <v>2022</v>
      </c>
      <c r="B83">
        <f>MONTH(F83)</f>
        <v>7</v>
      </c>
      <c r="F83" s="40">
        <v>44743</v>
      </c>
      <c r="G83" s="42">
        <v>4.7</v>
      </c>
      <c r="H83" s="42">
        <v>5.0999999999999996</v>
      </c>
      <c r="I83" s="42">
        <v>2.76</v>
      </c>
      <c r="J83" s="42">
        <v>3.15</v>
      </c>
      <c r="K83" s="42">
        <v>5.19</v>
      </c>
      <c r="L83" s="81">
        <v>5.0199999999999996</v>
      </c>
      <c r="M83" s="42">
        <v>4.8</v>
      </c>
      <c r="N83" s="85">
        <v>5.48</v>
      </c>
      <c r="O83" s="17"/>
      <c r="P83" s="17"/>
      <c r="Q83" s="17">
        <f t="shared" ref="Q83:Q84" si="5">N83-L83</f>
        <v>0.46000000000000085</v>
      </c>
      <c r="R83" s="87">
        <f t="shared" ref="R83:R84" si="6">Q83/N83</f>
        <v>8.3941605839416206E-2</v>
      </c>
      <c r="S83" s="87">
        <f t="shared" si="2"/>
        <v>0.97904683379847035</v>
      </c>
      <c r="T83" s="88">
        <f t="shared" si="3"/>
        <v>0.66180004212219246</v>
      </c>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8"/>
    </row>
    <row r="84" spans="1:55" ht="13.8" thickBot="1" x14ac:dyDescent="0.3">
      <c r="A84">
        <f t="shared" si="4"/>
        <v>2022</v>
      </c>
      <c r="B84">
        <f>MONTH(F84)</f>
        <v>10</v>
      </c>
      <c r="F84" s="23">
        <v>44835</v>
      </c>
      <c r="G84" s="50">
        <v>4.05</v>
      </c>
      <c r="H84" s="50">
        <v>4.13</v>
      </c>
      <c r="I84" s="50">
        <v>2.88</v>
      </c>
      <c r="J84" s="50">
        <v>3.23</v>
      </c>
      <c r="K84" s="50">
        <v>4.8600000000000003</v>
      </c>
      <c r="L84" s="82">
        <v>4.5999999999999996</v>
      </c>
      <c r="M84" s="50">
        <v>4.4000000000000004</v>
      </c>
      <c r="N84" s="86">
        <v>5.15</v>
      </c>
      <c r="O84" s="17"/>
      <c r="P84" s="17"/>
      <c r="Q84" s="17">
        <f t="shared" si="5"/>
        <v>0.55000000000000071</v>
      </c>
      <c r="R84" s="87">
        <f t="shared" si="6"/>
        <v>0.1067961165048545</v>
      </c>
      <c r="S84" s="87">
        <f t="shared" ref="S84" si="7">(L84-$L$18)/$L$18</f>
        <v>0.81346921025357843</v>
      </c>
      <c r="T84" s="88">
        <f t="shared" ref="T84" si="8">(N84-$N$18)/$N$18</f>
        <v>0.56172814177541808</v>
      </c>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8"/>
    </row>
    <row r="85" spans="1:55" x14ac:dyDescent="0.25">
      <c r="F85" s="48"/>
      <c r="G85" s="49"/>
      <c r="H85" s="49"/>
      <c r="I85" s="49"/>
      <c r="J85" s="49"/>
      <c r="K85" s="49"/>
      <c r="L85" s="49"/>
      <c r="M85" s="49"/>
      <c r="N85" s="49"/>
    </row>
    <row r="86" spans="1:55" x14ac:dyDescent="0.25">
      <c r="F86" s="2" t="s">
        <v>17</v>
      </c>
    </row>
    <row r="87" spans="1:55" ht="13.05" customHeight="1" x14ac:dyDescent="0.25">
      <c r="F87" s="15" t="s">
        <v>28</v>
      </c>
      <c r="G87" s="56"/>
      <c r="H87" s="56"/>
      <c r="I87" s="56"/>
      <c r="J87" s="56"/>
      <c r="K87" s="56"/>
      <c r="L87" s="56"/>
      <c r="M87" s="56"/>
      <c r="N87" s="56"/>
    </row>
    <row r="88" spans="1:55" x14ac:dyDescent="0.25">
      <c r="F88" s="2" t="s">
        <v>7</v>
      </c>
    </row>
    <row r="89" spans="1:55" x14ac:dyDescent="0.25">
      <c r="F89" s="55" t="s">
        <v>27</v>
      </c>
      <c r="G89" s="55"/>
      <c r="H89" s="55"/>
      <c r="I89" s="55"/>
      <c r="J89" s="55"/>
      <c r="K89" s="55"/>
      <c r="L89" s="55"/>
      <c r="M89" s="55"/>
      <c r="N89" s="55"/>
    </row>
    <row r="90" spans="1:55" ht="37.950000000000003" customHeight="1" x14ac:dyDescent="0.25">
      <c r="F90" s="69" t="s">
        <v>26</v>
      </c>
      <c r="G90" s="69"/>
      <c r="H90" s="69"/>
      <c r="I90" s="69"/>
      <c r="J90" s="69"/>
      <c r="K90" s="69"/>
      <c r="L90" s="69"/>
      <c r="M90" s="69"/>
      <c r="N90" s="69"/>
    </row>
    <row r="91" spans="1:55" ht="13.05" customHeight="1" x14ac:dyDescent="0.25">
      <c r="F91" s="55" t="s">
        <v>23</v>
      </c>
      <c r="G91" s="55"/>
      <c r="H91" s="55"/>
      <c r="I91" s="55"/>
      <c r="J91" s="55"/>
      <c r="K91" s="55"/>
      <c r="L91" s="55"/>
      <c r="M91" s="55"/>
      <c r="N91" s="55"/>
      <c r="AP91" s="4"/>
    </row>
    <row r="92" spans="1:55" x14ac:dyDescent="0.25">
      <c r="F92" s="55" t="s">
        <v>31</v>
      </c>
      <c r="G92" s="55"/>
      <c r="H92" s="55"/>
      <c r="I92" s="55"/>
      <c r="J92" s="55"/>
      <c r="K92" s="55"/>
      <c r="L92" s="55"/>
      <c r="M92" s="55"/>
      <c r="N92" s="55"/>
      <c r="AP92" s="5"/>
    </row>
    <row r="93" spans="1:55" ht="15" customHeight="1" x14ac:dyDescent="0.25">
      <c r="F93" s="55" t="s">
        <v>22</v>
      </c>
      <c r="G93" s="52"/>
      <c r="H93" s="52"/>
      <c r="I93" s="52"/>
      <c r="J93" s="52"/>
      <c r="K93" s="52"/>
      <c r="L93" s="52"/>
      <c r="M93" s="52"/>
      <c r="N93" s="52"/>
      <c r="AP93" s="5"/>
    </row>
    <row r="94" spans="1:55" ht="15" customHeight="1" x14ac:dyDescent="0.25">
      <c r="F94" s="55" t="s">
        <v>24</v>
      </c>
      <c r="G94" s="53"/>
      <c r="H94" s="53"/>
      <c r="I94" s="53"/>
      <c r="J94" s="53"/>
      <c r="K94" s="53"/>
      <c r="L94" s="53"/>
      <c r="M94" s="53"/>
      <c r="N94" s="53"/>
      <c r="AP94" s="5"/>
    </row>
    <row r="95" spans="1:55" ht="15.75" customHeight="1" x14ac:dyDescent="0.25">
      <c r="F95" s="52"/>
      <c r="G95" s="53"/>
      <c r="H95" s="53"/>
      <c r="I95" s="53"/>
      <c r="J95" s="53"/>
      <c r="K95" s="53"/>
      <c r="L95" s="53"/>
      <c r="M95" s="53"/>
      <c r="N95" s="53"/>
      <c r="AJ95" s="4"/>
      <c r="AP95" s="5"/>
    </row>
    <row r="96" spans="1:55" ht="15" customHeight="1" x14ac:dyDescent="0.25">
      <c r="F96" s="67" t="s">
        <v>21</v>
      </c>
      <c r="G96" s="68"/>
      <c r="H96" s="68"/>
      <c r="I96" s="68"/>
      <c r="J96" s="68"/>
      <c r="K96" s="68"/>
      <c r="L96" s="54"/>
      <c r="M96" s="54"/>
      <c r="N96" s="54"/>
      <c r="AH96" s="16"/>
      <c r="AJ96" s="4"/>
      <c r="AP96" s="5"/>
    </row>
    <row r="97" spans="6:42" x14ac:dyDescent="0.25">
      <c r="F97" s="55" t="s">
        <v>30</v>
      </c>
      <c r="G97" s="54"/>
      <c r="H97" s="54"/>
      <c r="I97" s="54"/>
      <c r="J97" s="54"/>
      <c r="K97" s="54"/>
      <c r="L97" s="54"/>
      <c r="M97" s="54"/>
      <c r="N97" s="54"/>
      <c r="AH97" s="16"/>
      <c r="AJ97" s="5"/>
      <c r="AP97" s="5"/>
    </row>
    <row r="98" spans="6:42" x14ac:dyDescent="0.25">
      <c r="AJ98" s="5"/>
      <c r="AP98" s="5"/>
    </row>
    <row r="99" spans="6:42" x14ac:dyDescent="0.25">
      <c r="F99" s="2"/>
      <c r="AC99" s="15" t="s">
        <v>95</v>
      </c>
      <c r="AG99" s="5"/>
      <c r="AM99" s="5"/>
    </row>
    <row r="100" spans="6:42" x14ac:dyDescent="0.25">
      <c r="F100" s="2"/>
      <c r="G100" s="9"/>
      <c r="H100" s="9"/>
      <c r="I100" s="7"/>
      <c r="J100" s="7"/>
      <c r="Z100" s="15" t="s">
        <v>92</v>
      </c>
      <c r="AB100" s="90">
        <v>2020</v>
      </c>
      <c r="AC100" s="91">
        <v>1.2929999999999999</v>
      </c>
      <c r="AE100" s="90">
        <v>2020</v>
      </c>
      <c r="AF100">
        <f>Z101-AC100</f>
        <v>1.3920000000000001</v>
      </c>
      <c r="AG100" s="88">
        <f>AF100/Z101</f>
        <v>0.51843575418994414</v>
      </c>
      <c r="AH100" s="5"/>
      <c r="AN100" s="5"/>
    </row>
    <row r="101" spans="6:42" x14ac:dyDescent="0.25">
      <c r="G101" s="1"/>
      <c r="H101" s="10"/>
      <c r="Y101" s="90">
        <v>2020</v>
      </c>
      <c r="Z101" s="91">
        <v>2.6850000000000001</v>
      </c>
      <c r="AB101" s="92">
        <v>2019</v>
      </c>
      <c r="AC101" s="93">
        <v>1.97</v>
      </c>
      <c r="AE101" s="92">
        <v>2019</v>
      </c>
      <c r="AG101" s="88" t="e">
        <f t="shared" ref="AG101:AG136" si="9">AF101/Z102</f>
        <v>#VALUE!</v>
      </c>
      <c r="AH101" s="5"/>
      <c r="AN101" s="6"/>
    </row>
    <row r="102" spans="6:42" x14ac:dyDescent="0.25">
      <c r="G102" s="1"/>
      <c r="H102" s="10"/>
      <c r="Y102" s="92">
        <v>2019</v>
      </c>
      <c r="Z102" s="93" t="s">
        <v>37</v>
      </c>
      <c r="AB102" s="90">
        <v>2018</v>
      </c>
      <c r="AC102" s="91">
        <v>2.1190000000000002</v>
      </c>
      <c r="AE102" s="90">
        <v>2018</v>
      </c>
      <c r="AG102" s="88" t="e">
        <f t="shared" si="9"/>
        <v>#VALUE!</v>
      </c>
      <c r="AH102" s="5"/>
      <c r="AN102" s="5"/>
    </row>
    <row r="103" spans="6:42" x14ac:dyDescent="0.25">
      <c r="G103" s="1"/>
      <c r="H103" s="10"/>
      <c r="Y103" s="90">
        <v>2018</v>
      </c>
      <c r="Z103" s="91" t="s">
        <v>37</v>
      </c>
      <c r="AB103" s="92">
        <v>2017</v>
      </c>
      <c r="AC103" s="93">
        <v>1.629</v>
      </c>
      <c r="AE103" s="92">
        <v>2017</v>
      </c>
      <c r="AG103" s="88" t="e">
        <f t="shared" si="9"/>
        <v>#VALUE!</v>
      </c>
      <c r="AH103" s="5"/>
    </row>
    <row r="104" spans="6:42" x14ac:dyDescent="0.25">
      <c r="G104" s="1"/>
      <c r="H104" s="11"/>
      <c r="Y104" s="92">
        <v>2017</v>
      </c>
      <c r="Z104" s="93" t="s">
        <v>37</v>
      </c>
      <c r="AB104" s="90">
        <v>2016</v>
      </c>
      <c r="AC104" s="91">
        <v>1.319</v>
      </c>
      <c r="AE104" s="90">
        <v>2016</v>
      </c>
      <c r="AG104" s="88" t="e">
        <f t="shared" si="9"/>
        <v>#VALUE!</v>
      </c>
    </row>
    <row r="105" spans="6:42" x14ac:dyDescent="0.25">
      <c r="G105" s="1"/>
      <c r="H105" s="10"/>
      <c r="Y105" s="90">
        <v>2016</v>
      </c>
      <c r="Z105" s="91" t="s">
        <v>37</v>
      </c>
      <c r="AB105" s="92">
        <v>2015</v>
      </c>
      <c r="AC105" s="93">
        <v>1.629</v>
      </c>
      <c r="AE105" s="92">
        <v>2015</v>
      </c>
      <c r="AG105" s="88" t="e">
        <f t="shared" si="9"/>
        <v>#VALUE!</v>
      </c>
      <c r="AH105" s="5"/>
    </row>
    <row r="106" spans="6:42" x14ac:dyDescent="0.25">
      <c r="G106" s="1"/>
      <c r="H106" s="10"/>
      <c r="Y106" s="92">
        <v>2015</v>
      </c>
      <c r="Z106" s="93" t="s">
        <v>37</v>
      </c>
      <c r="AB106" s="90">
        <v>2014</v>
      </c>
      <c r="AC106" s="91">
        <v>2.7719999999999998</v>
      </c>
      <c r="AE106" s="90">
        <v>2014</v>
      </c>
      <c r="AF106">
        <f t="shared" ref="AF106:AF136" si="10">Z107-AC106</f>
        <v>1.2140000000000004</v>
      </c>
      <c r="AG106" s="88">
        <f t="shared" si="9"/>
        <v>0.30456598093326653</v>
      </c>
    </row>
    <row r="107" spans="6:42" x14ac:dyDescent="0.25">
      <c r="Y107" s="90">
        <v>2014</v>
      </c>
      <c r="Z107" s="91">
        <v>3.9860000000000002</v>
      </c>
      <c r="AB107" s="92">
        <v>2013</v>
      </c>
      <c r="AC107" s="93">
        <v>2.9790000000000001</v>
      </c>
      <c r="AE107" s="92">
        <v>2013</v>
      </c>
      <c r="AF107">
        <f t="shared" si="10"/>
        <v>0.95299999999999985</v>
      </c>
      <c r="AG107" s="88">
        <f t="shared" si="9"/>
        <v>0.24237029501525936</v>
      </c>
    </row>
    <row r="108" spans="6:42" x14ac:dyDescent="0.25">
      <c r="Y108" s="92">
        <v>2013</v>
      </c>
      <c r="Z108" s="93">
        <v>3.9319999999999999</v>
      </c>
      <c r="AB108" s="90">
        <v>2012</v>
      </c>
      <c r="AC108" s="91">
        <v>3.1040000000000001</v>
      </c>
      <c r="AE108" s="90">
        <v>2012</v>
      </c>
      <c r="AF108">
        <f t="shared" si="10"/>
        <v>0.86699999999999999</v>
      </c>
      <c r="AG108" s="88">
        <f t="shared" si="9"/>
        <v>0.21833291362377236</v>
      </c>
    </row>
    <row r="109" spans="6:42" x14ac:dyDescent="0.25">
      <c r="Y109" s="90">
        <v>2012</v>
      </c>
      <c r="Z109" s="91">
        <v>3.9710000000000001</v>
      </c>
      <c r="AB109" s="92">
        <v>2011</v>
      </c>
      <c r="AC109" s="93">
        <v>3.0539999999999998</v>
      </c>
      <c r="AE109" s="92">
        <v>2011</v>
      </c>
      <c r="AF109">
        <f t="shared" si="10"/>
        <v>0.74900000000000011</v>
      </c>
      <c r="AG109" s="88">
        <f t="shared" si="9"/>
        <v>0.19694977649224299</v>
      </c>
    </row>
    <row r="110" spans="6:42" x14ac:dyDescent="0.25">
      <c r="Y110" s="92">
        <v>2011</v>
      </c>
      <c r="Z110" s="93">
        <v>3.8029999999999999</v>
      </c>
      <c r="AB110" s="90">
        <v>2010</v>
      </c>
      <c r="AC110" s="91">
        <v>2.2010000000000001</v>
      </c>
      <c r="AE110" s="90">
        <v>2010</v>
      </c>
      <c r="AF110">
        <f t="shared" si="10"/>
        <v>0.82699999999999996</v>
      </c>
      <c r="AG110" s="88">
        <f t="shared" si="9"/>
        <v>0.27311756935270803</v>
      </c>
    </row>
    <row r="111" spans="6:42" x14ac:dyDescent="0.25">
      <c r="Y111" s="90">
        <v>2010</v>
      </c>
      <c r="Z111" s="91">
        <v>3.028</v>
      </c>
      <c r="AB111" s="92">
        <v>2009</v>
      </c>
      <c r="AC111" s="93">
        <v>1.704</v>
      </c>
      <c r="AE111" s="92">
        <v>2009</v>
      </c>
      <c r="AF111">
        <f t="shared" si="10"/>
        <v>0.73800000000000021</v>
      </c>
      <c r="AG111" s="88">
        <f t="shared" si="9"/>
        <v>0.30221130221130227</v>
      </c>
    </row>
    <row r="112" spans="6:42" x14ac:dyDescent="0.25">
      <c r="Y112" s="92">
        <v>2009</v>
      </c>
      <c r="Z112" s="93">
        <v>2.4420000000000002</v>
      </c>
      <c r="AB112" s="90">
        <v>2008</v>
      </c>
      <c r="AC112" s="91">
        <v>3.052</v>
      </c>
      <c r="AE112" s="90">
        <v>2008</v>
      </c>
      <c r="AF112">
        <f t="shared" si="10"/>
        <v>0.22100000000000009</v>
      </c>
      <c r="AG112" s="88">
        <f t="shared" si="9"/>
        <v>6.7522150931866809E-2</v>
      </c>
    </row>
    <row r="113" spans="25:33" x14ac:dyDescent="0.25">
      <c r="Y113" s="90">
        <v>2008</v>
      </c>
      <c r="Z113" s="91">
        <v>3.2730000000000001</v>
      </c>
      <c r="AB113" s="92">
        <v>2007</v>
      </c>
      <c r="AC113" s="93">
        <v>2.165</v>
      </c>
      <c r="AE113" s="92">
        <v>2007</v>
      </c>
      <c r="AF113">
        <f t="shared" si="10"/>
        <v>0.68400000000000016</v>
      </c>
      <c r="AG113" s="88">
        <f t="shared" si="9"/>
        <v>0.24008424008424012</v>
      </c>
    </row>
    <row r="114" spans="25:33" x14ac:dyDescent="0.25">
      <c r="Y114" s="92">
        <v>2007</v>
      </c>
      <c r="Z114" s="93">
        <v>2.8490000000000002</v>
      </c>
      <c r="AB114" s="90">
        <v>2006</v>
      </c>
      <c r="AC114" s="91">
        <v>1.998</v>
      </c>
      <c r="AE114" s="90">
        <v>2006</v>
      </c>
      <c r="AF114">
        <f t="shared" si="10"/>
        <v>0.68399999999999994</v>
      </c>
      <c r="AG114" s="88">
        <f t="shared" si="9"/>
        <v>0.25503355704697983</v>
      </c>
    </row>
    <row r="115" spans="25:33" x14ac:dyDescent="0.25">
      <c r="Y115" s="90">
        <v>2006</v>
      </c>
      <c r="Z115" s="91">
        <v>2.6819999999999999</v>
      </c>
      <c r="AB115" s="92">
        <v>2005</v>
      </c>
      <c r="AC115" s="93">
        <v>1.7350000000000001</v>
      </c>
      <c r="AE115" s="92">
        <v>2005</v>
      </c>
      <c r="AF115">
        <f t="shared" si="10"/>
        <v>0.49599999999999977</v>
      </c>
      <c r="AG115" s="88">
        <f t="shared" si="9"/>
        <v>0.22232182877633339</v>
      </c>
    </row>
    <row r="116" spans="25:33" x14ac:dyDescent="0.25">
      <c r="Y116" s="92">
        <v>2005</v>
      </c>
      <c r="Z116" s="93">
        <v>2.2309999999999999</v>
      </c>
      <c r="AB116" s="90">
        <v>2004</v>
      </c>
      <c r="AC116" s="91">
        <v>1.2070000000000001</v>
      </c>
      <c r="AE116" s="90">
        <v>2004</v>
      </c>
      <c r="AF116">
        <f t="shared" si="10"/>
        <v>0.61199999999999988</v>
      </c>
      <c r="AG116" s="88">
        <f t="shared" si="9"/>
        <v>0.33644859813084105</v>
      </c>
    </row>
    <row r="117" spans="25:33" x14ac:dyDescent="0.25">
      <c r="Y117" s="90">
        <v>2004</v>
      </c>
      <c r="Z117" s="91">
        <v>1.819</v>
      </c>
      <c r="AB117" s="92">
        <v>2003</v>
      </c>
      <c r="AC117" s="93">
        <v>0.872</v>
      </c>
      <c r="AE117" s="92">
        <v>2003</v>
      </c>
      <c r="AF117">
        <f t="shared" si="10"/>
        <v>0.62100000000000011</v>
      </c>
      <c r="AG117" s="88">
        <f t="shared" si="9"/>
        <v>0.41594105827193573</v>
      </c>
    </row>
    <row r="118" spans="25:33" x14ac:dyDescent="0.25">
      <c r="Y118" s="92">
        <v>2003</v>
      </c>
      <c r="Z118" s="93">
        <v>1.4930000000000001</v>
      </c>
      <c r="AB118" s="90">
        <v>2002</v>
      </c>
      <c r="AC118" s="91">
        <v>0.72099999999999997</v>
      </c>
      <c r="AE118" s="90">
        <v>2002</v>
      </c>
      <c r="AF118">
        <f t="shared" si="10"/>
        <v>0.56700000000000006</v>
      </c>
      <c r="AG118" s="88">
        <f t="shared" si="9"/>
        <v>0.44021739130434784</v>
      </c>
    </row>
    <row r="119" spans="25:33" x14ac:dyDescent="0.25">
      <c r="Y119" s="90">
        <v>2002</v>
      </c>
      <c r="Z119" s="91">
        <v>1.288</v>
      </c>
      <c r="AB119" s="92">
        <v>2001</v>
      </c>
      <c r="AC119" s="93">
        <v>0.77500000000000002</v>
      </c>
      <c r="AE119" s="92">
        <v>2001</v>
      </c>
      <c r="AF119">
        <f t="shared" si="10"/>
        <v>0.54799999999999993</v>
      </c>
      <c r="AG119" s="88">
        <f t="shared" si="9"/>
        <v>0.41421012849584277</v>
      </c>
    </row>
    <row r="120" spans="25:33" x14ac:dyDescent="0.25">
      <c r="Y120" s="92">
        <v>2001</v>
      </c>
      <c r="Z120" s="93">
        <v>1.323</v>
      </c>
      <c r="AB120" s="90">
        <v>2000</v>
      </c>
      <c r="AC120" s="91">
        <v>0.89900000000000002</v>
      </c>
      <c r="AE120" s="90">
        <v>2000</v>
      </c>
      <c r="AF120">
        <f t="shared" si="10"/>
        <v>0.40700000000000003</v>
      </c>
      <c r="AG120" s="88">
        <f t="shared" si="9"/>
        <v>0.31163859111791731</v>
      </c>
    </row>
    <row r="121" spans="25:33" x14ac:dyDescent="0.25">
      <c r="Y121" s="90">
        <v>2000</v>
      </c>
      <c r="Z121" s="91">
        <v>1.306</v>
      </c>
      <c r="AB121" s="92">
        <v>1999</v>
      </c>
      <c r="AC121" s="93">
        <v>0.54300000000000004</v>
      </c>
      <c r="AE121" s="92">
        <v>1999</v>
      </c>
      <c r="AF121">
        <f t="shared" si="10"/>
        <v>0.5159999999999999</v>
      </c>
      <c r="AG121" s="88">
        <f t="shared" si="9"/>
        <v>0.48725212464589229</v>
      </c>
    </row>
    <row r="122" spans="25:33" x14ac:dyDescent="0.25">
      <c r="Y122" s="92">
        <v>1999</v>
      </c>
      <c r="Z122" s="93">
        <v>1.0589999999999999</v>
      </c>
      <c r="AB122" s="90">
        <v>1998</v>
      </c>
      <c r="AC122" s="91">
        <v>0.45200000000000001</v>
      </c>
      <c r="AE122" s="90">
        <v>1998</v>
      </c>
      <c r="AF122">
        <f t="shared" si="10"/>
        <v>0.52299999999999991</v>
      </c>
      <c r="AG122" s="88">
        <f t="shared" si="9"/>
        <v>0.5364102564102563</v>
      </c>
    </row>
    <row r="123" spans="25:33" x14ac:dyDescent="0.25">
      <c r="Y123" s="90">
        <v>1998</v>
      </c>
      <c r="Z123" s="91">
        <v>0.97499999999999998</v>
      </c>
      <c r="AB123" s="92">
        <v>1997</v>
      </c>
      <c r="AC123" s="93">
        <v>0.61299999999999999</v>
      </c>
      <c r="AE123" s="92">
        <v>1997</v>
      </c>
      <c r="AF123">
        <f t="shared" si="10"/>
        <v>0.5149999999999999</v>
      </c>
      <c r="AG123" s="88">
        <f t="shared" si="9"/>
        <v>0.45656028368794321</v>
      </c>
    </row>
    <row r="124" spans="25:33" x14ac:dyDescent="0.25">
      <c r="Y124" s="92">
        <v>1997</v>
      </c>
      <c r="Z124" s="93">
        <v>1.1279999999999999</v>
      </c>
      <c r="AB124" s="90">
        <v>1996</v>
      </c>
      <c r="AC124" s="91">
        <v>0.65100000000000002</v>
      </c>
      <c r="AE124" s="90">
        <v>1996</v>
      </c>
      <c r="AF124">
        <f t="shared" si="10"/>
        <v>0.46500000000000008</v>
      </c>
      <c r="AG124" s="88">
        <f t="shared" si="9"/>
        <v>0.41666666666666669</v>
      </c>
    </row>
    <row r="125" spans="25:33" x14ac:dyDescent="0.25">
      <c r="Y125" s="90">
        <v>1996</v>
      </c>
      <c r="Z125" s="91">
        <v>1.1160000000000001</v>
      </c>
      <c r="AB125" s="92">
        <v>1995</v>
      </c>
      <c r="AC125" s="93">
        <v>0.54</v>
      </c>
      <c r="AE125" s="92">
        <v>1995</v>
      </c>
      <c r="AF125">
        <f t="shared" si="10"/>
        <v>0.46499999999999986</v>
      </c>
      <c r="AG125" s="88">
        <f t="shared" si="9"/>
        <v>0.462686567164179</v>
      </c>
    </row>
    <row r="126" spans="25:33" x14ac:dyDescent="0.25">
      <c r="Y126" s="92">
        <v>1995</v>
      </c>
      <c r="Z126" s="93">
        <v>1.0049999999999999</v>
      </c>
      <c r="AB126" s="90">
        <v>1994</v>
      </c>
      <c r="AC126" s="91">
        <v>0.53400000000000003</v>
      </c>
      <c r="AE126" s="90">
        <v>1994</v>
      </c>
      <c r="AF126">
        <f t="shared" si="10"/>
        <v>0.42299999999999993</v>
      </c>
      <c r="AG126" s="88">
        <f t="shared" si="9"/>
        <v>0.44200626959247641</v>
      </c>
    </row>
    <row r="127" spans="25:33" x14ac:dyDescent="0.25">
      <c r="Y127" s="90">
        <v>1994</v>
      </c>
      <c r="Z127" s="91">
        <v>0.95699999999999996</v>
      </c>
      <c r="AB127" s="92">
        <v>1993</v>
      </c>
      <c r="AC127" s="93">
        <v>0.57999999999999996</v>
      </c>
      <c r="AE127" s="92">
        <v>1993</v>
      </c>
      <c r="AF127">
        <f t="shared" si="10"/>
        <v>0.41000000000000003</v>
      </c>
      <c r="AG127" s="88">
        <f t="shared" si="9"/>
        <v>0.4141414141414142</v>
      </c>
    </row>
    <row r="128" spans="25:33" x14ac:dyDescent="0.25">
      <c r="Y128" s="92">
        <v>1993</v>
      </c>
      <c r="Z128" s="93">
        <v>0.99</v>
      </c>
      <c r="AB128" s="90">
        <v>1992</v>
      </c>
      <c r="AC128" s="91">
        <v>0.61</v>
      </c>
      <c r="AE128" s="90">
        <v>1992</v>
      </c>
      <c r="AF128">
        <f t="shared" si="10"/>
        <v>0.41699999999999993</v>
      </c>
      <c r="AG128" s="88">
        <f t="shared" si="9"/>
        <v>0.40603700097370982</v>
      </c>
    </row>
    <row r="129" spans="12:33" x14ac:dyDescent="0.25">
      <c r="Y129" s="90">
        <v>1992</v>
      </c>
      <c r="Z129" s="91">
        <v>1.0269999999999999</v>
      </c>
      <c r="AB129" s="92">
        <v>1991</v>
      </c>
      <c r="AC129" s="93">
        <v>0.65200000000000002</v>
      </c>
      <c r="AE129" s="92">
        <v>1991</v>
      </c>
      <c r="AF129">
        <f t="shared" si="10"/>
        <v>0.39499999999999991</v>
      </c>
      <c r="AG129" s="88">
        <f t="shared" si="9"/>
        <v>0.37726838586437433</v>
      </c>
    </row>
    <row r="130" spans="12:33" x14ac:dyDescent="0.25">
      <c r="Y130" s="92">
        <v>1991</v>
      </c>
      <c r="Z130" s="93">
        <v>1.0469999999999999</v>
      </c>
      <c r="AB130" s="90">
        <v>1990</v>
      </c>
      <c r="AC130" s="91">
        <v>0.76600000000000001</v>
      </c>
      <c r="AE130" s="90">
        <v>1990</v>
      </c>
      <c r="AF130">
        <f t="shared" si="10"/>
        <v>0.35400000000000009</v>
      </c>
      <c r="AG130" s="88">
        <f t="shared" si="9"/>
        <v>0.31607142857142861</v>
      </c>
    </row>
    <row r="131" spans="12:33" x14ac:dyDescent="0.25">
      <c r="Y131" s="90">
        <v>1990</v>
      </c>
      <c r="Z131" s="91">
        <v>1.1200000000000001</v>
      </c>
      <c r="AB131" s="92">
        <v>1989</v>
      </c>
      <c r="AC131" s="93">
        <v>0.59199999999999997</v>
      </c>
      <c r="AE131" s="92">
        <v>1989</v>
      </c>
      <c r="AF131">
        <f t="shared" si="10"/>
        <v>0.40300000000000002</v>
      </c>
      <c r="AG131" s="88">
        <f t="shared" si="9"/>
        <v>0.40502512562814075</v>
      </c>
    </row>
    <row r="132" spans="12:33" x14ac:dyDescent="0.25">
      <c r="L132" s="8"/>
      <c r="Y132" s="92">
        <v>1989</v>
      </c>
      <c r="Z132" s="93">
        <v>0.995</v>
      </c>
      <c r="AB132" s="90">
        <v>1988</v>
      </c>
      <c r="AC132" s="91">
        <v>0.51300000000000001</v>
      </c>
      <c r="AE132" s="90">
        <v>1988</v>
      </c>
      <c r="AF132">
        <f t="shared" si="10"/>
        <v>0.378</v>
      </c>
      <c r="AG132" s="88">
        <f t="shared" si="9"/>
        <v>0.42424242424242425</v>
      </c>
    </row>
    <row r="133" spans="12:33" x14ac:dyDescent="0.25">
      <c r="Y133" s="90">
        <v>1988</v>
      </c>
      <c r="Z133" s="91">
        <v>0.89100000000000001</v>
      </c>
      <c r="AB133" s="92">
        <v>1987</v>
      </c>
      <c r="AC133" s="93">
        <v>0.54300000000000004</v>
      </c>
      <c r="AE133" s="92">
        <v>1987</v>
      </c>
      <c r="AF133">
        <f t="shared" si="10"/>
        <v>0.36399999999999999</v>
      </c>
      <c r="AG133" s="88">
        <f t="shared" si="9"/>
        <v>0.40132304299889743</v>
      </c>
    </row>
    <row r="134" spans="12:33" x14ac:dyDescent="0.25">
      <c r="Y134" s="92">
        <v>1987</v>
      </c>
      <c r="Z134" s="93">
        <v>0.90700000000000003</v>
      </c>
      <c r="AB134" s="90">
        <v>1986</v>
      </c>
      <c r="AC134" s="91">
        <v>0.52900000000000003</v>
      </c>
      <c r="AE134" s="90">
        <v>1986</v>
      </c>
      <c r="AF134">
        <f t="shared" si="10"/>
        <v>0.48199999999999987</v>
      </c>
      <c r="AG134" s="88">
        <f t="shared" si="9"/>
        <v>0.47675568743817992</v>
      </c>
    </row>
    <row r="135" spans="12:33" x14ac:dyDescent="0.25">
      <c r="Y135" s="90">
        <v>1986</v>
      </c>
      <c r="Z135" s="91">
        <v>1.0109999999999999</v>
      </c>
      <c r="AB135" s="92">
        <v>1985</v>
      </c>
      <c r="AC135" s="93">
        <v>0.79600000000000004</v>
      </c>
      <c r="AE135" s="92">
        <v>1985</v>
      </c>
      <c r="AF135">
        <f t="shared" si="10"/>
        <v>0.40500000000000003</v>
      </c>
      <c r="AG135" s="88">
        <f t="shared" si="9"/>
        <v>0.33721898417985013</v>
      </c>
    </row>
    <row r="136" spans="12:33" x14ac:dyDescent="0.25">
      <c r="Y136" s="92">
        <v>1985</v>
      </c>
      <c r="Z136" s="93">
        <v>1.2010000000000001</v>
      </c>
      <c r="AB136" s="90">
        <v>1984</v>
      </c>
      <c r="AC136" s="91">
        <v>0.84199999999999997</v>
      </c>
      <c r="AE136" s="90">
        <v>1984</v>
      </c>
      <c r="AF136">
        <f t="shared" si="10"/>
        <v>0.39200000000000002</v>
      </c>
      <c r="AG136" s="88">
        <f t="shared" si="9"/>
        <v>0.31766612641815234</v>
      </c>
    </row>
    <row r="137" spans="12:33" x14ac:dyDescent="0.25">
      <c r="Y137" s="90">
        <v>1984</v>
      </c>
      <c r="Z137" s="91">
        <v>1.234</v>
      </c>
      <c r="AB137" s="92">
        <v>1983</v>
      </c>
      <c r="AC137" s="93">
        <v>0.878</v>
      </c>
      <c r="AE137" s="92">
        <v>1983</v>
      </c>
    </row>
    <row r="138" spans="12:33" x14ac:dyDescent="0.25">
      <c r="Y138" s="92">
        <v>1983</v>
      </c>
      <c r="Z138" s="93">
        <v>1.2549999999999999</v>
      </c>
      <c r="AB138" s="90">
        <v>1982</v>
      </c>
      <c r="AC138" s="91">
        <v>0.96299999999999997</v>
      </c>
      <c r="AE138" s="90">
        <v>1982</v>
      </c>
    </row>
    <row r="139" spans="12:33" x14ac:dyDescent="0.25">
      <c r="Y139" s="90">
        <v>1982</v>
      </c>
      <c r="Z139" s="91">
        <v>1.3120000000000001</v>
      </c>
      <c r="AB139" s="92">
        <v>1981</v>
      </c>
      <c r="AC139" s="93">
        <v>1.024</v>
      </c>
      <c r="AE139" s="92">
        <v>1981</v>
      </c>
    </row>
    <row r="140" spans="12:33" x14ac:dyDescent="0.25">
      <c r="Y140" s="92">
        <v>1981</v>
      </c>
      <c r="Z140" s="93">
        <v>1.3029999999999999</v>
      </c>
      <c r="AB140" s="90">
        <v>1980</v>
      </c>
      <c r="AC140" s="91">
        <v>0.86799999999999999</v>
      </c>
      <c r="AE140" s="90">
        <v>1980</v>
      </c>
    </row>
    <row r="141" spans="12:33" x14ac:dyDescent="0.25">
      <c r="Y141" s="90">
        <v>1980</v>
      </c>
      <c r="Z141" s="91">
        <v>1.0840000000000001</v>
      </c>
      <c r="AB141" s="92">
        <v>1979</v>
      </c>
      <c r="AC141" s="93">
        <v>0.54700000000000004</v>
      </c>
      <c r="AE141" s="92">
        <v>1979</v>
      </c>
    </row>
    <row r="142" spans="12:33" x14ac:dyDescent="0.25">
      <c r="Y142" s="92">
        <v>1979</v>
      </c>
      <c r="Z142" s="93">
        <v>0.68899999999999995</v>
      </c>
      <c r="AB142" s="90">
        <v>1978</v>
      </c>
      <c r="AC142" s="91">
        <v>0.38700000000000001</v>
      </c>
      <c r="AE142" s="90">
        <v>1978</v>
      </c>
    </row>
    <row r="143" spans="12:33" x14ac:dyDescent="0.25">
      <c r="Y143" s="90">
        <v>1978</v>
      </c>
      <c r="Z143" s="91">
        <v>0.51600000000000001</v>
      </c>
    </row>
    <row r="660" spans="28:29" x14ac:dyDescent="0.25">
      <c r="AB660" s="92" t="s">
        <v>88</v>
      </c>
      <c r="AC660" s="93" t="s">
        <v>89</v>
      </c>
    </row>
    <row r="661" spans="28:29" x14ac:dyDescent="0.25">
      <c r="AB661" s="90" t="s">
        <v>90</v>
      </c>
      <c r="AC661" s="91" t="s">
        <v>91</v>
      </c>
    </row>
  </sheetData>
  <mergeCells count="2">
    <mergeCell ref="F96:K96"/>
    <mergeCell ref="F90:N90"/>
  </mergeCells>
  <phoneticPr fontId="0" type="noConversion"/>
  <pageMargins left="0.75" right="0.75" top="1" bottom="1" header="0.5" footer="0.5"/>
  <pageSetup scale="86" fitToWidth="3" fitToHeight="2" orientation="landscape"/>
  <headerFooter alignWithMargins="0"/>
  <drawing r:id="rId1"/>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K84"/>
  <sheetViews>
    <sheetView zoomScaleNormal="100" workbookViewId="0"/>
  </sheetViews>
  <sheetFormatPr baseColWidth="10" defaultColWidth="8.6640625" defaultRowHeight="13.2" x14ac:dyDescent="0.25"/>
  <cols>
    <col min="1" max="1" width="3.33203125" customWidth="1"/>
    <col min="2" max="2" width="21.109375" style="13" customWidth="1"/>
    <col min="3" max="3" width="9" bestFit="1" customWidth="1"/>
    <col min="4" max="4" width="10.109375" bestFit="1" customWidth="1"/>
    <col min="5" max="5" width="9.109375" bestFit="1" customWidth="1"/>
    <col min="6" max="6" width="9.109375" customWidth="1"/>
    <col min="7" max="8" width="9.109375" bestFit="1" customWidth="1"/>
    <col min="9" max="9" width="10.109375" bestFit="1" customWidth="1"/>
    <col min="10" max="11" width="9.109375" bestFit="1" customWidth="1"/>
    <col min="12" max="12" width="10.109375" bestFit="1" customWidth="1"/>
    <col min="13" max="13" width="9.109375" bestFit="1" customWidth="1"/>
    <col min="14" max="15" width="9" bestFit="1" customWidth="1"/>
    <col min="16" max="16" width="9.109375" bestFit="1" customWidth="1"/>
    <col min="17" max="17" width="9" bestFit="1" customWidth="1"/>
    <col min="18" max="18" width="9.109375" bestFit="1" customWidth="1"/>
    <col min="19" max="19" width="9" bestFit="1" customWidth="1"/>
    <col min="20" max="20" width="9.109375" bestFit="1" customWidth="1"/>
    <col min="21" max="23" width="9" bestFit="1" customWidth="1"/>
    <col min="24" max="27" width="9.109375" bestFit="1" customWidth="1"/>
    <col min="28" max="28" width="10.33203125" bestFit="1" customWidth="1"/>
    <col min="29" max="29" width="9.33203125" bestFit="1" customWidth="1"/>
    <col min="30" max="31" width="9.109375" bestFit="1" customWidth="1"/>
    <col min="32" max="32" width="10.33203125" bestFit="1" customWidth="1"/>
    <col min="33" max="33" width="9" bestFit="1" customWidth="1"/>
    <col min="34" max="35" width="9.109375" bestFit="1" customWidth="1"/>
    <col min="36" max="36" width="10.33203125" customWidth="1"/>
    <col min="37" max="37" width="10.33203125" bestFit="1" customWidth="1"/>
    <col min="38" max="39" width="10.109375" bestFit="1" customWidth="1"/>
  </cols>
  <sheetData>
    <row r="1" spans="2:37" ht="15" customHeight="1" thickBot="1" x14ac:dyDescent="0.3">
      <c r="AI1" s="12"/>
      <c r="AJ1" s="12"/>
      <c r="AK1" s="12"/>
    </row>
    <row r="2" spans="2:37" ht="16.2" thickBot="1" x14ac:dyDescent="0.35">
      <c r="B2" s="70" t="s">
        <v>12</v>
      </c>
      <c r="C2" s="71"/>
      <c r="D2" s="71"/>
      <c r="E2" s="71"/>
      <c r="F2" s="71"/>
      <c r="G2" s="71"/>
      <c r="H2" s="71"/>
      <c r="I2" s="71"/>
      <c r="J2" s="72"/>
    </row>
    <row r="3" spans="2:37" x14ac:dyDescent="0.25">
      <c r="B3" s="38" t="s">
        <v>0</v>
      </c>
      <c r="C3" s="39" t="s">
        <v>1</v>
      </c>
      <c r="D3" s="39" t="s">
        <v>2</v>
      </c>
      <c r="E3" s="39" t="s">
        <v>3</v>
      </c>
      <c r="F3" s="51" t="s">
        <v>20</v>
      </c>
      <c r="G3" s="51" t="s">
        <v>25</v>
      </c>
      <c r="H3" s="39" t="s">
        <v>4</v>
      </c>
      <c r="I3" s="39" t="s">
        <v>5</v>
      </c>
      <c r="J3" s="57" t="s">
        <v>6</v>
      </c>
    </row>
    <row r="4" spans="2:37" x14ac:dyDescent="0.25">
      <c r="B4" s="20">
        <v>36626</v>
      </c>
      <c r="C4" s="3">
        <v>1.516</v>
      </c>
      <c r="D4" s="3">
        <v>1.8</v>
      </c>
      <c r="E4" s="3">
        <v>0.89</v>
      </c>
      <c r="F4" s="3"/>
      <c r="G4" s="3">
        <v>1.62</v>
      </c>
      <c r="H4" s="3">
        <v>1.2905918256130791</v>
      </c>
      <c r="I4" s="3"/>
      <c r="J4" s="58"/>
      <c r="AG4" s="2"/>
    </row>
    <row r="5" spans="2:37" x14ac:dyDescent="0.25">
      <c r="B5" s="20">
        <v>36808</v>
      </c>
      <c r="C5" s="3">
        <v>1.5409999999999999</v>
      </c>
      <c r="D5" s="3">
        <v>1.9</v>
      </c>
      <c r="E5" s="3">
        <v>1.02</v>
      </c>
      <c r="F5" s="3"/>
      <c r="G5" s="3">
        <v>1.76</v>
      </c>
      <c r="H5" s="3">
        <v>1.4586941222265475</v>
      </c>
      <c r="I5" s="3"/>
      <c r="J5" s="58"/>
    </row>
    <row r="6" spans="2:37" x14ac:dyDescent="0.25">
      <c r="B6" s="20">
        <v>37046</v>
      </c>
      <c r="C6" s="3">
        <v>1.679</v>
      </c>
      <c r="D6" s="3">
        <v>1.85</v>
      </c>
      <c r="E6" s="3">
        <v>1.3</v>
      </c>
      <c r="F6" s="3"/>
      <c r="G6" s="3">
        <v>1.72</v>
      </c>
      <c r="H6" s="3">
        <v>1.3683165434021021</v>
      </c>
      <c r="I6" s="3"/>
      <c r="J6" s="58"/>
    </row>
    <row r="7" spans="2:37" x14ac:dyDescent="0.25">
      <c r="B7" s="20">
        <v>37186</v>
      </c>
      <c r="C7" s="3">
        <v>1.2649999999999999</v>
      </c>
      <c r="D7" s="3">
        <v>1.6</v>
      </c>
      <c r="E7" s="3">
        <v>1.19</v>
      </c>
      <c r="F7" s="3"/>
      <c r="G7" s="3">
        <v>1.62</v>
      </c>
      <c r="H7" s="3">
        <v>1.1911764889061893</v>
      </c>
      <c r="I7" s="3">
        <v>1.3472195468540302</v>
      </c>
      <c r="J7" s="58"/>
      <c r="AA7" s="2"/>
    </row>
    <row r="8" spans="2:37" x14ac:dyDescent="0.25">
      <c r="B8" s="20">
        <v>37298</v>
      </c>
      <c r="C8" s="3">
        <v>1.107</v>
      </c>
      <c r="D8" s="3">
        <v>1.54</v>
      </c>
      <c r="E8" s="3">
        <v>1.0900000000000001</v>
      </c>
      <c r="F8" s="3"/>
      <c r="G8" s="3">
        <v>1.62</v>
      </c>
      <c r="H8" s="3">
        <v>1.0420534838458546</v>
      </c>
      <c r="I8" s="3">
        <v>1.1822538880555775</v>
      </c>
      <c r="J8" s="58"/>
      <c r="AA8" s="2"/>
    </row>
    <row r="9" spans="2:37" x14ac:dyDescent="0.25">
      <c r="B9" s="20">
        <v>37361</v>
      </c>
      <c r="C9" s="3">
        <v>1.4039999999999999</v>
      </c>
      <c r="D9" s="3">
        <v>1.8</v>
      </c>
      <c r="E9" s="3">
        <v>1.07</v>
      </c>
      <c r="F9" s="3"/>
      <c r="G9" s="3">
        <v>1.95</v>
      </c>
      <c r="H9" s="3">
        <v>1.1929840404826781</v>
      </c>
      <c r="I9" s="3">
        <v>1.2830662350990762</v>
      </c>
      <c r="J9" s="58"/>
      <c r="AA9" s="2"/>
    </row>
    <row r="10" spans="2:37" x14ac:dyDescent="0.25">
      <c r="B10" s="20">
        <v>37459</v>
      </c>
      <c r="C10" s="3">
        <v>1.41</v>
      </c>
      <c r="D10" s="3">
        <v>1.81</v>
      </c>
      <c r="E10" s="3">
        <v>1.2</v>
      </c>
      <c r="F10" s="3"/>
      <c r="G10" s="3">
        <v>1.55</v>
      </c>
      <c r="H10" s="3">
        <v>1.184850058388478</v>
      </c>
      <c r="I10" s="3">
        <v>1.3930433409647114</v>
      </c>
      <c r="J10" s="58"/>
    </row>
    <row r="11" spans="2:37" x14ac:dyDescent="0.25">
      <c r="B11" s="20">
        <v>37557</v>
      </c>
      <c r="C11" s="3">
        <v>1.444</v>
      </c>
      <c r="D11" s="3">
        <v>1.71</v>
      </c>
      <c r="E11" s="3">
        <v>1.17</v>
      </c>
      <c r="F11" s="3"/>
      <c r="G11" s="3">
        <v>1.66</v>
      </c>
      <c r="H11" s="3">
        <v>1.3520485792137018</v>
      </c>
      <c r="I11" s="3">
        <v>1.4663614115418016</v>
      </c>
      <c r="J11" s="58"/>
    </row>
    <row r="12" spans="2:37" x14ac:dyDescent="0.25">
      <c r="B12" s="20">
        <v>37655</v>
      </c>
      <c r="C12" s="3">
        <v>1.607</v>
      </c>
      <c r="D12" s="3">
        <v>1.86</v>
      </c>
      <c r="E12" s="3">
        <v>1.2</v>
      </c>
      <c r="F12" s="3"/>
      <c r="G12" s="3">
        <v>2.09</v>
      </c>
      <c r="H12" s="3">
        <v>1.5020753600622812</v>
      </c>
      <c r="I12" s="3">
        <v>1.5671737585853003</v>
      </c>
      <c r="J12" s="58"/>
    </row>
    <row r="13" spans="2:37" x14ac:dyDescent="0.25">
      <c r="B13" s="20">
        <v>37956</v>
      </c>
      <c r="C13" s="3">
        <v>1.476</v>
      </c>
      <c r="D13" s="3">
        <v>1.7</v>
      </c>
      <c r="E13" s="3">
        <v>1.35</v>
      </c>
      <c r="F13" s="3"/>
      <c r="G13" s="3">
        <v>2.21</v>
      </c>
      <c r="H13" s="3">
        <v>1.3384919423900352</v>
      </c>
      <c r="I13" s="3">
        <v>1.6038327938738455</v>
      </c>
      <c r="J13" s="58"/>
    </row>
    <row r="14" spans="2:37" x14ac:dyDescent="0.25">
      <c r="B14" s="20">
        <v>38049</v>
      </c>
      <c r="C14" s="3">
        <v>1.738</v>
      </c>
      <c r="D14" s="3">
        <v>1.84</v>
      </c>
      <c r="E14" s="3">
        <v>1.4</v>
      </c>
      <c r="F14" s="3"/>
      <c r="G14" s="3">
        <v>2.48</v>
      </c>
      <c r="H14" s="3">
        <v>1.4713469832619697</v>
      </c>
      <c r="I14" s="3">
        <v>1.6129975526959817</v>
      </c>
      <c r="J14" s="58"/>
      <c r="AG14" s="6"/>
    </row>
    <row r="15" spans="2:37" x14ac:dyDescent="0.25">
      <c r="B15" s="20">
        <v>38152</v>
      </c>
      <c r="C15" s="3">
        <v>1.9850000000000001</v>
      </c>
      <c r="D15" s="3">
        <v>2.2799999999999998</v>
      </c>
      <c r="E15" s="3">
        <v>1.4</v>
      </c>
      <c r="F15" s="3"/>
      <c r="G15" s="3">
        <v>2.13</v>
      </c>
      <c r="H15" s="3">
        <v>1.5463603736862594</v>
      </c>
      <c r="I15" s="3">
        <v>1.8879403173600695</v>
      </c>
      <c r="J15" s="58"/>
    </row>
    <row r="16" spans="2:37" x14ac:dyDescent="0.25">
      <c r="B16" s="20">
        <v>38306</v>
      </c>
      <c r="C16" s="3">
        <v>1.9690000000000001</v>
      </c>
      <c r="D16" s="3">
        <v>2.2999999999999998</v>
      </c>
      <c r="E16" s="3">
        <v>1.56</v>
      </c>
      <c r="F16" s="3"/>
      <c r="G16" s="3">
        <v>2.91</v>
      </c>
      <c r="H16" s="3">
        <v>1.9268499805371742</v>
      </c>
      <c r="I16" s="3">
        <v>2.0529059761585224</v>
      </c>
      <c r="J16" s="58"/>
    </row>
    <row r="17" spans="2:10" x14ac:dyDescent="0.25">
      <c r="B17" s="21">
        <v>38432</v>
      </c>
      <c r="C17" s="3">
        <v>2.109</v>
      </c>
      <c r="D17" s="3">
        <v>2.29</v>
      </c>
      <c r="E17" s="3">
        <v>1.56</v>
      </c>
      <c r="F17" s="3"/>
      <c r="G17" s="3">
        <v>2.65</v>
      </c>
      <c r="H17" s="3">
        <v>2.0280728688205532</v>
      </c>
      <c r="I17" s="3">
        <v>2.1078945290913396</v>
      </c>
      <c r="J17" s="58"/>
    </row>
    <row r="18" spans="2:10" x14ac:dyDescent="0.25">
      <c r="B18" s="19">
        <v>38596</v>
      </c>
      <c r="C18" s="3">
        <v>2.7689266602198281</v>
      </c>
      <c r="D18" s="3">
        <v>3.2105947398453307</v>
      </c>
      <c r="E18" s="3">
        <v>2.1238737214695322</v>
      </c>
      <c r="F18" s="3"/>
      <c r="G18" s="3">
        <v>3.4978659409179187</v>
      </c>
      <c r="H18" s="3">
        <v>2.5365746349543916</v>
      </c>
      <c r="I18" s="3">
        <v>2.6668073525455687</v>
      </c>
      <c r="J18" s="58">
        <v>3.2976289933184724</v>
      </c>
    </row>
    <row r="19" spans="2:10" x14ac:dyDescent="0.25">
      <c r="B19" s="19">
        <v>38718</v>
      </c>
      <c r="C19" s="3">
        <v>2.2260270917356895</v>
      </c>
      <c r="D19" s="3">
        <v>2.645566143056072</v>
      </c>
      <c r="E19" s="3">
        <v>1.9931037808364291</v>
      </c>
      <c r="F19" s="3"/>
      <c r="G19" s="3">
        <v>2.7119553048832405</v>
      </c>
      <c r="H19" s="3">
        <v>2.3155838001609435</v>
      </c>
      <c r="I19" s="3">
        <v>2.4206419187982924</v>
      </c>
      <c r="J19" s="58">
        <v>3.1353182154827741</v>
      </c>
    </row>
    <row r="20" spans="2:10" x14ac:dyDescent="0.25">
      <c r="B20" s="19">
        <v>38861</v>
      </c>
      <c r="C20" s="3">
        <v>2.8370477773926477</v>
      </c>
      <c r="D20" s="3">
        <v>3.2374457541634052</v>
      </c>
      <c r="E20" s="3">
        <v>1.9036849002315575</v>
      </c>
      <c r="F20" s="3"/>
      <c r="G20" s="3">
        <v>2.8467170359209391</v>
      </c>
      <c r="H20" s="3">
        <v>2.6903110710930154</v>
      </c>
      <c r="I20" s="3">
        <v>2.6751299077873631</v>
      </c>
      <c r="J20" s="58">
        <v>3.6498544818489029</v>
      </c>
    </row>
    <row r="21" spans="2:10" x14ac:dyDescent="0.25">
      <c r="B21" s="19">
        <v>38964</v>
      </c>
      <c r="C21" s="3">
        <v>2.2191508880356694</v>
      </c>
      <c r="D21" s="3">
        <v>2.806566651662191</v>
      </c>
      <c r="E21" s="3">
        <v>1.7677987086308466</v>
      </c>
      <c r="F21" s="3"/>
      <c r="G21" s="3">
        <v>3.1835922931781964</v>
      </c>
      <c r="H21" s="3">
        <v>2.3676237183873807</v>
      </c>
      <c r="I21" s="3">
        <v>2.4337496227328548</v>
      </c>
      <c r="J21" s="58">
        <v>3.2122602972112806</v>
      </c>
    </row>
    <row r="22" spans="2:10" x14ac:dyDescent="0.25">
      <c r="B22" s="19">
        <v>39134</v>
      </c>
      <c r="C22" s="3">
        <v>2.3029976124968825</v>
      </c>
      <c r="D22" s="3">
        <v>2.7946946934825565</v>
      </c>
      <c r="E22" s="3">
        <v>1.9415697877000018</v>
      </c>
      <c r="F22" s="3"/>
      <c r="G22" s="3">
        <v>3.5774777418213954</v>
      </c>
      <c r="H22" s="3">
        <v>2.3722072790927142</v>
      </c>
      <c r="I22" s="3">
        <v>2.3226631135326374</v>
      </c>
      <c r="J22" s="58">
        <v>3.2178785666104903</v>
      </c>
    </row>
    <row r="23" spans="2:10" x14ac:dyDescent="0.25">
      <c r="B23" s="19">
        <v>39266</v>
      </c>
      <c r="C23" s="3">
        <v>3.028862969080607</v>
      </c>
      <c r="D23" s="3">
        <v>3.5049265839706401</v>
      </c>
      <c r="E23" s="3">
        <v>2.0979837232297012</v>
      </c>
      <c r="F23" s="3"/>
      <c r="G23" s="3">
        <v>3.5265124306049089</v>
      </c>
      <c r="H23" s="3">
        <v>2.6736372747731174</v>
      </c>
      <c r="I23" s="3">
        <v>2.713783973576966</v>
      </c>
      <c r="J23" s="58">
        <v>3.170737846763799</v>
      </c>
    </row>
    <row r="24" spans="2:10" x14ac:dyDescent="0.25">
      <c r="B24" s="19">
        <v>39357</v>
      </c>
      <c r="C24" s="3">
        <v>2.7644555531607735</v>
      </c>
      <c r="D24" s="3">
        <v>3.2003521058660405</v>
      </c>
      <c r="E24" s="3">
        <v>1.774084671247051</v>
      </c>
      <c r="F24" s="3"/>
      <c r="G24" s="3">
        <v>3.7544388175435088</v>
      </c>
      <c r="H24" s="3">
        <v>2.807348515636177</v>
      </c>
      <c r="I24" s="3">
        <v>2.8246815403117811</v>
      </c>
      <c r="J24" s="58">
        <v>3.2825103110097431</v>
      </c>
    </row>
    <row r="25" spans="2:10" x14ac:dyDescent="0.25">
      <c r="B25" s="19">
        <v>39468</v>
      </c>
      <c r="C25" s="14">
        <v>2.99</v>
      </c>
      <c r="D25" s="14">
        <v>3.55</v>
      </c>
      <c r="E25" s="14">
        <v>1.93</v>
      </c>
      <c r="F25" s="14"/>
      <c r="G25" s="14">
        <v>4.3099999999999996</v>
      </c>
      <c r="H25" s="14">
        <v>3.05</v>
      </c>
      <c r="I25" s="14">
        <v>3.08</v>
      </c>
      <c r="J25" s="59">
        <v>3.63</v>
      </c>
    </row>
    <row r="26" spans="2:10" x14ac:dyDescent="0.25">
      <c r="B26" s="19">
        <v>39539</v>
      </c>
      <c r="C26" s="14">
        <v>3.43</v>
      </c>
      <c r="D26" s="14">
        <v>4.0599999999999996</v>
      </c>
      <c r="E26" s="14">
        <v>2.04</v>
      </c>
      <c r="F26" s="14"/>
      <c r="G26" s="14">
        <v>4.3600000000000003</v>
      </c>
      <c r="H26" s="14">
        <v>3.71</v>
      </c>
      <c r="I26" s="14">
        <v>3.63</v>
      </c>
      <c r="J26" s="59">
        <v>4.24</v>
      </c>
    </row>
    <row r="27" spans="2:10" x14ac:dyDescent="0.25">
      <c r="B27" s="19">
        <v>39650</v>
      </c>
      <c r="C27" s="14">
        <v>3.91</v>
      </c>
      <c r="D27" s="14">
        <v>4.62</v>
      </c>
      <c r="E27" s="14">
        <v>2.34</v>
      </c>
      <c r="F27" s="14"/>
      <c r="G27" s="14">
        <v>4.34</v>
      </c>
      <c r="H27" s="14">
        <v>4.22</v>
      </c>
      <c r="I27" s="14">
        <v>4.25</v>
      </c>
      <c r="J27" s="59">
        <v>4.8099999999999996</v>
      </c>
    </row>
    <row r="28" spans="2:10" x14ac:dyDescent="0.25">
      <c r="B28" s="19">
        <v>39723</v>
      </c>
      <c r="C28" s="14">
        <v>3.04</v>
      </c>
      <c r="D28" s="14">
        <v>3.99</v>
      </c>
      <c r="E28" s="14">
        <v>2.0099999999999998</v>
      </c>
      <c r="F28" s="14"/>
      <c r="G28" s="14">
        <v>4.67</v>
      </c>
      <c r="H28" s="14">
        <v>3.27</v>
      </c>
      <c r="I28" s="14">
        <v>3.69</v>
      </c>
      <c r="J28" s="59">
        <v>4.59</v>
      </c>
    </row>
    <row r="29" spans="2:10" x14ac:dyDescent="0.25">
      <c r="B29" s="19">
        <v>39825</v>
      </c>
      <c r="C29" s="14">
        <v>1.86</v>
      </c>
      <c r="D29" s="14">
        <v>2.56</v>
      </c>
      <c r="E29" s="14">
        <v>1.63</v>
      </c>
      <c r="F29" s="14"/>
      <c r="G29" s="14">
        <v>3.77</v>
      </c>
      <c r="H29" s="14">
        <v>2.19</v>
      </c>
      <c r="I29" s="14">
        <v>2.4300000000000002</v>
      </c>
      <c r="J29" s="59">
        <v>3.42</v>
      </c>
    </row>
    <row r="30" spans="2:10" x14ac:dyDescent="0.25">
      <c r="B30" s="22">
        <v>39904</v>
      </c>
      <c r="C30" s="14">
        <v>2.02</v>
      </c>
      <c r="D30" s="14">
        <v>2.66</v>
      </c>
      <c r="E30" s="14">
        <v>1.64</v>
      </c>
      <c r="F30" s="14"/>
      <c r="G30" s="14">
        <v>3.56</v>
      </c>
      <c r="H30" s="14">
        <v>2.04</v>
      </c>
      <c r="I30" s="14">
        <v>2.27</v>
      </c>
      <c r="J30" s="59">
        <v>3.22</v>
      </c>
    </row>
    <row r="31" spans="2:10" x14ac:dyDescent="0.25">
      <c r="B31" s="22">
        <v>40014</v>
      </c>
      <c r="C31" s="14">
        <v>2.44</v>
      </c>
      <c r="D31" s="14">
        <v>3.01</v>
      </c>
      <c r="E31" s="14">
        <v>1.73</v>
      </c>
      <c r="F31" s="14"/>
      <c r="G31" s="14">
        <v>3.43</v>
      </c>
      <c r="H31" s="14">
        <v>2.27</v>
      </c>
      <c r="I31" s="14">
        <v>2.4500000000000002</v>
      </c>
      <c r="J31" s="59">
        <v>3.03</v>
      </c>
    </row>
    <row r="32" spans="2:10" x14ac:dyDescent="0.25">
      <c r="B32" s="22">
        <v>40102</v>
      </c>
      <c r="C32" s="14">
        <v>2.64</v>
      </c>
      <c r="D32" s="14">
        <v>3.21</v>
      </c>
      <c r="E32" s="14">
        <v>1.86</v>
      </c>
      <c r="F32" s="14"/>
      <c r="G32" s="14">
        <v>3.72</v>
      </c>
      <c r="H32" s="14">
        <v>2.5</v>
      </c>
      <c r="I32" s="14">
        <v>2.63</v>
      </c>
      <c r="J32" s="59">
        <v>3.14</v>
      </c>
    </row>
    <row r="33" spans="2:10" x14ac:dyDescent="0.25">
      <c r="B33" s="22">
        <v>40197</v>
      </c>
      <c r="C33" s="14">
        <v>2.65</v>
      </c>
      <c r="D33" s="14">
        <v>3.36</v>
      </c>
      <c r="E33" s="14">
        <v>1.85</v>
      </c>
      <c r="F33" s="14"/>
      <c r="G33" s="14">
        <v>4.13</v>
      </c>
      <c r="H33" s="14">
        <v>2.57</v>
      </c>
      <c r="I33" s="14">
        <v>2.7</v>
      </c>
      <c r="J33" s="59">
        <v>3.54</v>
      </c>
    </row>
    <row r="34" spans="2:10" x14ac:dyDescent="0.25">
      <c r="B34" s="22">
        <v>40270</v>
      </c>
      <c r="C34" s="14">
        <v>2.84</v>
      </c>
      <c r="D34" s="14">
        <v>3.42</v>
      </c>
      <c r="E34" s="14">
        <v>1.9</v>
      </c>
      <c r="F34" s="14"/>
      <c r="G34" s="14">
        <v>3.99</v>
      </c>
      <c r="H34" s="14">
        <v>2.71</v>
      </c>
      <c r="I34" s="14">
        <v>2.85</v>
      </c>
      <c r="J34" s="59">
        <v>3.52</v>
      </c>
    </row>
    <row r="35" spans="2:10" x14ac:dyDescent="0.25">
      <c r="B35" s="22">
        <v>40371</v>
      </c>
      <c r="C35" s="14">
        <v>2.71</v>
      </c>
      <c r="D35" s="14">
        <v>3.25</v>
      </c>
      <c r="E35" s="14">
        <v>1.91</v>
      </c>
      <c r="F35" s="14"/>
      <c r="G35" s="14">
        <v>4.01</v>
      </c>
      <c r="H35" s="14">
        <v>2.65</v>
      </c>
      <c r="I35" s="14">
        <v>2.79</v>
      </c>
      <c r="J35" s="59">
        <v>3.69</v>
      </c>
    </row>
    <row r="36" spans="2:10" x14ac:dyDescent="0.25">
      <c r="B36" s="22">
        <v>40455</v>
      </c>
      <c r="C36" s="14">
        <v>2.78</v>
      </c>
      <c r="D36" s="14">
        <v>3.45</v>
      </c>
      <c r="E36" s="14">
        <v>1.93</v>
      </c>
      <c r="F36" s="14"/>
      <c r="G36" s="14">
        <v>3.93</v>
      </c>
      <c r="H36" s="14">
        <v>2.75</v>
      </c>
      <c r="I36" s="14">
        <v>2.86</v>
      </c>
      <c r="J36" s="59">
        <v>3.76</v>
      </c>
    </row>
    <row r="37" spans="2:10" x14ac:dyDescent="0.25">
      <c r="B37" s="22">
        <v>40567</v>
      </c>
      <c r="C37" s="14">
        <v>3.08</v>
      </c>
      <c r="D37" s="14">
        <v>3.89</v>
      </c>
      <c r="E37" s="14">
        <v>1.93</v>
      </c>
      <c r="F37" s="14"/>
      <c r="G37" s="14">
        <v>4.22</v>
      </c>
      <c r="H37" s="14">
        <v>3.09</v>
      </c>
      <c r="I37" s="14">
        <v>3.19</v>
      </c>
      <c r="J37" s="59">
        <v>3.99</v>
      </c>
    </row>
    <row r="38" spans="2:10" x14ac:dyDescent="0.25">
      <c r="B38" s="22">
        <v>40634</v>
      </c>
      <c r="C38" s="14">
        <v>3.69</v>
      </c>
      <c r="D38" s="14">
        <v>4.5199999999999996</v>
      </c>
      <c r="E38" s="14">
        <v>2.06</v>
      </c>
      <c r="F38" s="14"/>
      <c r="G38" s="14">
        <v>4.41</v>
      </c>
      <c r="H38" s="14">
        <v>3.62</v>
      </c>
      <c r="I38" s="14">
        <v>3.69</v>
      </c>
      <c r="J38" s="59">
        <v>4.26</v>
      </c>
    </row>
    <row r="39" spans="2:10" x14ac:dyDescent="0.25">
      <c r="B39" s="22">
        <v>40738</v>
      </c>
      <c r="C39" s="14">
        <v>3.68</v>
      </c>
      <c r="D39" s="14">
        <v>4.5999999999999996</v>
      </c>
      <c r="E39" s="14">
        <v>2.0699999999999998</v>
      </c>
      <c r="F39" s="14"/>
      <c r="G39" s="14">
        <v>4.26</v>
      </c>
      <c r="H39" s="14">
        <v>3.54</v>
      </c>
      <c r="I39" s="14">
        <v>3.67</v>
      </c>
      <c r="J39" s="59">
        <v>4.13</v>
      </c>
    </row>
    <row r="40" spans="2:10" x14ac:dyDescent="0.25">
      <c r="B40" s="22">
        <v>40816</v>
      </c>
      <c r="C40" s="14">
        <v>3.46</v>
      </c>
      <c r="D40" s="14">
        <v>4.51</v>
      </c>
      <c r="E40" s="14">
        <v>2.09</v>
      </c>
      <c r="F40" s="14"/>
      <c r="G40" s="14">
        <v>4.2300000000000004</v>
      </c>
      <c r="H40" s="14">
        <v>3.42</v>
      </c>
      <c r="I40" s="14">
        <v>3.57</v>
      </c>
      <c r="J40" s="59">
        <v>4.12</v>
      </c>
    </row>
    <row r="41" spans="2:10" x14ac:dyDescent="0.25">
      <c r="B41" s="22">
        <v>40921</v>
      </c>
      <c r="C41" s="14">
        <v>3.37</v>
      </c>
      <c r="D41" s="14">
        <v>4.4400000000000004</v>
      </c>
      <c r="E41" s="14">
        <v>2.13</v>
      </c>
      <c r="F41" s="14"/>
      <c r="G41" s="14">
        <v>4.26</v>
      </c>
      <c r="H41" s="14">
        <v>3.46</v>
      </c>
      <c r="I41" s="14">
        <v>3.61</v>
      </c>
      <c r="J41" s="59">
        <v>4.1399999999999997</v>
      </c>
    </row>
    <row r="42" spans="2:10" x14ac:dyDescent="0.25">
      <c r="B42" s="22">
        <v>40998</v>
      </c>
      <c r="C42" s="14">
        <v>3.89</v>
      </c>
      <c r="D42" s="14">
        <v>4.9000000000000004</v>
      </c>
      <c r="E42" s="14">
        <v>2.08</v>
      </c>
      <c r="F42" s="14"/>
      <c r="G42" s="14">
        <v>4.0199999999999996</v>
      </c>
      <c r="H42" s="14">
        <v>3.69</v>
      </c>
      <c r="I42" s="14">
        <v>3.82</v>
      </c>
      <c r="J42" s="59">
        <v>4.29</v>
      </c>
    </row>
    <row r="43" spans="2:10" x14ac:dyDescent="0.25">
      <c r="B43" s="22">
        <v>41103</v>
      </c>
      <c r="C43" s="14">
        <v>3.52</v>
      </c>
      <c r="D43" s="14">
        <v>4.58</v>
      </c>
      <c r="E43" s="14">
        <v>2.0499999999999998</v>
      </c>
      <c r="F43" s="14"/>
      <c r="G43" s="14">
        <v>3.64</v>
      </c>
      <c r="H43" s="14">
        <v>3.36</v>
      </c>
      <c r="I43" s="14">
        <v>3.5</v>
      </c>
      <c r="J43" s="59">
        <v>4.16</v>
      </c>
    </row>
    <row r="44" spans="2:10" x14ac:dyDescent="0.25">
      <c r="B44" s="22">
        <v>41180</v>
      </c>
      <c r="C44" s="14">
        <v>3.82</v>
      </c>
      <c r="D44" s="14">
        <v>4.91</v>
      </c>
      <c r="E44" s="14">
        <v>2.12</v>
      </c>
      <c r="F44" s="14"/>
      <c r="G44" s="14">
        <v>3.54</v>
      </c>
      <c r="H44" s="14">
        <v>3.7</v>
      </c>
      <c r="I44" s="14">
        <v>3.82</v>
      </c>
      <c r="J44" s="59">
        <v>4.32</v>
      </c>
    </row>
    <row r="45" spans="2:10" x14ac:dyDescent="0.25">
      <c r="B45" s="22">
        <v>41284</v>
      </c>
      <c r="C45" s="14">
        <v>3.29</v>
      </c>
      <c r="D45" s="14">
        <v>4.4800000000000004</v>
      </c>
      <c r="E45" s="14">
        <v>2.1</v>
      </c>
      <c r="F45" s="14"/>
      <c r="G45" s="14">
        <v>3.7</v>
      </c>
      <c r="H45" s="14">
        <v>3.55</v>
      </c>
      <c r="I45" s="14">
        <v>3.7</v>
      </c>
      <c r="J45" s="59">
        <v>4.37</v>
      </c>
    </row>
    <row r="46" spans="2:10" x14ac:dyDescent="0.25">
      <c r="B46" s="22">
        <v>41362</v>
      </c>
      <c r="C46" s="14">
        <v>3.59</v>
      </c>
      <c r="D46" s="14">
        <v>4.66</v>
      </c>
      <c r="E46" s="14">
        <v>2.1</v>
      </c>
      <c r="F46" s="14"/>
      <c r="G46" s="14">
        <v>3.77</v>
      </c>
      <c r="H46" s="14">
        <v>3.58</v>
      </c>
      <c r="I46" s="14">
        <v>3.75</v>
      </c>
      <c r="J46" s="59">
        <v>4.2300000000000004</v>
      </c>
    </row>
    <row r="47" spans="2:10" x14ac:dyDescent="0.25">
      <c r="B47" s="22">
        <v>41467</v>
      </c>
      <c r="C47" s="14">
        <v>3.65</v>
      </c>
      <c r="D47" s="14">
        <v>4.57</v>
      </c>
      <c r="E47" s="14">
        <v>2.14</v>
      </c>
      <c r="F47" s="14"/>
      <c r="G47" s="14">
        <v>3.77</v>
      </c>
      <c r="H47" s="14">
        <v>3.5</v>
      </c>
      <c r="I47" s="14">
        <v>3.55</v>
      </c>
      <c r="J47" s="59">
        <v>4.13</v>
      </c>
    </row>
    <row r="48" spans="2:10" x14ac:dyDescent="0.25">
      <c r="B48" s="22">
        <v>41551</v>
      </c>
      <c r="C48" s="14">
        <v>3.45</v>
      </c>
      <c r="D48" s="14">
        <v>4.3</v>
      </c>
      <c r="E48" s="14">
        <v>2.09</v>
      </c>
      <c r="F48" s="14"/>
      <c r="G48" s="14">
        <v>4.09</v>
      </c>
      <c r="H48" s="14">
        <v>3.51</v>
      </c>
      <c r="I48" s="14">
        <v>3.67</v>
      </c>
      <c r="J48" s="59">
        <v>4.12</v>
      </c>
    </row>
    <row r="49" spans="2:10" x14ac:dyDescent="0.25">
      <c r="B49" s="22">
        <v>41640</v>
      </c>
      <c r="C49" s="14">
        <v>3.34</v>
      </c>
      <c r="D49" s="14">
        <v>4.29</v>
      </c>
      <c r="E49" s="14">
        <v>2.09</v>
      </c>
      <c r="F49" s="14"/>
      <c r="G49" s="14">
        <v>4.3099999999999996</v>
      </c>
      <c r="H49" s="14">
        <v>3.49</v>
      </c>
      <c r="I49" s="14">
        <v>3.62</v>
      </c>
      <c r="J49" s="59">
        <v>4.22</v>
      </c>
    </row>
    <row r="50" spans="2:10" x14ac:dyDescent="0.25">
      <c r="B50" s="22">
        <v>41730</v>
      </c>
      <c r="C50" s="26">
        <v>3.65</v>
      </c>
      <c r="D50" s="26">
        <v>4.82</v>
      </c>
      <c r="E50" s="26">
        <v>2.15</v>
      </c>
      <c r="F50" s="26"/>
      <c r="G50" s="26">
        <v>4.57</v>
      </c>
      <c r="H50" s="26">
        <v>3.56</v>
      </c>
      <c r="I50" s="26">
        <v>3.66</v>
      </c>
      <c r="J50" s="60">
        <v>4.17</v>
      </c>
    </row>
    <row r="51" spans="2:10" x14ac:dyDescent="0.25">
      <c r="B51" s="40">
        <v>41821</v>
      </c>
      <c r="C51" s="41">
        <v>3.7</v>
      </c>
      <c r="D51" s="41">
        <v>4.5599999999999996</v>
      </c>
      <c r="E51" s="41">
        <v>2.17</v>
      </c>
      <c r="F51" s="41"/>
      <c r="G51" s="41">
        <v>4.24</v>
      </c>
      <c r="H51" s="41">
        <v>3.51</v>
      </c>
      <c r="I51" s="41">
        <v>3.63</v>
      </c>
      <c r="J51" s="61">
        <v>4.18</v>
      </c>
    </row>
    <row r="52" spans="2:10" x14ac:dyDescent="0.25">
      <c r="B52" s="40">
        <v>41913</v>
      </c>
      <c r="C52" s="41">
        <v>3.34</v>
      </c>
      <c r="D52" s="41">
        <v>4.07</v>
      </c>
      <c r="E52" s="41">
        <v>2.16</v>
      </c>
      <c r="F52" s="41"/>
      <c r="G52" s="41">
        <v>4.25</v>
      </c>
      <c r="H52" s="41">
        <v>3.38</v>
      </c>
      <c r="I52" s="41">
        <v>3.48</v>
      </c>
      <c r="J52" s="61">
        <v>4.1500000000000004</v>
      </c>
    </row>
    <row r="53" spans="2:10" x14ac:dyDescent="0.25">
      <c r="B53" s="40">
        <v>42005</v>
      </c>
      <c r="C53" s="41">
        <v>2.2999999999999998</v>
      </c>
      <c r="D53" s="41">
        <v>3.12</v>
      </c>
      <c r="E53" s="41">
        <v>2.11</v>
      </c>
      <c r="F53" s="41"/>
      <c r="G53" s="41">
        <v>4.04</v>
      </c>
      <c r="H53" s="41">
        <v>2.75</v>
      </c>
      <c r="I53" s="41">
        <v>2.9</v>
      </c>
      <c r="J53" s="61">
        <v>3.96</v>
      </c>
    </row>
    <row r="54" spans="2:10" x14ac:dyDescent="0.25">
      <c r="B54" s="40">
        <v>42095</v>
      </c>
      <c r="C54" s="42">
        <v>2.42</v>
      </c>
      <c r="D54" s="42">
        <v>2.77</v>
      </c>
      <c r="E54" s="42">
        <v>2.09</v>
      </c>
      <c r="F54" s="42"/>
      <c r="G54" s="42">
        <v>4.01</v>
      </c>
      <c r="H54" s="42">
        <v>2.56</v>
      </c>
      <c r="I54" s="42">
        <v>2.62</v>
      </c>
      <c r="J54" s="43">
        <v>3.69</v>
      </c>
    </row>
    <row r="55" spans="2:10" x14ac:dyDescent="0.25">
      <c r="B55" s="40">
        <v>42186</v>
      </c>
      <c r="C55" s="42">
        <v>2.82</v>
      </c>
      <c r="D55" s="42">
        <v>3.07</v>
      </c>
      <c r="E55" s="42">
        <v>2.12</v>
      </c>
      <c r="F55" s="42"/>
      <c r="G55" s="42">
        <v>3.97</v>
      </c>
      <c r="H55" s="42">
        <v>2.61</v>
      </c>
      <c r="I55" s="42">
        <v>2.63</v>
      </c>
      <c r="J55" s="43">
        <v>3.48</v>
      </c>
    </row>
    <row r="56" spans="2:10" x14ac:dyDescent="0.25">
      <c r="B56" s="40">
        <v>42278</v>
      </c>
      <c r="C56" s="25">
        <v>2.35</v>
      </c>
      <c r="D56" s="25">
        <v>2.84</v>
      </c>
      <c r="E56" s="25">
        <v>2.09</v>
      </c>
      <c r="F56" s="25"/>
      <c r="G56" s="25">
        <v>3.97</v>
      </c>
      <c r="H56" s="25">
        <v>2.2999999999999998</v>
      </c>
      <c r="I56" s="25">
        <v>2.39</v>
      </c>
      <c r="J56" s="27">
        <v>3.33</v>
      </c>
    </row>
    <row r="57" spans="2:10" x14ac:dyDescent="0.25">
      <c r="B57" s="40">
        <v>42370</v>
      </c>
      <c r="C57" s="42">
        <v>1.98</v>
      </c>
      <c r="D57" s="42">
        <v>2.42</v>
      </c>
      <c r="E57" s="42">
        <v>2.09</v>
      </c>
      <c r="F57" s="42"/>
      <c r="G57" s="42">
        <v>3.91</v>
      </c>
      <c r="H57" s="42">
        <v>1.99</v>
      </c>
      <c r="I57" s="42">
        <v>2.17</v>
      </c>
      <c r="J57" s="43">
        <v>3.15</v>
      </c>
    </row>
    <row r="58" spans="2:10" x14ac:dyDescent="0.25">
      <c r="B58" s="40">
        <v>42461</v>
      </c>
      <c r="C58" s="42">
        <v>2.06</v>
      </c>
      <c r="D58" s="42">
        <v>2.2999999999999998</v>
      </c>
      <c r="E58" s="42">
        <v>2.02</v>
      </c>
      <c r="F58" s="42"/>
      <c r="G58" s="42">
        <v>3.79</v>
      </c>
      <c r="H58" s="42">
        <v>1.9</v>
      </c>
      <c r="I58" s="42">
        <v>2.0099999999999998</v>
      </c>
      <c r="J58" s="43">
        <v>2.76</v>
      </c>
    </row>
    <row r="59" spans="2:10" x14ac:dyDescent="0.25">
      <c r="B59" s="40">
        <v>42552</v>
      </c>
      <c r="C59" s="42">
        <v>2.2599999999999998</v>
      </c>
      <c r="D59" s="42">
        <v>2.59</v>
      </c>
      <c r="E59" s="42">
        <v>2.0499999999999998</v>
      </c>
      <c r="F59" s="42">
        <v>2.41</v>
      </c>
      <c r="G59" s="42">
        <v>3.79</v>
      </c>
      <c r="H59" s="42">
        <v>2.19</v>
      </c>
      <c r="I59" s="42">
        <v>2.2799999999999998</v>
      </c>
      <c r="J59" s="43">
        <v>2.97</v>
      </c>
    </row>
    <row r="60" spans="2:10" x14ac:dyDescent="0.25">
      <c r="B60" s="40">
        <v>42644</v>
      </c>
      <c r="C60" s="42">
        <v>2.2200000000000002</v>
      </c>
      <c r="D60" s="42">
        <v>2.5099999999999998</v>
      </c>
      <c r="E60" s="42">
        <v>2.06</v>
      </c>
      <c r="F60" s="42">
        <v>2.4300000000000002</v>
      </c>
      <c r="G60" s="42">
        <v>3.67</v>
      </c>
      <c r="H60" s="42">
        <v>2.21</v>
      </c>
      <c r="I60" s="42">
        <v>2.21</v>
      </c>
      <c r="J60" s="43">
        <v>3.12</v>
      </c>
    </row>
    <row r="61" spans="2:10" x14ac:dyDescent="0.25">
      <c r="B61" s="40">
        <v>42736</v>
      </c>
      <c r="C61" s="42">
        <v>2.3199999999999998</v>
      </c>
      <c r="D61" s="42">
        <v>2.65</v>
      </c>
      <c r="E61" s="42">
        <v>2.11</v>
      </c>
      <c r="F61" s="42">
        <v>2.5299999999999998</v>
      </c>
      <c r="G61" s="42">
        <v>3.84</v>
      </c>
      <c r="H61" s="42">
        <v>2.2999999999999998</v>
      </c>
      <c r="I61" s="42">
        <v>2.3199999999999998</v>
      </c>
      <c r="J61" s="43">
        <v>2.99</v>
      </c>
    </row>
    <row r="62" spans="2:10" x14ac:dyDescent="0.25">
      <c r="B62" s="40">
        <v>42826</v>
      </c>
      <c r="C62" s="42">
        <v>2.38</v>
      </c>
      <c r="D62" s="42">
        <v>2.74</v>
      </c>
      <c r="E62" s="42">
        <v>2.15</v>
      </c>
      <c r="F62" s="42">
        <v>2.52</v>
      </c>
      <c r="G62" s="42">
        <v>3.87</v>
      </c>
      <c r="H62" s="42">
        <v>2.27</v>
      </c>
      <c r="I62" s="42">
        <v>2.2400000000000002</v>
      </c>
      <c r="J62" s="43">
        <v>3.03</v>
      </c>
    </row>
    <row r="63" spans="2:10" x14ac:dyDescent="0.25">
      <c r="B63" s="40">
        <v>42917</v>
      </c>
      <c r="C63" s="42">
        <v>2.2599999999999998</v>
      </c>
      <c r="D63" s="42">
        <v>2.58</v>
      </c>
      <c r="E63" s="42">
        <v>2.15</v>
      </c>
      <c r="F63" s="42">
        <v>2.52</v>
      </c>
      <c r="G63" s="42">
        <v>3.89</v>
      </c>
      <c r="H63" s="42">
        <v>2.2000000000000002</v>
      </c>
      <c r="I63" s="42">
        <v>2.2400000000000002</v>
      </c>
      <c r="J63" s="43">
        <v>3.15</v>
      </c>
    </row>
    <row r="64" spans="2:10" x14ac:dyDescent="0.25">
      <c r="B64" s="40">
        <v>43009</v>
      </c>
      <c r="C64" s="42">
        <v>2.4900000000000002</v>
      </c>
      <c r="D64" s="42">
        <v>2.73</v>
      </c>
      <c r="E64" s="42">
        <v>2.17</v>
      </c>
      <c r="F64" s="42">
        <v>2.6</v>
      </c>
      <c r="G64" s="42">
        <v>3.82</v>
      </c>
      <c r="H64" s="42">
        <v>2.46</v>
      </c>
      <c r="I64" s="42">
        <v>2.41</v>
      </c>
      <c r="J64" s="43">
        <v>3.31</v>
      </c>
    </row>
    <row r="65" spans="2:10" x14ac:dyDescent="0.25">
      <c r="B65" s="40">
        <v>43101</v>
      </c>
      <c r="C65" s="42">
        <v>2.5</v>
      </c>
      <c r="D65" s="42">
        <v>2.68</v>
      </c>
      <c r="E65" s="42">
        <v>2.17</v>
      </c>
      <c r="F65" s="42">
        <v>2.66</v>
      </c>
      <c r="G65" s="42">
        <v>3.88</v>
      </c>
      <c r="H65" s="42">
        <v>2.63</v>
      </c>
      <c r="I65" s="42">
        <v>2.5499999999999998</v>
      </c>
      <c r="J65" s="43">
        <v>3.41</v>
      </c>
    </row>
    <row r="66" spans="2:10" x14ac:dyDescent="0.25">
      <c r="B66" s="40">
        <v>43191</v>
      </c>
      <c r="C66" s="42">
        <v>2.67</v>
      </c>
      <c r="D66" s="42">
        <v>2.87</v>
      </c>
      <c r="E66" s="42">
        <v>2.1800000000000002</v>
      </c>
      <c r="F66" s="42">
        <v>2.57</v>
      </c>
      <c r="G66" s="42">
        <v>3.87</v>
      </c>
      <c r="H66" s="42">
        <v>2.7</v>
      </c>
      <c r="I66" s="42">
        <v>2.59</v>
      </c>
      <c r="J66" s="43">
        <v>3.39</v>
      </c>
    </row>
    <row r="67" spans="2:10" x14ac:dyDescent="0.25">
      <c r="B67" s="40">
        <v>43282</v>
      </c>
      <c r="C67" s="42">
        <v>2.88</v>
      </c>
      <c r="D67" s="42">
        <v>3.05</v>
      </c>
      <c r="E67" s="42">
        <v>2.2200000000000002</v>
      </c>
      <c r="F67" s="42">
        <v>2.6</v>
      </c>
      <c r="G67" s="42">
        <v>3.85</v>
      </c>
      <c r="H67" s="42">
        <v>2.89</v>
      </c>
      <c r="I67" s="42">
        <v>2.75</v>
      </c>
      <c r="J67" s="43">
        <v>3.48</v>
      </c>
    </row>
    <row r="68" spans="2:10" x14ac:dyDescent="0.25">
      <c r="B68" s="40">
        <v>43374</v>
      </c>
      <c r="C68" s="42">
        <v>2.91</v>
      </c>
      <c r="D68" s="42">
        <v>3.1</v>
      </c>
      <c r="E68" s="42">
        <v>2.19</v>
      </c>
      <c r="F68" s="42">
        <v>2.64</v>
      </c>
      <c r="G68" s="42">
        <v>3.93</v>
      </c>
      <c r="H68" s="42">
        <v>2.99</v>
      </c>
      <c r="I68" s="42">
        <v>2.78</v>
      </c>
      <c r="J68" s="43">
        <v>3.57</v>
      </c>
    </row>
    <row r="69" spans="2:10" x14ac:dyDescent="0.25">
      <c r="B69" s="40">
        <v>43466</v>
      </c>
      <c r="C69" s="42">
        <v>2.27</v>
      </c>
      <c r="D69" s="42">
        <v>2.59</v>
      </c>
      <c r="E69" s="42">
        <v>2.19</v>
      </c>
      <c r="F69" s="42">
        <v>2.71</v>
      </c>
      <c r="G69" s="42">
        <v>3.99</v>
      </c>
      <c r="H69" s="42">
        <v>2.65</v>
      </c>
      <c r="I69" s="42">
        <v>2.52</v>
      </c>
      <c r="J69" s="43">
        <v>3.5</v>
      </c>
    </row>
    <row r="70" spans="2:10" x14ac:dyDescent="0.25">
      <c r="B70" s="40">
        <v>43556</v>
      </c>
      <c r="C70" s="42">
        <v>2.76</v>
      </c>
      <c r="D70" s="42">
        <v>3</v>
      </c>
      <c r="E70" s="42">
        <v>2.2200000000000002</v>
      </c>
      <c r="F70" s="42">
        <v>2.38</v>
      </c>
      <c r="G70" s="42">
        <v>3.97</v>
      </c>
      <c r="H70" s="42">
        <v>2.75</v>
      </c>
      <c r="I70" s="42">
        <v>2.59</v>
      </c>
      <c r="J70" s="43">
        <v>3.44</v>
      </c>
    </row>
    <row r="71" spans="2:10" x14ac:dyDescent="0.25">
      <c r="B71" s="40">
        <v>43647</v>
      </c>
      <c r="C71" s="42">
        <v>2.76</v>
      </c>
      <c r="D71" s="42">
        <v>3.06</v>
      </c>
      <c r="E71" s="42">
        <v>2.21</v>
      </c>
      <c r="F71" s="42">
        <v>2.46</v>
      </c>
      <c r="G71" s="42">
        <v>3.87</v>
      </c>
      <c r="H71" s="42">
        <v>2.71</v>
      </c>
      <c r="I71" s="42">
        <v>2.58</v>
      </c>
      <c r="J71" s="43">
        <v>3.55</v>
      </c>
    </row>
    <row r="72" spans="2:10" x14ac:dyDescent="0.25">
      <c r="B72" s="40">
        <v>43739</v>
      </c>
      <c r="C72" s="42">
        <v>2.68</v>
      </c>
      <c r="D72" s="42">
        <v>2.97</v>
      </c>
      <c r="E72" s="42">
        <v>2.2000000000000002</v>
      </c>
      <c r="F72" s="42">
        <v>2.4</v>
      </c>
      <c r="G72" s="42">
        <v>3.79</v>
      </c>
      <c r="H72" s="42">
        <v>2.74</v>
      </c>
      <c r="I72" s="42">
        <v>2.25</v>
      </c>
      <c r="J72" s="43">
        <v>3.65</v>
      </c>
    </row>
    <row r="73" spans="2:10" x14ac:dyDescent="0.25">
      <c r="B73" s="40">
        <v>43831</v>
      </c>
      <c r="C73" s="42">
        <v>2.59</v>
      </c>
      <c r="D73" s="42">
        <v>2.96</v>
      </c>
      <c r="E73" s="42">
        <v>2.1800000000000002</v>
      </c>
      <c r="F73" s="42">
        <v>2.4700000000000002</v>
      </c>
      <c r="G73" s="42">
        <v>3.82</v>
      </c>
      <c r="H73" s="42">
        <v>2.71</v>
      </c>
      <c r="I73" s="42">
        <v>2.6</v>
      </c>
      <c r="J73" s="43">
        <v>3.65</v>
      </c>
    </row>
    <row r="74" spans="2:10" x14ac:dyDescent="0.25">
      <c r="B74" s="40">
        <v>43922</v>
      </c>
      <c r="C74" s="42">
        <v>1.91</v>
      </c>
      <c r="D74" s="42">
        <v>2.2799999999999998</v>
      </c>
      <c r="E74" s="42">
        <v>2.19</v>
      </c>
      <c r="F74" s="42">
        <v>2.4300000000000002</v>
      </c>
      <c r="G74" s="42">
        <v>3.74</v>
      </c>
      <c r="H74" s="42">
        <v>2.33</v>
      </c>
      <c r="I74" s="42">
        <v>2.13</v>
      </c>
      <c r="J74" s="43">
        <v>3.44</v>
      </c>
    </row>
    <row r="75" spans="2:10" x14ac:dyDescent="0.25">
      <c r="B75" s="40">
        <v>44013</v>
      </c>
      <c r="C75" s="42">
        <v>2.2200000000000002</v>
      </c>
      <c r="D75" s="42">
        <v>2.58</v>
      </c>
      <c r="E75" s="42">
        <v>2.15</v>
      </c>
      <c r="F75" s="42">
        <v>2.4</v>
      </c>
      <c r="G75" s="42">
        <v>3.75</v>
      </c>
      <c r="H75" s="42">
        <v>2.2000000000000002</v>
      </c>
      <c r="I75" s="42">
        <v>2.11</v>
      </c>
      <c r="J75" s="43">
        <v>3.08</v>
      </c>
    </row>
    <row r="76" spans="2:10" x14ac:dyDescent="0.25">
      <c r="B76" s="40">
        <v>44105</v>
      </c>
      <c r="C76" s="42">
        <v>2.1800000000000002</v>
      </c>
      <c r="D76" s="42">
        <v>2.54</v>
      </c>
      <c r="E76" s="42">
        <v>2.1800000000000002</v>
      </c>
      <c r="F76" s="42">
        <v>2.42</v>
      </c>
      <c r="G76" s="42">
        <v>3.74</v>
      </c>
      <c r="H76" s="42">
        <v>2.13</v>
      </c>
      <c r="I76" s="42">
        <v>2.06</v>
      </c>
      <c r="J76" s="43">
        <v>3.26</v>
      </c>
    </row>
    <row r="77" spans="2:10" x14ac:dyDescent="0.25">
      <c r="B77" s="40">
        <v>44197</v>
      </c>
      <c r="C77" s="42">
        <v>2.3199999999999998</v>
      </c>
      <c r="D77" s="42">
        <v>2.65</v>
      </c>
      <c r="E77" s="42">
        <v>2.19</v>
      </c>
      <c r="F77" s="42">
        <v>2.4500000000000002</v>
      </c>
      <c r="G77" s="42">
        <v>3.9</v>
      </c>
      <c r="H77" s="42">
        <v>2.35</v>
      </c>
      <c r="I77" s="42">
        <v>2.1800000000000002</v>
      </c>
      <c r="J77" s="43">
        <v>3.11</v>
      </c>
    </row>
    <row r="78" spans="2:10" x14ac:dyDescent="0.25">
      <c r="B78" s="40">
        <v>44287</v>
      </c>
      <c r="C78" s="42">
        <v>2.82</v>
      </c>
      <c r="D78" s="42">
        <v>3.12</v>
      </c>
      <c r="E78" s="42">
        <v>2.19</v>
      </c>
      <c r="F78" s="42">
        <v>2.39</v>
      </c>
      <c r="G78" s="42">
        <v>4.01</v>
      </c>
      <c r="H78" s="42">
        <v>2.77</v>
      </c>
      <c r="I78" s="42">
        <v>2.5299999999999998</v>
      </c>
      <c r="J78" s="43">
        <v>3.49</v>
      </c>
    </row>
    <row r="79" spans="2:10" x14ac:dyDescent="0.25">
      <c r="B79" s="40">
        <v>44378</v>
      </c>
      <c r="C79" s="42">
        <v>3.09</v>
      </c>
      <c r="D79" s="42">
        <v>3.4</v>
      </c>
      <c r="E79" s="42">
        <v>2.2200000000000002</v>
      </c>
      <c r="F79" s="42">
        <v>2.54</v>
      </c>
      <c r="G79" s="42">
        <v>4.08</v>
      </c>
      <c r="H79" s="42">
        <v>2.9</v>
      </c>
      <c r="I79" s="42">
        <v>2.74</v>
      </c>
      <c r="J79" s="43">
        <v>3.56</v>
      </c>
    </row>
    <row r="80" spans="2:10" x14ac:dyDescent="0.25">
      <c r="B80" s="40">
        <v>44470</v>
      </c>
      <c r="C80" s="42">
        <v>3.25</v>
      </c>
      <c r="D80" s="42">
        <v>3.55</v>
      </c>
      <c r="E80" s="42">
        <v>2.33</v>
      </c>
      <c r="F80" s="42">
        <v>2.4500000000000002</v>
      </c>
      <c r="G80" s="42">
        <v>4.34</v>
      </c>
      <c r="H80" s="42">
        <v>3.1</v>
      </c>
      <c r="I80" s="42">
        <v>2.96</v>
      </c>
      <c r="J80" s="43">
        <v>3.73</v>
      </c>
    </row>
    <row r="81" spans="2:10" x14ac:dyDescent="0.25">
      <c r="B81" s="40">
        <v>44562</v>
      </c>
      <c r="C81" s="42">
        <v>3.28</v>
      </c>
      <c r="D81" s="42">
        <v>3.87</v>
      </c>
      <c r="E81" s="42">
        <v>2.4900000000000002</v>
      </c>
      <c r="F81" s="42">
        <v>2.69</v>
      </c>
      <c r="G81" s="42">
        <v>4.6900000000000004</v>
      </c>
      <c r="H81" s="42">
        <v>3.22</v>
      </c>
      <c r="I81" s="42">
        <v>3.08</v>
      </c>
      <c r="J81" s="43">
        <v>3.88</v>
      </c>
    </row>
    <row r="82" spans="2:10" x14ac:dyDescent="0.25">
      <c r="B82" s="40">
        <v>44652</v>
      </c>
      <c r="C82" s="42">
        <v>4.13</v>
      </c>
      <c r="D82" s="42">
        <v>4.5999999999999996</v>
      </c>
      <c r="E82" s="42">
        <v>2.59</v>
      </c>
      <c r="F82" s="42">
        <v>2.82</v>
      </c>
      <c r="G82" s="42">
        <v>4.83</v>
      </c>
      <c r="H82" s="42">
        <v>4.5</v>
      </c>
      <c r="I82" s="42">
        <v>4.16</v>
      </c>
      <c r="J82" s="43">
        <v>4.96</v>
      </c>
    </row>
    <row r="83" spans="2:10" x14ac:dyDescent="0.25">
      <c r="B83" s="40">
        <v>44743</v>
      </c>
      <c r="C83" s="42">
        <v>4.7</v>
      </c>
      <c r="D83" s="42">
        <v>5.0999999999999996</v>
      </c>
      <c r="E83" s="42">
        <v>2.76</v>
      </c>
      <c r="F83" s="42">
        <v>3.15</v>
      </c>
      <c r="G83" s="42">
        <v>5.19</v>
      </c>
      <c r="H83" s="42">
        <v>5.0199999999999996</v>
      </c>
      <c r="I83" s="42">
        <v>4.8</v>
      </c>
      <c r="J83" s="43">
        <v>5.48</v>
      </c>
    </row>
    <row r="84" spans="2:10" ht="13.8" thickBot="1" x14ac:dyDescent="0.3">
      <c r="B84" s="23">
        <v>44835</v>
      </c>
      <c r="C84" s="47">
        <v>4.05</v>
      </c>
      <c r="D84" s="47">
        <v>4.13</v>
      </c>
      <c r="E84" s="47">
        <v>2.88</v>
      </c>
      <c r="F84" s="47">
        <v>3.23</v>
      </c>
      <c r="G84" s="47">
        <v>4.8600000000000003</v>
      </c>
      <c r="H84" s="47">
        <v>4.5999999999999996</v>
      </c>
      <c r="I84" s="47">
        <v>4.4000000000000004</v>
      </c>
      <c r="J84" s="62">
        <v>5.15</v>
      </c>
    </row>
  </sheetData>
  <mergeCells count="1">
    <mergeCell ref="B2:J2"/>
  </mergeCells>
  <phoneticPr fontId="12"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2"/>
  <sheetViews>
    <sheetView workbookViewId="0"/>
  </sheetViews>
  <sheetFormatPr baseColWidth="10" defaultColWidth="8.77734375" defaultRowHeight="13.2" x14ac:dyDescent="0.25"/>
  <cols>
    <col min="1" max="1" width="5" customWidth="1"/>
    <col min="2" max="2" width="14.77734375" bestFit="1" customWidth="1"/>
    <col min="3" max="3" width="17.44140625" customWidth="1"/>
    <col min="4" max="4" width="17.77734375" customWidth="1"/>
  </cols>
  <sheetData>
    <row r="1" spans="2:10" ht="13.8" thickBot="1" x14ac:dyDescent="0.3"/>
    <row r="2" spans="2:10" ht="15.6" x14ac:dyDescent="0.3">
      <c r="B2" s="73" t="s">
        <v>13</v>
      </c>
      <c r="C2" s="74"/>
      <c r="D2" s="75"/>
    </row>
    <row r="3" spans="2:10" x14ac:dyDescent="0.25">
      <c r="B3" s="30" t="s">
        <v>18</v>
      </c>
      <c r="C3" s="28" t="s">
        <v>16</v>
      </c>
      <c r="D3" s="31" t="s">
        <v>15</v>
      </c>
    </row>
    <row r="4" spans="2:10" x14ac:dyDescent="0.25">
      <c r="B4" s="32" t="s">
        <v>2</v>
      </c>
      <c r="C4" s="29">
        <f>100/75</f>
        <v>1.3333333333333333</v>
      </c>
      <c r="D4" s="33">
        <v>1.411</v>
      </c>
    </row>
    <row r="5" spans="2:10" x14ac:dyDescent="0.25">
      <c r="B5" s="32" t="s">
        <v>8</v>
      </c>
      <c r="C5" s="29">
        <f>116090/84950</f>
        <v>1.3665685697469099</v>
      </c>
      <c r="D5" s="33">
        <v>1.383</v>
      </c>
    </row>
    <row r="6" spans="2:10" x14ac:dyDescent="0.25">
      <c r="B6" s="32" t="s">
        <v>4</v>
      </c>
      <c r="C6" s="29">
        <f>116090/128450</f>
        <v>0.90377578824445315</v>
      </c>
      <c r="D6" s="33">
        <v>0.89600000000000002</v>
      </c>
    </row>
    <row r="7" spans="2:10" x14ac:dyDescent="0.25">
      <c r="B7" s="32" t="s">
        <v>10</v>
      </c>
      <c r="C7" s="29">
        <v>0.90597283408187235</v>
      </c>
      <c r="D7" s="34" t="s">
        <v>14</v>
      </c>
    </row>
    <row r="8" spans="2:10" x14ac:dyDescent="0.25">
      <c r="B8" s="32" t="s">
        <v>9</v>
      </c>
      <c r="C8" s="29">
        <f>116090/((0.2*119550)+(0.8*128450))</f>
        <v>0.91647588221362597</v>
      </c>
      <c r="D8" s="33">
        <v>0.91400000000000003</v>
      </c>
    </row>
    <row r="9" spans="2:10" ht="13.8" thickBot="1" x14ac:dyDescent="0.3">
      <c r="B9" s="35" t="s">
        <v>11</v>
      </c>
      <c r="C9" s="36">
        <f>116090/119550</f>
        <v>0.97105813467168545</v>
      </c>
      <c r="D9" s="37">
        <v>0.98599999999999999</v>
      </c>
    </row>
    <row r="11" spans="2:10" x14ac:dyDescent="0.25">
      <c r="B11" s="2" t="s">
        <v>7</v>
      </c>
    </row>
    <row r="12" spans="2:10" ht="26.25" customHeight="1" x14ac:dyDescent="0.25">
      <c r="B12" s="76" t="s">
        <v>19</v>
      </c>
      <c r="C12" s="77"/>
      <c r="D12" s="77"/>
      <c r="E12" s="7"/>
      <c r="F12" s="7"/>
      <c r="G12" s="7"/>
      <c r="H12" s="7"/>
      <c r="I12" s="7"/>
      <c r="J12" s="7"/>
    </row>
  </sheetData>
  <mergeCells count="2">
    <mergeCell ref="B2:D2"/>
    <mergeCell ref="B12:D12"/>
  </mergeCells>
  <phoneticPr fontId="12" type="noConversion"/>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S K 5 o 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S K 5 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u a F b 5 f b + R U Q E A A E A F A A A T A B w A R m 9 y b X V s Y X M v U 2 V j d G l v b j E u b S C i G A A o o B Q A A A A A A A A A A A A A A A A A A A A A A A A A A A D t U V 1 L w z A U f R / 0 P 4 T s p Y W 2 r A N 9 U P o w u 0 0 2 d X 6 0 f b J S s u 5 u B t J k 9 K b F M f b f T S 0 i w l 7 2 p m J e k n t u b s 7 J O Q i F 5 k q S u N u D S 6 t n 9 f C V V b A i f Z q S m O S j h r O 2 l 1 8 z V I J L y J 9 A M y 7 y m A n A f L k z 9 d r A F V I S E g H a 6 h G z 7 i u + A W m Q C B t / r I q 6 B K n t K R f g R 0 p q U 6 B N o 4 s s R T O Z z d P b 2 W i R 3 d X I i y y Z 3 U 1 i L 5 3 F X h N 4 C 9 V k Y 6 b Z F U P A 7 K H i h S G d 1 i A w S / 3 Y P 0 G e X 2 B D H f d 5 D I K X X E M V U p e 6 J F K i L i W G Q 5 d M Z K F W X G 7 C 8 7 P B I H D J Y 6 0 0 x H o n I P w 6 + g s l 4 c V x u 2 / 2 a c K 3 i h S s X H K 2 U q 0 F C V u a W 0 n F J K 5 V V X b v J 7 s t o N 2 Z 4 u 7 3 t E M D w 6 9 N h 2 h 4 0 w e X f O L D b / j B s X p c H u c 7 E t g N V A p B g t d y 5 n P Q H 3 b 9 r N R O 1 P g f 3 V F b i B 0 4 v y G + V u f f j P A d U E s B A i 0 A F A A C A A g A S K 5 o V k i y 5 f i k A A A A 9 g A A A B I A A A A A A A A A A A A A A A A A A A A A A E N v b m Z p Z y 9 Q Y W N r Y W d l L n h t b F B L A Q I t A B Q A A g A I A E i u a F Y P y u m r p A A A A O k A A A A T A A A A A A A A A A A A A A A A A P A A A A B b Q 2 9 u d G V u d F 9 U e X B l c 1 0 u e G 1 s U E s B A i 0 A F A A C A A g A S K 5 o V v l 9 v 5 F R A Q A A Q A U A A B M A A A A A A A A A A A A A A A A A 4 Q E A A E Z v c m 1 1 b G F z L 1 N l Y 3 R p b 2 4 x L m 1 Q S w U G A A A A A A M A A w D C A A A A f 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B o A A A A A A A A C 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U l M j B T J T I w X 0 F 2 a W F 0 a W 9 u X 0 d h c 2 9 s a W 5 l X 1 J l d G F p b F 9 T Y W x l c 1 9 i e V 9 S Z W Z p b m 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f U 1 9 f Q X Z p Y X R p b 2 5 f R 2 F z b 2 x p b m V f U m V 0 Y W l s X 1 N h b G V z X 2 J 5 X 1 J l Z m l u Z X J z 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z L T A z L T A 5 V D A y O j Q z O j M w L j I 4 M j c 5 O D Z 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I F M g X 0 F 2 a W F 0 a W 9 u X 0 d h c 2 9 s a W 5 l X 1 J l d G F p b F 9 T Y W x l c 1 9 i e V 9 S Z W Z p b m V y c y 9 B d X R v U m V t b 3 Z l Z E N v b H V t b n M x L n t D b 2 x 1 b W 4 x L D B 9 J n F 1 b 3 Q 7 L C Z x d W 9 0 O 1 N l Y 3 R p b 2 4 x L 1 U g U y B f Q X Z p Y X R p b 2 5 f R 2 F z b 2 x p b m V f U m V 0 Y W l s X 1 N h b G V z X 2 J 5 X 1 J l Z m l u Z X J z L 0 F 1 d G 9 S Z W 1 v d m V k Q 2 9 s d W 1 u c z E u e 0 N v b H V t b j I s M X 0 m c X V v d D t d L C Z x d W 9 0 O 0 N v b H V t b k N v d W 5 0 J n F 1 b 3 Q 7 O j I s J n F 1 b 3 Q 7 S 2 V 5 Q 2 9 s d W 1 u T m F t Z X M m c X V v d D s 6 W 1 0 s J n F 1 b 3 Q 7 Q 2 9 s d W 1 u S W R l b n R p d G l l c y Z x d W 9 0 O z p b J n F 1 b 3 Q 7 U 2 V j d G l v b j E v V S B T I F 9 B d m l h d G l v b l 9 H Y X N v b G l u Z V 9 S Z X R h a W x f U 2 F s Z X N f Y n l f U m V m a W 5 l c n M v Q X V 0 b 1 J l b W 9 2 Z W R D b 2 x 1 b W 5 z M S 5 7 Q 2 9 s d W 1 u M S w w f S Z x d W 9 0 O y w m c X V v d D t T Z W N 0 a W 9 u M S 9 V I F M g X 0 F 2 a W F 0 a W 9 u X 0 d h c 2 9 s a W 5 l X 1 J l d G F p b F 9 T Y W x l c 1 9 i e V 9 S Z W Z p b m V y c y 9 B d X R v U m V t b 3 Z l Z E N v b H V t b n M x L n t D b 2 x 1 b W 4 y L D F 9 J n F 1 b 3 Q 7 X S w m c X V v d D t S Z W x h d G l v b n N o a X B J b m Z v J n F 1 b 3 Q 7 O l t d f S I g L z 4 8 L 1 N 0 Y W J s Z U V u d H J p Z X M + P C 9 J d G V t P j x J d G V t P j x J d G V t T G 9 j Y X R p b 2 4 + P E l 0 Z W 1 U e X B l P k Z v c m 1 1 b G E 8 L 0 l 0 Z W 1 U e X B l P j x J d G V t U G F 0 a D 5 T Z W N 0 a W 9 u M S 9 V J T I w U y U y M F 9 B d m l h d G l v b l 9 H Y X N v b G l u Z V 9 S Z X R h a W x f U 2 F s Z X N f Y n l f U m V m a W 5 l c n M v T 3 J p Z 2 V u P C 9 J d G V t U G F 0 a D 4 8 L 0 l 0 Z W 1 M b 2 N h d G l v b j 4 8 U 3 R h Y m x l R W 5 0 c m l l c y A v P j w v S X R l b T 4 8 S X R l b T 4 8 S X R l b U x v Y 2 F 0 a W 9 u P j x J d G V t V H l w Z T 5 G b 3 J t d W x h P C 9 J d G V t V H l w Z T 4 8 S X R l b V B h d G g + U 2 V j d G l v b j E v V S U y M F M l M j B f Q X Z p Y X R p b 2 5 f R 2 F z b 2 x p b m V f U m V 0 Y W l s X 1 N h b G V z X 2 J 5 X 1 J l Z m l u Z X J z L 1 R p c G 8 l M j B j Y W 1 i a W F k b z w v S X R l b V B h d G g + P C 9 J d G V t T G 9 j Y X R p b 2 4 + P F N 0 Y W J s Z U V u d H J p Z X M g L z 4 8 L 0 l 0 Z W 0 + P E l 0 Z W 0 + P E l 0 Z W 1 M b 2 N h d G l v b j 4 8 S X R l b V R 5 c G U + R m 9 y b X V s Y T w v S X R l b V R 5 c G U + P E l 0 Z W 1 Q Y X R o P l N l Y 3 R p b 2 4 x L 1 U l M j B T J T I w X 0 t l c m 9 z Z W 5 l L V R 5 c G V f S m V 0 X 0 Z 1 Z W x f U m V 0 Y W l s X 1 N h b G V z X 2 J 5 X 1 J l Z m l u 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Y 2 I i A v P j x F b n R y e S B U e X B l P S J G a W x s R X J y b 3 J D b 2 R l I i B W Y W x 1 Z T 0 i c 1 V u a 2 5 v d 2 4 i I C 8 + P E V u d H J 5 I F R 5 c G U 9 I k Z p b G x F c n J v c k N v d W 5 0 I i B W Y W x 1 Z T 0 i b D A i I C 8 + P E V u d H J 5 I F R 5 c G U 9 I k Z p b G x M Y X N 0 V X B k Y X R l Z C I g V m F s d W U 9 I m Q y M D I z L T A z L T A 5 V D A y O j Q z O j Q y L j E 1 O T E 3 O T J 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I F M g X 0 t l c m 9 z Z W 5 l L V R 5 c G V f S m V 0 X 0 Z 1 Z W x f U m V 0 Y W l s X 1 N h b G V z X 2 J 5 X 1 J l Z m l u Z X J z L 0 F 1 d G 9 S Z W 1 v d m V k Q 2 9 s d W 1 u c z E u e 0 N v b H V t b j E s M H 0 m c X V v d D s s J n F 1 b 3 Q 7 U 2 V j d G l v b j E v V S B T I F 9 L Z X J v c 2 V u Z S 1 U e X B l X 0 p l d F 9 G d W V s X 1 J l d G F p b F 9 T Y W x l c 1 9 i e V 9 S Z W Z p b m V y c y 9 B d X R v U m V t b 3 Z l Z E N v b H V t b n M x L n t D b 2 x 1 b W 4 y L D F 9 J n F 1 b 3 Q 7 X S w m c X V v d D t D b 2 x 1 b W 5 D b 3 V u d C Z x d W 9 0 O z o y L C Z x d W 9 0 O 0 t l e U N v b H V t b k 5 h b W V z J n F 1 b 3 Q 7 O l t d L C Z x d W 9 0 O 0 N v b H V t b k l k Z W 5 0 a X R p Z X M m c X V v d D s 6 W y Z x d W 9 0 O 1 N l Y 3 R p b 2 4 x L 1 U g U y B f S 2 V y b 3 N l b m U t V H l w Z V 9 K Z X R f R n V l b F 9 S Z X R h a W x f U 2 F s Z X N f Y n l f U m V m a W 5 l c n M v Q X V 0 b 1 J l b W 9 2 Z W R D b 2 x 1 b W 5 z M S 5 7 Q 2 9 s d W 1 u M S w w f S Z x d W 9 0 O y w m c X V v d D t T Z W N 0 a W 9 u M S 9 V I F M g X 0 t l c m 9 z Z W 5 l L V R 5 c G V f S m V 0 X 0 Z 1 Z W x f U m V 0 Y W l s X 1 N h b G V z X 2 J 5 X 1 J l Z m l u Z X J z L 0 F 1 d G 9 S Z W 1 v d m V k Q 2 9 s d W 1 u c z E u e 0 N v b H V t b j I s M X 0 m c X V v d D t d L C Z x d W 9 0 O 1 J l b G F 0 a W 9 u c 2 h p c E l u Z m 8 m c X V v d D s 6 W 1 1 9 I i A v P j w v U 3 R h Y m x l R W 5 0 c m l l c z 4 8 L 0 l 0 Z W 0 + P E l 0 Z W 0 + P E l 0 Z W 1 M b 2 N h d G l v b j 4 8 S X R l b V R 5 c G U + R m 9 y b X V s Y T w v S X R l b V R 5 c G U + P E l 0 Z W 1 Q Y X R o P l N l Y 3 R p b 2 4 x L 1 U l M j B T J T I w X 0 t l c m 9 z Z W 5 l L V R 5 c G V f S m V 0 X 0 Z 1 Z W x f U m V 0 Y W l s X 1 N h b G V z X 2 J 5 X 1 J l Z m l u Z X J z L 0 9 y a W d l b j w v S X R l b V B h d G g + P C 9 J d G V t T G 9 j Y X R p b 2 4 + P F N 0 Y W J s Z U V u d H J p Z X M g L z 4 8 L 0 l 0 Z W 0 + P E l 0 Z W 0 + P E l 0 Z W 1 M b 2 N h d G l v b j 4 8 S X R l b V R 5 c G U + R m 9 y b X V s Y T w v S X R l b V R 5 c G U + P E l 0 Z W 1 Q Y X R o P l N l Y 3 R p b 2 4 x L 1 U l M j B T J T I w X 0 t l c m 9 z Z W 5 l L V R 5 c G V f S m V 0 X 0 Z 1 Z W x f U m V 0 Y W l s X 1 N h b G V z X 2 J 5 X 1 J l Z m l u Z X J z L 1 R p c G 8 l M j B j Y W 1 i a W F k b z w v S X R l b V B h d G g + P C 9 J d G V t T G 9 j Y X R p b 2 4 + P F N 0 Y W J s Z U V u d H J p Z X M g L z 4 8 L 0 l 0 Z W 0 + P E l 0 Z W 0 + P E l 0 Z W 1 M b 2 N h d G l v b j 4 8 S X R l b V R 5 c G U + R m 9 y b X V s Y T w v S X R l b V R 5 c G U + P E l 0 Z W 1 Q Y X R o P l N l Y 3 R p b 2 4 x L 1 U l M j B T J T I w X 0 t l c m 9 z Z W 5 l L V R 5 c G V f S m V 0 X 0 Z 1 Z W x f U m V 0 Y W l s X 1 N h b G V z X 2 J 5 X 1 J l Z m l u Z X J z 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V 9 T X 1 9 L Z X J v c 2 V u Z V 9 U e X B l X 0 p l d F 9 G d W V s X 1 J l d G F p b F 9 T Y W x l c 1 9 i e V 9 S Z W Z p b m V y c 1 9 f M S 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M y 0 w M y 0 w O V Q w M j o 0 N j o 0 O C 4 1 M z Q 4 M z A 3 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S B T I F 9 L Z X J v c 2 V u Z S 1 U e X B l X 0 p l d F 9 G d W V s X 1 J l d G F p b F 9 T Y W x l c 1 9 i e V 9 S Z W Z p b m V y c y A o M S k v Q X V 0 b 1 J l b W 9 2 Z W R D b 2 x 1 b W 5 z M S 5 7 Q 2 9 s d W 1 u M S w w f S Z x d W 9 0 O y w m c X V v d D t T Z W N 0 a W 9 u M S 9 V I F M g X 0 t l c m 9 z Z W 5 l L V R 5 c G V f S m V 0 X 0 Z 1 Z W x f U m V 0 Y W l s X 1 N h b G V z X 2 J 5 X 1 J l Z m l u Z X J z I C g x K S 9 B d X R v U m V t b 3 Z l Z E N v b H V t b n M x L n t D b 2 x 1 b W 4 y L D F 9 J n F 1 b 3 Q 7 X S w m c X V v d D t D b 2 x 1 b W 5 D b 3 V u d C Z x d W 9 0 O z o y L C Z x d W 9 0 O 0 t l e U N v b H V t b k 5 h b W V z J n F 1 b 3 Q 7 O l t d L C Z x d W 9 0 O 0 N v b H V t b k l k Z W 5 0 a X R p Z X M m c X V v d D s 6 W y Z x d W 9 0 O 1 N l Y 3 R p b 2 4 x L 1 U g U y B f S 2 V y b 3 N l b m U t V H l w Z V 9 K Z X R f R n V l b F 9 S Z X R h a W x f U 2 F s Z X N f Y n l f U m V m a W 5 l c n M g K D E p L 0 F 1 d G 9 S Z W 1 v d m V k Q 2 9 s d W 1 u c z E u e 0 N v b H V t b j E s M H 0 m c X V v d D s s J n F 1 b 3 Q 7 U 2 V j d G l v b j E v V S B T I F 9 L Z X J v c 2 V u Z S 1 U e X B l X 0 p l d F 9 G d W V s X 1 J l d G F p b F 9 T Y W x l c 1 9 i e V 9 S Z W Z p b m V y c y A o M S k v Q X V 0 b 1 J l b W 9 2 Z W R D b 2 x 1 b W 5 z M S 5 7 Q 2 9 s d W 1 u M i w x f S Z x d W 9 0 O 1 0 s J n F 1 b 3 Q 7 U m V s Y X R p b 2 5 z a G l w S W 5 m b y Z x d W 9 0 O z p b X X 0 i I C 8 + P C 9 T d G F i b G V F b n R y a W V z P j w v S X R l b T 4 8 S X R l b T 4 8 S X R l b U x v Y 2 F 0 a W 9 u P j x J d G V t V H l w Z T 5 G b 3 J t d W x h P C 9 J d G V t V H l w Z T 4 8 S X R l b V B h d G g + U 2 V j d G l v b j E v V S U y M F M l M j B f S 2 V y b 3 N l b m U t V H l w Z V 9 K Z X R f R n V l b F 9 S Z X R h a W x f U 2 F s Z X N f Y n l f U m V m a W 5 l c n M l M j A o M S k v T 3 J p Z 2 V u P C 9 J d G V t U G F 0 a D 4 8 L 0 l 0 Z W 1 M b 2 N h d G l v b j 4 8 U 3 R h Y m x l R W 5 0 c m l l c y A v P j w v S X R l b T 4 8 S X R l b T 4 8 S X R l b U x v Y 2 F 0 a W 9 u P j x J d G V t V H l w Z T 5 G b 3 J t d W x h P C 9 J d G V t V H l w Z T 4 8 S X R l b V B h d G g + U 2 V j d G l v b j E v V S U y M F M l M j B f S 2 V y b 3 N l b m U t V H l w Z V 9 K Z X R f R n V l b F 9 S Z X R h a W x f U 2 F s Z X N f Y n l f U m V m a W 5 l c n M l M j A o M S k v V G l w b y U y M G N h b W J p Y W R v P C 9 J d G V t U G F 0 a D 4 8 L 0 l 0 Z W 1 M b 2 N h d G l v b j 4 8 U 3 R h Y m x l R W 5 0 c m l l c y A v P j w v S X R l b T 4 8 L 0 l 0 Z W 1 z P j w v T G 9 j Y W x Q Y W N r Y W d l T W V 0 Y W R h d G F G a W x l P h Y A A A B Q S w U G A A A A A A A A A A A A A A A A A A A A A A A A J g E A A A E A A A D Q j J 3 f A R X R E Y x 6 A M B P w p f r A Q A A A P D z I B h M j c p O u 4 K G 3 h a 2 K u s A A A A A A g A A A A A A E G Y A A A A B A A A g A A A A Z 3 H Y z q u e 8 y D A o 5 D T q f Q u y h / n Y r t / Q D r a M / X u j U g k 0 z k A A A A A D o A A A A A C A A A g A A A A s Y f 9 U R v a Q L e i Z q g o e N P s Z T 9 V g R m N V 6 L b S X d 8 a F a x C f 1 Q A A A A 0 3 I J U P t o k s j H L u M p a C / v c u p u i N S 4 h Q W 2 Y 3 / g f R n F j v 2 4 8 F b L 9 1 e N 1 1 v 7 Z z b r r c R s 2 1 F w L O T I y G w s M a s z C R o 0 I 4 h P 8 d 1 F z o 4 m 7 y 0 b F Y L J A V x A A A A A u J R f j H 1 v E G u S V p f q V 4 5 z O N d R q J o / n g y m 1 d 9 l W s V x a q L i s 2 8 H 3 l E L W b N E V m q D y S z l / q A c v r O k y R n I Y D C v T r c e d g = = < / D a t a M a s h u p > 
</file>

<file path=customXml/itemProps1.xml><?xml version="1.0" encoding="utf-8"?>
<ds:datastoreItem xmlns:ds="http://schemas.openxmlformats.org/officeDocument/2006/customXml" ds:itemID="{0ABC7D52-6476-4391-8B26-6B3D262EBB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AVGAS</vt:lpstr>
      <vt:lpstr>KER</vt:lpstr>
      <vt:lpstr>Average Retail Fuel Prices</vt:lpstr>
      <vt:lpstr>Condensed</vt:lpstr>
      <vt:lpstr>Conversion Factors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Average Retail Fuel Prices in the U.S.</dc:title>
  <dc:creator>cjohnson</dc:creator>
  <dc:description>Trend of alternative and traditional motor fuel prices from 2000-2008
(E</dc:description>
  <cp:lastModifiedBy>JULIAN</cp:lastModifiedBy>
  <cp:lastPrinted>2016-12-28T21:10:05Z</cp:lastPrinted>
  <dcterms:created xsi:type="dcterms:W3CDTF">2008-01-31T17:29:02Z</dcterms:created>
  <dcterms:modified xsi:type="dcterms:W3CDTF">2023-03-09T04:18:31Z</dcterms:modified>
</cp:coreProperties>
</file>