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HighSupply_AEO_2019\"/>
    </mc:Choice>
  </mc:AlternateContent>
  <xr:revisionPtr revIDLastSave="0" documentId="13_ncr:1_{4DDF6B52-121F-46EB-BACA-EC6C111E42A7}" xr6:coauthVersionLast="47" xr6:coauthVersionMax="47" xr10:uidLastSave="{00000000-0000-0000-0000-000000000000}"/>
  <bookViews>
    <workbookView xWindow="-28920" yWindow="-120" windowWidth="29040" windowHeight="15840" firstSheet="4" activeTab="10" xr2:uid="{00000000-000D-0000-FFFF-FFFF00000000}"/>
  </bookViews>
  <sheets>
    <sheet name="Etanol" sheetId="10" r:id="rId1"/>
    <sheet name="WTI" sheetId="9" r:id="rId2"/>
    <sheet name="Residual" sheetId="8" r:id="rId3"/>
    <sheet name="Propano" sheetId="7" r:id="rId4"/>
    <sheet name="Natural Gas" sheetId="6" r:id="rId5"/>
    <sheet name="Gasolina" sheetId="5" r:id="rId6"/>
    <sheet name="Jet-Keroseno" sheetId="4" r:id="rId7"/>
    <sheet name="Electricity" sheetId="3" r:id="rId8"/>
    <sheet name="Diesel" sheetId="2" r:id="rId9"/>
    <sheet name="HighSupplyOil_AEO" sheetId="11" r:id="rId10"/>
    <sheet name="HighSupplyOil_AEO_Final" sheetId="12" r:id="rId11"/>
  </sheets>
  <definedNames>
    <definedName name="_xlnm._FilterDatabase" localSheetId="10" hidden="1">HighSupplyOil_AEO_Final!$C$6:$M$6</definedName>
    <definedName name="DatosExternos_1" localSheetId="8" hidden="1">Diesel!$A$1:$B$38</definedName>
    <definedName name="DatosExternos_2" localSheetId="7" hidden="1">Electricity!$A$1:$B$38</definedName>
    <definedName name="DatosExternos_3" localSheetId="6" hidden="1">'Jet-Keroseno'!$A$1:$B$38</definedName>
    <definedName name="DatosExternos_4" localSheetId="5" hidden="1">Gasolina!$A$1:$B$38</definedName>
    <definedName name="DatosExternos_5" localSheetId="4" hidden="1">'Natural Gas'!$A$1:$B$38</definedName>
    <definedName name="DatosExternos_6" localSheetId="3" hidden="1">Propano!$A$1:$B$38</definedName>
    <definedName name="DatosExternos_7" localSheetId="2" hidden="1">Residual!$A$1:$B$38</definedName>
    <definedName name="DatosExternos_8" localSheetId="1" hidden="1">WTI!$A$1:$B$38</definedName>
    <definedName name="DatosExternos_9" localSheetId="0" hidden="1">Etanol!$A$1:$B$38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2" l="1"/>
  <c r="P9" i="12"/>
  <c r="P8" i="12"/>
  <c r="P7" i="12"/>
  <c r="Q3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8" i="12"/>
  <c r="R45" i="12"/>
  <c r="R43" i="12"/>
  <c r="W7" i="11"/>
  <c r="R7" i="11"/>
  <c r="Q8" i="11"/>
  <c r="Q7" i="11"/>
  <c r="P7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D64" i="11"/>
  <c r="D65" i="11" s="1"/>
  <c r="E55" i="11"/>
  <c r="E54" i="11"/>
  <c r="E53" i="11"/>
  <c r="E52" i="11"/>
  <c r="E51" i="11"/>
  <c r="E50" i="11"/>
  <c r="E49" i="11"/>
  <c r="E48" i="11"/>
  <c r="E47" i="11"/>
  <c r="E46" i="11"/>
  <c r="E45" i="11"/>
  <c r="E44" i="11"/>
  <c r="R38" i="11"/>
  <c r="Q38" i="11"/>
  <c r="P38" i="11"/>
  <c r="P37" i="11"/>
  <c r="Q37" i="11" s="1"/>
  <c r="R37" i="11" s="1"/>
  <c r="P36" i="11"/>
  <c r="Q36" i="11" s="1"/>
  <c r="R36" i="11" s="1"/>
  <c r="P35" i="11"/>
  <c r="Q35" i="11" s="1"/>
  <c r="R35" i="11" s="1"/>
  <c r="P34" i="11"/>
  <c r="Q34" i="11" s="1"/>
  <c r="R34" i="11" s="1"/>
  <c r="P33" i="11"/>
  <c r="Q33" i="11" s="1"/>
  <c r="R33" i="11" s="1"/>
  <c r="P32" i="11"/>
  <c r="Q32" i="11" s="1"/>
  <c r="R32" i="11" s="1"/>
  <c r="P31" i="11"/>
  <c r="Q31" i="11" s="1"/>
  <c r="R31" i="11" s="1"/>
  <c r="P30" i="11"/>
  <c r="Q30" i="11" s="1"/>
  <c r="R30" i="11" s="1"/>
  <c r="P29" i="11"/>
  <c r="Q29" i="11" s="1"/>
  <c r="R29" i="11" s="1"/>
  <c r="P28" i="11"/>
  <c r="Q28" i="11" s="1"/>
  <c r="R28" i="11" s="1"/>
  <c r="P27" i="11"/>
  <c r="Q27" i="11" s="1"/>
  <c r="R27" i="11" s="1"/>
  <c r="P26" i="11"/>
  <c r="Q26" i="11" s="1"/>
  <c r="R26" i="11" s="1"/>
  <c r="P25" i="11"/>
  <c r="Q25" i="11" s="1"/>
  <c r="R25" i="11" s="1"/>
  <c r="P24" i="11"/>
  <c r="Q24" i="11" s="1"/>
  <c r="R24" i="11" s="1"/>
  <c r="P23" i="11"/>
  <c r="Q23" i="11" s="1"/>
  <c r="R23" i="11" s="1"/>
  <c r="P22" i="11"/>
  <c r="Q22" i="11" s="1"/>
  <c r="R22" i="11" s="1"/>
  <c r="P21" i="11"/>
  <c r="Q21" i="11" s="1"/>
  <c r="R21" i="11" s="1"/>
  <c r="P20" i="11"/>
  <c r="Q20" i="11" s="1"/>
  <c r="R20" i="11" s="1"/>
  <c r="P19" i="11"/>
  <c r="Q19" i="11" s="1"/>
  <c r="R19" i="11" s="1"/>
  <c r="P18" i="11"/>
  <c r="Q18" i="11" s="1"/>
  <c r="R18" i="11" s="1"/>
  <c r="P17" i="11"/>
  <c r="Q17" i="11" s="1"/>
  <c r="R17" i="11" s="1"/>
  <c r="P16" i="11"/>
  <c r="Q16" i="11" s="1"/>
  <c r="R16" i="11" s="1"/>
  <c r="P15" i="11"/>
  <c r="Q15" i="11" s="1"/>
  <c r="R15" i="11" s="1"/>
  <c r="P14" i="11"/>
  <c r="Q14" i="11" s="1"/>
  <c r="R14" i="11" s="1"/>
  <c r="P13" i="11"/>
  <c r="Q13" i="11" s="1"/>
  <c r="R13" i="11" s="1"/>
  <c r="P12" i="11"/>
  <c r="Q12" i="11" s="1"/>
  <c r="R12" i="11" s="1"/>
  <c r="P11" i="11"/>
  <c r="Q11" i="11" s="1"/>
  <c r="R11" i="11" s="1"/>
  <c r="P10" i="11"/>
  <c r="Q10" i="11" s="1"/>
  <c r="R10" i="11" s="1"/>
  <c r="P9" i="11"/>
  <c r="Q9" i="11" s="1"/>
  <c r="R9" i="11" s="1"/>
  <c r="P8" i="11"/>
  <c r="R8" i="11" s="1"/>
  <c r="P18" i="12" l="1"/>
  <c r="P37" i="12"/>
  <c r="P15" i="12"/>
  <c r="P33" i="12"/>
  <c r="P25" i="12"/>
  <c r="P17" i="12"/>
  <c r="P35" i="12"/>
  <c r="P27" i="12"/>
  <c r="P19" i="12"/>
  <c r="P11" i="12"/>
  <c r="P29" i="12"/>
  <c r="P21" i="12"/>
  <c r="P13" i="12"/>
  <c r="P31" i="12"/>
  <c r="P23" i="12"/>
  <c r="P12" i="12"/>
  <c r="P14" i="12"/>
  <c r="P16" i="12"/>
  <c r="P20" i="12"/>
  <c r="P22" i="12"/>
  <c r="P24" i="12"/>
  <c r="P26" i="12"/>
  <c r="P28" i="12"/>
  <c r="P30" i="12"/>
  <c r="P32" i="12"/>
  <c r="P34" i="12"/>
  <c r="P36" i="12"/>
  <c r="P38" i="12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3C79B7-F83F-4300-B1EC-21CFFD4DCD53}" keepAlive="1" name="Consulta - Energy_Prices_Average_Price_to_All_Users_Distillate_Fuel_Oil_United_States_High_" description="Conexión a la consulta 'Energy_Prices_Average_Price_to_All_Users_Distillate_Fuel_Oil_United_States_High_' en el libro." type="5" refreshedVersion="8" background="1" saveData="1">
    <dbPr connection="Provider=Microsoft.Mashup.OleDb.1;Data Source=$Workbook$;Location=Energy_Prices_Average_Price_to_All_Users_Distillate_Fuel_Oil_United_States_High_;Extended Properties=&quot;&quot;" command="SELECT * FROM [Energy_Prices_Average_Price_to_All_Users_Distillate_Fuel_Oil_United_States_High_]"/>
  </connection>
  <connection id="2" xr16:uid="{32D21412-329E-4CB3-8510-BD134C93ED2B}" keepAlive="1" name="Consulta - Energy_Prices_Average_Price_to_All_Users_Electricity_United_States_High_oil_and_" description="Conexión a la consulta 'Energy_Prices_Average_Price_to_All_Users_Electricity_United_States_High_oil_and_' en el libro." type="5" refreshedVersion="8" background="1" saveData="1">
    <dbPr connection="Provider=Microsoft.Mashup.OleDb.1;Data Source=$Workbook$;Location=Energy_Prices_Average_Price_to_All_Users_Electricity_United_States_High_oil_and_;Extended Properties=&quot;&quot;" command="SELECT * FROM [Energy_Prices_Average_Price_to_All_Users_Electricity_United_States_High_oil_and_]"/>
  </connection>
  <connection id="3" xr16:uid="{84D17398-47AD-4755-8882-9EF2AAB7FAFA}" keepAlive="1" name="Consulta - Energy_Prices_Average_Price_to_All_Users_Jet_Fuel_United_States_High_oil_and_gas" description="Conexión a la consulta 'Energy_Prices_Average_Price_to_All_Users_Jet_Fuel_United_States_High_oil_and_gas' en el libro." type="5" refreshedVersion="8" background="1" saveData="1">
    <dbPr connection="Provider=Microsoft.Mashup.OleDb.1;Data Source=$Workbook$;Location=Energy_Prices_Average_Price_to_All_Users_Jet_Fuel_United_States_High_oil_and_gas;Extended Properties=&quot;&quot;" command="SELECT * FROM [Energy_Prices_Average_Price_to_All_Users_Jet_Fuel_United_States_High_oil_and_gas]"/>
  </connection>
  <connection id="4" xr16:uid="{800424DC-0F31-415E-82F0-64F8D8723BEE}" keepAlive="1" name="Consulta - Energy_Prices_Average_Price_to_All_Users_Motor_Gasoline_United_States_High_oil_a" description="Conexión a la consulta 'Energy_Prices_Average_Price_to_All_Users_Motor_Gasoline_United_States_High_oil_a' en el libro." type="5" refreshedVersion="8" background="1" saveData="1">
    <dbPr connection="Provider=Microsoft.Mashup.OleDb.1;Data Source=$Workbook$;Location=Energy_Prices_Average_Price_to_All_Users_Motor_Gasoline_United_States_High_oil_a;Extended Properties=&quot;&quot;" command="SELECT * FROM [Energy_Prices_Average_Price_to_All_Users_Motor_Gasoline_United_States_High_oil_a]"/>
  </connection>
  <connection id="5" xr16:uid="{3FFE9FB0-AC79-4519-ADC9-953146DF451B}" keepAlive="1" name="Consulta - Energy_Prices_Average_Price_to_All_Users_Natural_Gas_United_States_High_oil_and_" description="Conexión a la consulta 'Energy_Prices_Average_Price_to_All_Users_Natural_Gas_United_States_High_oil_and_' en el libro." type="5" refreshedVersion="8" background="1" saveData="1">
    <dbPr connection="Provider=Microsoft.Mashup.OleDb.1;Data Source=$Workbook$;Location=Energy_Prices_Average_Price_to_All_Users_Natural_Gas_United_States_High_oil_and_;Extended Properties=&quot;&quot;" command="SELECT * FROM [Energy_Prices_Average_Price_to_All_Users_Natural_Gas_United_States_High_oil_and_]"/>
  </connection>
  <connection id="6" xr16:uid="{B1FFD331-ADCE-42C6-8D80-F5E6CB979901}" keepAlive="1" name="Consulta - Energy_Prices_Average_Price_to_All_Users_Propane_United_States_High_oil_and_gas_" description="Conexión a la consulta 'Energy_Prices_Average_Price_to_All_Users_Propane_United_States_High_oil_and_gas_' en el libro." type="5" refreshedVersion="8" background="1" saveData="1">
    <dbPr connection="Provider=Microsoft.Mashup.OleDb.1;Data Source=$Workbook$;Location=Energy_Prices_Average_Price_to_All_Users_Propane_United_States_High_oil_and_gas_;Extended Properties=&quot;&quot;" command="SELECT * FROM [Energy_Prices_Average_Price_to_All_Users_Propane_United_States_High_oil_and_gas_]"/>
  </connection>
  <connection id="7" xr16:uid="{CFC66D2D-E811-4899-B84B-DD21A31A647B}" keepAlive="1" name="Consulta - Energy_Prices_Average_Price_to_All_Users_Residual_Fuel_Oil_United_States_High_oi" description="Conexión a la consulta 'Energy_Prices_Average_Price_to_All_Users_Residual_Fuel_Oil_United_States_High_oi' en el libro." type="5" refreshedVersion="8" background="1" saveData="1">
    <dbPr connection="Provider=Microsoft.Mashup.OleDb.1;Data Source=$Workbook$;Location=Energy_Prices_Average_Price_to_All_Users_Residual_Fuel_Oil_United_States_High_oi;Extended Properties=&quot;&quot;" command="SELECT * FROM [Energy_Prices_Average_Price_to_All_Users_Residual_Fuel_Oil_United_States_High_oi]"/>
  </connection>
  <connection id="8" xr16:uid="{67A7987F-93CA-44EF-AEA4-4E62F7E920E6}" keepAlive="1" name="Consulta - Real_Petroleum_Prices_Crude_Oil_West_Texas_Intermediate_Spot_High_oil_and_gas_su" description="Conexión a la consulta 'Real_Petroleum_Prices_Crude_Oil_West_Texas_Intermediate_Spot_High_oil_and_gas_su' en el libro." type="5" refreshedVersion="8" background="1" saveData="1">
    <dbPr connection="Provider=Microsoft.Mashup.OleDb.1;Data Source=$Workbook$;Location=Real_Petroleum_Prices_Crude_Oil_West_Texas_Intermediate_Spot_High_oil_and_gas_su;Extended Properties=&quot;&quot;" command="SELECT * FROM [Real_Petroleum_Prices_Crude_Oil_West_Texas_Intermediate_Spot_High_oil_and_gas_su]"/>
  </connection>
  <connection id="9" xr16:uid="{0ECDC18B-DC8F-4FA0-9D20-64E8DEBD8358}" keepAlive="1" name="Consulta - Real_Petroleum_Prices_Transportation_Ethanol_Wholesale_Price_High_oil_and_gas_su" description="Conexión a la consulta 'Real_Petroleum_Prices_Transportation_Ethanol_Wholesale_Price_High_oil_and_gas_su' en el libro." type="5" refreshedVersion="8" background="1" saveData="1">
    <dbPr connection="Provider=Microsoft.Mashup.OleDb.1;Data Source=$Workbook$;Location=Real_Petroleum_Prices_Transportation_Ethanol_Wholesale_Price_High_oil_and_gas_su;Extended Properties=&quot;&quot;" command="SELECT * FROM [Real_Petroleum_Prices_Transportation_Ethanol_Wholesale_Price_High_oil_and_gas_su]"/>
  </connection>
</connections>
</file>

<file path=xl/sharedStrings.xml><?xml version="1.0" encoding="utf-8"?>
<sst xmlns="http://schemas.openxmlformats.org/spreadsheetml/2006/main" count="721" uniqueCount="374">
  <si>
    <t>Column1</t>
  </si>
  <si>
    <t>Column2</t>
  </si>
  <si>
    <t>Energy Prices Average Price to All Users Distillate Fuel Oil United States High oil and gas supply AEO2020</t>
  </si>
  <si>
    <t/>
  </si>
  <si>
    <t>https://www.eia.gov/opendata/v1/qb.php?sdid=AEO.2020.HIGHOGS.PRCE_REAL_TEN_NA_DFO_NA_NA_Y13DLRPMMBTU.A</t>
  </si>
  <si>
    <t>21:00:04 GMT-0500 (hora estándar de Colombia)</t>
  </si>
  <si>
    <t>Source: U.S. Energy Information Administration</t>
  </si>
  <si>
    <t>Year</t>
  </si>
  <si>
    <t>Series ID: AEO.2020.HIGHOGS.PRCE_REAL_TEN_NA_DFO_NA_NA_Y13DLRPMMBTU.A 2019 $/MMBtu</t>
  </si>
  <si>
    <t>2050</t>
  </si>
  <si>
    <t>24.733093</t>
  </si>
  <si>
    <t>2049</t>
  </si>
  <si>
    <t>24.710491</t>
  </si>
  <si>
    <t>2048</t>
  </si>
  <si>
    <t>24.599993</t>
  </si>
  <si>
    <t>2047</t>
  </si>
  <si>
    <t>24.504114</t>
  </si>
  <si>
    <t>2046</t>
  </si>
  <si>
    <t>24.471661</t>
  </si>
  <si>
    <t>2045</t>
  </si>
  <si>
    <t>24.391903</t>
  </si>
  <si>
    <t>2044</t>
  </si>
  <si>
    <t>24.273424</t>
  </si>
  <si>
    <t>2043</t>
  </si>
  <si>
    <t>24.200127</t>
  </si>
  <si>
    <t>2042</t>
  </si>
  <si>
    <t>24.026608</t>
  </si>
  <si>
    <t>2041</t>
  </si>
  <si>
    <t>23.718243</t>
  </si>
  <si>
    <t>2040</t>
  </si>
  <si>
    <t>23.590302</t>
  </si>
  <si>
    <t>2039</t>
  </si>
  <si>
    <t>23.318647</t>
  </si>
  <si>
    <t>2038</t>
  </si>
  <si>
    <t>23.139502</t>
  </si>
  <si>
    <t>2037</t>
  </si>
  <si>
    <t>22.944302</t>
  </si>
  <si>
    <t>2036</t>
  </si>
  <si>
    <t>22.741768</t>
  </si>
  <si>
    <t>2035</t>
  </si>
  <si>
    <t>22.545525</t>
  </si>
  <si>
    <t>2034</t>
  </si>
  <si>
    <t>22.378866</t>
  </si>
  <si>
    <t>2033</t>
  </si>
  <si>
    <t>22.207582</t>
  </si>
  <si>
    <t>2032</t>
  </si>
  <si>
    <t>21.961407</t>
  </si>
  <si>
    <t>2031</t>
  </si>
  <si>
    <t>21.799158</t>
  </si>
  <si>
    <t>2030</t>
  </si>
  <si>
    <t>21.594311</t>
  </si>
  <si>
    <t>2029</t>
  </si>
  <si>
    <t>21.168087</t>
  </si>
  <si>
    <t>2028</t>
  </si>
  <si>
    <t>20.924433</t>
  </si>
  <si>
    <t>2027</t>
  </si>
  <si>
    <t>20.868565</t>
  </si>
  <si>
    <t>2026</t>
  </si>
  <si>
    <t>20.755848</t>
  </si>
  <si>
    <t>2025</t>
  </si>
  <si>
    <t>20.696857</t>
  </si>
  <si>
    <t>2024</t>
  </si>
  <si>
    <t>20.647764</t>
  </si>
  <si>
    <t>2023</t>
  </si>
  <si>
    <t>20.465155</t>
  </si>
  <si>
    <t>2022</t>
  </si>
  <si>
    <t>20.54138</t>
  </si>
  <si>
    <t>2021</t>
  </si>
  <si>
    <t>20.415707</t>
  </si>
  <si>
    <t>2020</t>
  </si>
  <si>
    <t>20.797272</t>
  </si>
  <si>
    <t>2019</t>
  </si>
  <si>
    <t>22.055973</t>
  </si>
  <si>
    <t>Energy Prices Average Price to All Users Electricity United States High oil and gas supply AEO2020</t>
  </si>
  <si>
    <t>https://www.eia.gov/opendata/v1/qb.php?sdid=AEO.2020.HIGHOGS.PRCE_REAL_TEN_NA_ELC_NA_NA_Y13DLRPMMBTU.A</t>
  </si>
  <si>
    <t>20:59:02 GMT-0500 (hora estándar de Colombia)</t>
  </si>
  <si>
    <t>Series ID: AEO.2020.HIGHOGS.PRCE_REAL_TEN_NA_ELC_NA_NA_Y13DLRPMMBTU.A 2019 $/MMBtu</t>
  </si>
  <si>
    <t>27.529549</t>
  </si>
  <si>
    <t>27.718801</t>
  </si>
  <si>
    <t>27.886778</t>
  </si>
  <si>
    <t>27.896826</t>
  </si>
  <si>
    <t>28.000673</t>
  </si>
  <si>
    <t>28.154177</t>
  </si>
  <si>
    <t>28.231344</t>
  </si>
  <si>
    <t>28.36237</t>
  </si>
  <si>
    <t>28.471224</t>
  </si>
  <si>
    <t>28.522665</t>
  </si>
  <si>
    <t>28.589592</t>
  </si>
  <si>
    <t>28.637774</t>
  </si>
  <si>
    <t>28.721451</t>
  </si>
  <si>
    <t>28.803919</t>
  </si>
  <si>
    <t>28.848379</t>
  </si>
  <si>
    <t>28.911161</t>
  </si>
  <si>
    <t>29.044115</t>
  </si>
  <si>
    <t>29.090996</t>
  </si>
  <si>
    <t>29.108845</t>
  </si>
  <si>
    <t>29.134777</t>
  </si>
  <si>
    <t>29.21981</t>
  </si>
  <si>
    <t>29.337994</t>
  </si>
  <si>
    <t>29.634979</t>
  </si>
  <si>
    <t>29.748116</t>
  </si>
  <si>
    <t>29.77388</t>
  </si>
  <si>
    <t>29.53688</t>
  </si>
  <si>
    <t>29.322454</t>
  </si>
  <si>
    <t>29.277767</t>
  </si>
  <si>
    <t>29.447557</t>
  </si>
  <si>
    <t>29.647636</t>
  </si>
  <si>
    <t>29.948257</t>
  </si>
  <si>
    <t>30.446203</t>
  </si>
  <si>
    <t>Energy Prices Average Price to All Users Jet Fuel United States High oil and gas supply AEO2020</t>
  </si>
  <si>
    <t>https://www.eia.gov/opendata/v1/qb.php?sdid=AEO.2020.HIGHOGS.PRCE_REAL_TEN_NA_JFL_NA_NA_Y13DLRPMMBTU.A</t>
  </si>
  <si>
    <t>21:00:12 GMT-0500 (hora estándar de Colombia)</t>
  </si>
  <si>
    <t>Series ID: AEO.2020.HIGHOGS.PRCE_REAL_TEN_NA_JFL_NA_NA_Y13DLRPMMBTU.A 2019 $/MMBtu</t>
  </si>
  <si>
    <t>19.246504</t>
  </si>
  <si>
    <t>19.187786</t>
  </si>
  <si>
    <t>19.048964</t>
  </si>
  <si>
    <t>18.893965</t>
  </si>
  <si>
    <t>18.759968</t>
  </si>
  <si>
    <t>18.576601</t>
  </si>
  <si>
    <t>18.359287</t>
  </si>
  <si>
    <t>18.236553</t>
  </si>
  <si>
    <t>18.007267</t>
  </si>
  <si>
    <t>17.624344</t>
  </si>
  <si>
    <t>17.454153</t>
  </si>
  <si>
    <t>17.1124</t>
  </si>
  <si>
    <t>16.887938</t>
  </si>
  <si>
    <t>16.671501</t>
  </si>
  <si>
    <t>16.369425</t>
  </si>
  <si>
    <t>16.180124</t>
  </si>
  <si>
    <t>15.980424</t>
  </si>
  <si>
    <t>15.746248</t>
  </si>
  <si>
    <t>15.486683</t>
  </si>
  <si>
    <t>15.276074</t>
  </si>
  <si>
    <t>14.982375</t>
  </si>
  <si>
    <t>14.724133</t>
  </si>
  <si>
    <t>14.445936</t>
  </si>
  <si>
    <t>14.345939</t>
  </si>
  <si>
    <t>14.200037</t>
  </si>
  <si>
    <t>14.085094</t>
  </si>
  <si>
    <t>13.971074</t>
  </si>
  <si>
    <t>13.720527</t>
  </si>
  <si>
    <t>13.616841</t>
  </si>
  <si>
    <t>13.495269</t>
  </si>
  <si>
    <t>13.906547</t>
  </si>
  <si>
    <t>14.641048</t>
  </si>
  <si>
    <t>Energy Prices Average Price to All Users Motor Gasoline United States High oil and gas supply AEO2020</t>
  </si>
  <si>
    <t>https://www.eia.gov/opendata/v1/qb.php?sdid=AEO.2020.HIGHOGS.PRCE_REAL_TEN_NA_MGS_NA_NA_Y13DLRPMMBTU.A</t>
  </si>
  <si>
    <t>21:00:17 GMT-0500 (hora estándar de Colombia)</t>
  </si>
  <si>
    <t>Series ID: AEO.2020.HIGHOGS.PRCE_REAL_TEN_NA_MGS_NA_NA_Y13DLRPMMBTU.A 2019 $/MMBtu</t>
  </si>
  <si>
    <t>25.255497</t>
  </si>
  <si>
    <t>25.200472</t>
  </si>
  <si>
    <t>25.045645</t>
  </si>
  <si>
    <t>25.016922</t>
  </si>
  <si>
    <t>24.798838</t>
  </si>
  <si>
    <t>24.729534</t>
  </si>
  <si>
    <t>24.468334</t>
  </si>
  <si>
    <t>24.319704</t>
  </si>
  <si>
    <t>24.186733</t>
  </si>
  <si>
    <t>23.886171</t>
  </si>
  <si>
    <t>23.521753</t>
  </si>
  <si>
    <t>23.227234</t>
  </si>
  <si>
    <t>22.972282</t>
  </si>
  <si>
    <t>22.850554</t>
  </si>
  <si>
    <t>22.443695</t>
  </si>
  <si>
    <t>22.178961</t>
  </si>
  <si>
    <t>22.107168</t>
  </si>
  <si>
    <t>21.728617</t>
  </si>
  <si>
    <t>21.502003</t>
  </si>
  <si>
    <t>21.317337</t>
  </si>
  <si>
    <t>21.341221</t>
  </si>
  <si>
    <t>20.416218</t>
  </si>
  <si>
    <t>20.200241</t>
  </si>
  <si>
    <t>20.269026</t>
  </si>
  <si>
    <t>20.109604</t>
  </si>
  <si>
    <t>20.20969</t>
  </si>
  <si>
    <t>20.241388</t>
  </si>
  <si>
    <t>20.412588</t>
  </si>
  <si>
    <t>20.876209</t>
  </si>
  <si>
    <t>20.961931</t>
  </si>
  <si>
    <t>21.38452</t>
  </si>
  <si>
    <t>22.152422</t>
  </si>
  <si>
    <t>Energy Prices Average Price to All Users Natural Gas United States High oil and gas supply AEO2020</t>
  </si>
  <si>
    <t>https://www.eia.gov/opendata/v1/qb.php?sdid=AEO.2020.HIGHOGS.PRCE_REAL_TEN_NA_NG_NA_NA_Y13DLRPMMBTU.A</t>
  </si>
  <si>
    <t>20:59:53 GMT-0500 (hora estándar de Colombia)</t>
  </si>
  <si>
    <t>Series ID: AEO.2020.HIGHOGS.PRCE_REAL_TEN_NA_NG_NA_NA_Y13DLRPMMBTU.A 2019 $/MMBtu</t>
  </si>
  <si>
    <t>4.67511</t>
  </si>
  <si>
    <t>4.688913</t>
  </si>
  <si>
    <t>4.693122</t>
  </si>
  <si>
    <t>4.7055</t>
  </si>
  <si>
    <t>4.714323</t>
  </si>
  <si>
    <t>4.724725</t>
  </si>
  <si>
    <t>4.736333</t>
  </si>
  <si>
    <t>4.764852</t>
  </si>
  <si>
    <t>4.795759</t>
  </si>
  <si>
    <t>4.813099</t>
  </si>
  <si>
    <t>4.820951</t>
  </si>
  <si>
    <t>4.849547</t>
  </si>
  <si>
    <t>4.868427</t>
  </si>
  <si>
    <t>4.873511</t>
  </si>
  <si>
    <t>4.857602</t>
  </si>
  <si>
    <t>4.865875</t>
  </si>
  <si>
    <t>4.881987</t>
  </si>
  <si>
    <t>4.880789</t>
  </si>
  <si>
    <t>4.857075</t>
  </si>
  <si>
    <t>4.851584</t>
  </si>
  <si>
    <t>4.871766</t>
  </si>
  <si>
    <t>4.853137</t>
  </si>
  <si>
    <t>4.895967</t>
  </si>
  <si>
    <t>4.892859</t>
  </si>
  <si>
    <t>4.833202</t>
  </si>
  <si>
    <t>4.695887</t>
  </si>
  <si>
    <t>4.565602</t>
  </si>
  <si>
    <t>4.542152</t>
  </si>
  <si>
    <t>4.583919</t>
  </si>
  <si>
    <t>4.70297</t>
  </si>
  <si>
    <t>4.748605</t>
  </si>
  <si>
    <t>5.031134</t>
  </si>
  <si>
    <t>Energy Prices Average Price to All Users Propane United States High oil and gas supply AEO2020</t>
  </si>
  <si>
    <t>https://www.eia.gov/opendata/v1/qb.php?sdid=AEO.2020.HIGHOGS.PRCE_REAL_TEN_NA_PROP_NA_NA_Y13DLRPMMBTU.A</t>
  </si>
  <si>
    <t>21:00:27 GMT-0500 (hora estándar de Colombia)</t>
  </si>
  <si>
    <t>Series ID: AEO.2020.HIGHOGS.PRCE_REAL_TEN_NA_PROP_NA_NA_Y13DLRPMMBTU.A 2019 $/MMBtu</t>
  </si>
  <si>
    <t>26.46924</t>
  </si>
  <si>
    <t>26.321663</t>
  </si>
  <si>
    <t>26.18099</t>
  </si>
  <si>
    <t>26.036385</t>
  </si>
  <si>
    <t>25.875414</t>
  </si>
  <si>
    <t>25.681837</t>
  </si>
  <si>
    <t>25.506941</t>
  </si>
  <si>
    <t>25.268927</t>
  </si>
  <si>
    <t>24.919193</t>
  </si>
  <si>
    <t>24.568468</t>
  </si>
  <si>
    <t>24.253756</t>
  </si>
  <si>
    <t>23.905476</t>
  </si>
  <si>
    <t>23.57902</t>
  </si>
  <si>
    <t>23.277298</t>
  </si>
  <si>
    <t>22.992851</t>
  </si>
  <si>
    <t>22.689655</t>
  </si>
  <si>
    <t>22.401123</t>
  </si>
  <si>
    <t>22.117294</t>
  </si>
  <si>
    <t>21.932159</t>
  </si>
  <si>
    <t>21.804482</t>
  </si>
  <si>
    <t>21.696377</t>
  </si>
  <si>
    <t>21.42873</t>
  </si>
  <si>
    <t>21.220589</t>
  </si>
  <si>
    <t>20.872587</t>
  </si>
  <si>
    <t>20.305279</t>
  </si>
  <si>
    <t>19.494778</t>
  </si>
  <si>
    <t>18.76907</t>
  </si>
  <si>
    <t>18.350334</t>
  </si>
  <si>
    <t>18.016275</t>
  </si>
  <si>
    <t>17.680374</t>
  </si>
  <si>
    <t>17.773758</t>
  </si>
  <si>
    <t>18.51741</t>
  </si>
  <si>
    <t>Energy Prices Average Price to All Users Residual Fuel Oil United States High oil and gas supply AEO2020</t>
  </si>
  <si>
    <t>https://www.eia.gov/opendata/v1/qb.php?sdid=AEO.2020.HIGHOGS.PRCE_REAL_TEN_NA_RFO_NA_NA_Y13DLRPMMBTU.A</t>
  </si>
  <si>
    <t>20:59:58 GMT-0500 (hora estándar de Colombia)</t>
  </si>
  <si>
    <t>Series ID: AEO.2020.HIGHOGS.PRCE_REAL_TEN_NA_RFO_NA_NA_Y13DLRPMMBTU.A 2019 $/MMBtu</t>
  </si>
  <si>
    <t>14.676933</t>
  </si>
  <si>
    <t>14.605372</t>
  </si>
  <si>
    <t>14.498084</t>
  </si>
  <si>
    <t>14.372695</t>
  </si>
  <si>
    <t>14.155053</t>
  </si>
  <si>
    <t>13.543653</t>
  </si>
  <si>
    <t>13.923502</t>
  </si>
  <si>
    <t>13.660041</t>
  </si>
  <si>
    <t>13.440591</t>
  </si>
  <si>
    <t>13.157739</t>
  </si>
  <si>
    <t>12.70003</t>
  </si>
  <si>
    <t>12.406103</t>
  </si>
  <si>
    <t>12.323972</t>
  </si>
  <si>
    <t>12.174565</t>
  </si>
  <si>
    <t>12.161214</t>
  </si>
  <si>
    <t>11.453509</t>
  </si>
  <si>
    <t>11.087434</t>
  </si>
  <si>
    <t>10.981452</t>
  </si>
  <si>
    <t>11.553229</t>
  </si>
  <si>
    <t>10.653408</t>
  </si>
  <si>
    <t>10.562898</t>
  </si>
  <si>
    <t>11.052091</t>
  </si>
  <si>
    <t>10.012545</t>
  </si>
  <si>
    <t>10.025745</t>
  </si>
  <si>
    <t>10.559118</t>
  </si>
  <si>
    <t>9.210019</t>
  </si>
  <si>
    <t>9.47372</t>
  </si>
  <si>
    <t>8.327301</t>
  </si>
  <si>
    <t>8.024069</t>
  </si>
  <si>
    <t>9.931478</t>
  </si>
  <si>
    <t>9.887449</t>
  </si>
  <si>
    <t>9.748181</t>
  </si>
  <si>
    <t>Real Petroleum Prices Crude Oil West Texas Intermediate Spot High oil and gas supply AEO2020</t>
  </si>
  <si>
    <t>https://www.eia.gov/opendata/v1/qb.php?sdid=AEO.2020.HIGHOGS.PRCE_NA_NA_NA_CR_WTI_USA_Y13DLRPBBL.A</t>
  </si>
  <si>
    <t>21:02:16 GMT-0500 (hora estándar de Colombia)</t>
  </si>
  <si>
    <t>Series ID: AEO.2020.HIGHOGS.PRCE_NA_NA_NA_CR_WTI_USA_Y13DLRPBBL.A 2019 $/b</t>
  </si>
  <si>
    <t>84.412727</t>
  </si>
  <si>
    <t>83.461624</t>
  </si>
  <si>
    <t>83.169044</t>
  </si>
  <si>
    <t>82.930176</t>
  </si>
  <si>
    <t>82.265564</t>
  </si>
  <si>
    <t>81.265411</t>
  </si>
  <si>
    <t>80.294273</t>
  </si>
  <si>
    <t>79.440323</t>
  </si>
  <si>
    <t>77.891747</t>
  </si>
  <si>
    <t>76.13427</t>
  </si>
  <si>
    <t>74.774445</t>
  </si>
  <si>
    <t>73.262459</t>
  </si>
  <si>
    <t>72.109207</t>
  </si>
  <si>
    <t>71.079979</t>
  </si>
  <si>
    <t>69.380417</t>
  </si>
  <si>
    <t>68.327972</t>
  </si>
  <si>
    <t>67.102943</t>
  </si>
  <si>
    <t>65.294266</t>
  </si>
  <si>
    <t>63.937023</t>
  </si>
  <si>
    <t>63.240383</t>
  </si>
  <si>
    <t>61.784191</t>
  </si>
  <si>
    <t>61.200031</t>
  </si>
  <si>
    <t>59.626846</t>
  </si>
  <si>
    <t>59.152477</t>
  </si>
  <si>
    <t>58.112759</t>
  </si>
  <si>
    <t>57.670925</t>
  </si>
  <si>
    <t>56.431797</t>
  </si>
  <si>
    <t>55.377003</t>
  </si>
  <si>
    <t>54.445362</t>
  </si>
  <si>
    <t>53.787861</t>
  </si>
  <si>
    <t>54.319656</t>
  </si>
  <si>
    <t>56.261002</t>
  </si>
  <si>
    <t>Real Petroleum Prices Transportation Ethanol Wholesale Price High oil and gas supply AEO2020</t>
  </si>
  <si>
    <t>https://www.eia.gov/opendata/v1/qb.php?sdid=AEO.2020.HIGHOGS.PRCE_WHL_TRN_NA_ETH_NA_USA_Y13DLRPGLN.A</t>
  </si>
  <si>
    <t>21:02:22 GMT-0500 (hora estándar de Colombia)</t>
  </si>
  <si>
    <t>Series ID: AEO.2020.HIGHOGS.PRCE_WHL_TRN_NA_ETH_NA_USA_Y13DLRPGLN.A 2019 $/gal</t>
  </si>
  <si>
    <t>USD2019/MillonBTU</t>
  </si>
  <si>
    <t>USD2019/bl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</si>
  <si>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</si>
  <si>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</si>
  <si>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</si>
  <si>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</si>
  <si>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</si>
  <si>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</si>
  <si>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</si>
  <si>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</si>
  <si>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</si>
  <si>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Electricity</t>
  </si>
  <si>
    <t>% Crecimiento de Distillate Fuel respecto a 2019</t>
  </si>
  <si>
    <t>Biodiesel, US/gal, https://www.iea.org/data-and-statistics/charts/biodiesel-and-diesel-prices-2019-to-april-2022</t>
  </si>
  <si>
    <t>Tablas de conversion de acuerdo a US EIA</t>
  </si>
  <si>
    <t>MMBTU es millon de BTU</t>
  </si>
  <si>
    <t>MMBTU/b</t>
  </si>
  <si>
    <t>MMBTU/gal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</si>
  <si>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</si>
  <si>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</si>
  <si>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</si>
  <si>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</si>
  <si>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</si>
  <si>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</si>
  <si>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</si>
  <si>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</si>
  <si>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</si>
  <si>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</si>
  <si>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</si>
  <si>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</si>
  <si>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</si>
  <si>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</si>
  <si>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</si>
  <si>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</si>
  <si>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</si>
  <si>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Column3</t>
  </si>
  <si>
    <t>AVGAS USD2019/MBTU</t>
  </si>
  <si>
    <t>% cambio de JetFuel, 209</t>
  </si>
  <si>
    <t>AVGAS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</si>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</sst>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4" borderId="2" xfId="0" applyFont="1" applyFill="1" applyBorder="1"/>
    <xf numFmtId="0" fontId="0" fillId="0" borderId="9" xfId="0" applyBorder="1"/>
    <xf numFmtId="0" fontId="0" fillId="0" borderId="10" xfId="0" applyBorder="1"/>
    <xf numFmtId="2" fontId="0" fillId="3" borderId="0" xfId="0" applyNumberFormat="1" applyFill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6A71B4-70D1-4517-92FF-6BA326E3B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9" xr16:uid="{7F8411D5-A990-4A4C-9008-6BF1EFD52A6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8" xr16:uid="{77E68F77-70C1-4261-80DE-9D4C3B33BB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82FC8A9D-379D-4FED-9F8A-5AA2FD5AF3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6C87A69F-D744-425D-9A33-6AF3849CA04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5160FE45-E026-4ECB-8805-565521BF13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278A2367-74CE-417C-881B-A0F307FE6A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A81AC962-A13C-4D01-80A1-E6608C5D75C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F331EFD8-D5C8-48BE-B1EF-1AFC7E35D33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30D3363-D4A9-4D66-9D5C-0002CDF1324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C1B764-0976-4809-9717-DA4E9771B5EB}" name="Real_Petroleum_Prices_Transportation_Ethanol_Wholesale_Price_High_oil_and_gas_su" displayName="Real_Petroleum_Prices_Transportation_Ethanol_Wholesale_Price_High_oil_and_gas_su" ref="A1:C38" tableType="queryTable" totalsRowShown="0">
  <autoFilter ref="A1:C38" xr:uid="{00C1B764-0976-4809-9717-DA4E9771B5EB}"/>
  <tableColumns count="3">
    <tableColumn id="1" xr3:uid="{058BE7FA-5841-402B-8F78-8A3D5DED1BAF}" uniqueName="1" name="Column1" queryTableFieldId="1" dataDxfId="18"/>
    <tableColumn id="2" xr3:uid="{14EDC38C-1593-47CC-89F8-F6B0DF34C158}" uniqueName="2" name="Column2" queryTableFieldId="2" dataDxfId="17"/>
    <tableColumn id="3" xr3:uid="{0E57490E-0A94-4504-9C48-56B743684DF5}" uniqueName="3" name="Column3" queryTableFieldId="3" dataDxfId="16">
      <calculatedColumnFormula>+Real_Petroleum_Prices_Transportation_Ethanol_Wholesale_Price_High_oil_and_gas_su[[#This Row],[Column2]]/$F$4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720254-24F7-48CF-A02F-DC42F0CE15AD}" name="Real_Petroleum_Prices_Crude_Oil_West_Texas_Intermediate_Spot_High_oil_and_gas_su" displayName="Real_Petroleum_Prices_Crude_Oil_West_Texas_Intermediate_Spot_High_oil_and_gas_su" ref="A1:B38" tableType="queryTable" totalsRowShown="0">
  <autoFilter ref="A1:B38" xr:uid="{DA720254-24F7-48CF-A02F-DC42F0CE15AD}"/>
  <tableColumns count="2">
    <tableColumn id="1" xr3:uid="{7DBB4A55-475B-4AE1-BB46-D512FFCF9B84}" uniqueName="1" name="Column1" queryTableFieldId="1" dataDxfId="15"/>
    <tableColumn id="2" xr3:uid="{E01671D6-49CE-487A-BCED-157E5372F81C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275E49-9A10-488B-85C7-2B29FB255120}" name="Energy_Prices_Average_Price_to_All_Users_Residual_Fuel_Oil_United_States_High_oi" displayName="Energy_Prices_Average_Price_to_All_Users_Residual_Fuel_Oil_United_States_High_oi" ref="A1:B38" tableType="queryTable" totalsRowShown="0">
  <autoFilter ref="A1:B38" xr:uid="{D2275E49-9A10-488B-85C7-2B29FB255120}"/>
  <tableColumns count="2">
    <tableColumn id="1" xr3:uid="{2A947742-1657-447D-A12E-25F35B3B849E}" uniqueName="1" name="Column1" queryTableFieldId="1" dataDxfId="13"/>
    <tableColumn id="2" xr3:uid="{4C907D25-0924-4415-B32C-8A313386B079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435804-C83D-4FCC-B41B-B9C57B574D50}" name="Energy_Prices_Average_Price_to_All_Users_Propane_United_States_High_oil_and_gas_" displayName="Energy_Prices_Average_Price_to_All_Users_Propane_United_States_High_oil_and_gas_" ref="A1:B38" tableType="queryTable" totalsRowShown="0">
  <autoFilter ref="A1:B38" xr:uid="{77435804-C83D-4FCC-B41B-B9C57B574D50}"/>
  <tableColumns count="2">
    <tableColumn id="1" xr3:uid="{BDFC9035-1FE3-4DAC-BE89-FB405B976243}" uniqueName="1" name="Column1" queryTableFieldId="1" dataDxfId="11"/>
    <tableColumn id="2" xr3:uid="{D9753FA3-5273-4931-94A8-BE4C1BE69665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DBAFF3-006F-4C49-A0B1-25125C7B9E7E}" name="Energy_Prices_Average_Price_to_All_Users_Natural_Gas_United_States_High_oil_and_" displayName="Energy_Prices_Average_Price_to_All_Users_Natural_Gas_United_States_High_oil_and_" ref="A1:B38" tableType="queryTable" totalsRowShown="0">
  <autoFilter ref="A1:B38" xr:uid="{05DBAFF3-006F-4C49-A0B1-25125C7B9E7E}"/>
  <tableColumns count="2">
    <tableColumn id="1" xr3:uid="{70ACF4F0-3756-4B3D-A8CA-D2F1BAE6CE39}" uniqueName="1" name="Column1" queryTableFieldId="1" dataDxfId="9"/>
    <tableColumn id="2" xr3:uid="{9B29A497-920D-4CFE-BF06-0B5EB29DD346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4D7F1-8A4B-4380-BA7C-A9741433FEBE}" name="Energy_Prices_Average_Price_to_All_Users_Motor_Gasoline_United_States_High_oil_a" displayName="Energy_Prices_Average_Price_to_All_Users_Motor_Gasoline_United_States_High_oil_a" ref="A1:B38" tableType="queryTable" totalsRowShown="0">
  <autoFilter ref="A1:B38" xr:uid="{CD94D7F1-8A4B-4380-BA7C-A9741433FEBE}"/>
  <tableColumns count="2">
    <tableColumn id="1" xr3:uid="{7BE57AC2-0AA7-4B3E-91C7-BA2AA0FC01AB}" uniqueName="1" name="Column1" queryTableFieldId="1" dataDxfId="7"/>
    <tableColumn id="2" xr3:uid="{D8323E28-92B8-4E4B-A0CC-6F9CFC82E45C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ADC5C-1F24-4267-A076-1A016382DC8B}" name="Energy_Prices_Average_Price_to_All_Users_Jet_Fuel_United_States_High_oil_and_gas" displayName="Energy_Prices_Average_Price_to_All_Users_Jet_Fuel_United_States_High_oil_and_gas" ref="A1:B38" tableType="queryTable" totalsRowShown="0">
  <autoFilter ref="A1:B38" xr:uid="{2D3ADC5C-1F24-4267-A076-1A016382DC8B}"/>
  <tableColumns count="2">
    <tableColumn id="1" xr3:uid="{46C34270-D5CE-4CCC-98B5-8FCD58CD8E74}" uniqueName="1" name="Column1" queryTableFieldId="1" dataDxfId="5"/>
    <tableColumn id="2" xr3:uid="{B7DBA3AD-514B-4FD2-B2B7-B69699DEBE6F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8CC4C5-E1C7-4235-82D2-FE27AA04D8E6}" name="Energy_Prices_Average_Price_to_All_Users_Electricity_United_States_High_oil_and_" displayName="Energy_Prices_Average_Price_to_All_Users_Electricity_United_States_High_oil_and_" ref="A1:B38" tableType="queryTable" totalsRowShown="0">
  <autoFilter ref="A1:B38" xr:uid="{9D8CC4C5-E1C7-4235-82D2-FE27AA04D8E6}"/>
  <tableColumns count="2">
    <tableColumn id="1" xr3:uid="{8A8B0961-358D-4019-803E-7B1797D4DFBB}" uniqueName="1" name="Column1" queryTableFieldId="1" dataDxfId="3"/>
    <tableColumn id="2" xr3:uid="{2788BB5C-1C81-4F5B-A981-732F49C8DE7C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D237F-20E5-46D4-8C5B-C8C5211C29BF}" name="Energy_Prices_Average_Price_to_All_Users_Distillate_Fuel_Oil_United_States_High_" displayName="Energy_Prices_Average_Price_to_All_Users_Distillate_Fuel_Oil_United_States_High_" ref="A1:B38" tableType="queryTable" totalsRowShown="0">
  <autoFilter ref="A1:B38" xr:uid="{CE4D237F-20E5-46D4-8C5B-C8C5211C29BF}"/>
  <tableColumns count="2">
    <tableColumn id="1" xr3:uid="{1E96321A-800E-4C9E-8C89-03ADAAF6D670}" uniqueName="1" name="Column1" queryTableFieldId="1" dataDxfId="1"/>
    <tableColumn id="2" xr3:uid="{E95A4DC0-E0F6-4770-9C14-74FC8AA95CC3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4E04-A78C-49BE-BDAC-D6A59A826B39}">
  <dimension ref="A1:F38"/>
  <sheetViews>
    <sheetView topLeftCell="A5" workbookViewId="0">
      <selection activeCell="C38" sqref="C7:C38"/>
    </sheetView>
  </sheetViews>
  <sheetFormatPr baseColWidth="10" defaultRowHeight="15" x14ac:dyDescent="0.25"/>
  <cols>
    <col min="1" max="2" width="81.140625" bestFit="1" customWidth="1"/>
  </cols>
  <sheetData>
    <row r="1" spans="1:6" x14ac:dyDescent="0.25">
      <c r="A1" t="s">
        <v>0</v>
      </c>
      <c r="B1" t="s">
        <v>1</v>
      </c>
      <c r="C1" t="s">
        <v>364</v>
      </c>
    </row>
    <row r="2" spans="1:6" x14ac:dyDescent="0.25">
      <c r="A2" t="s">
        <v>325</v>
      </c>
      <c r="B2" t="s">
        <v>3</v>
      </c>
      <c r="D2" s="8" t="s">
        <v>343</v>
      </c>
    </row>
    <row r="3" spans="1:6" x14ac:dyDescent="0.25">
      <c r="A3" t="s">
        <v>326</v>
      </c>
      <c r="B3" t="s">
        <v>3</v>
      </c>
      <c r="E3" s="9" t="s">
        <v>345</v>
      </c>
      <c r="F3" t="s">
        <v>346</v>
      </c>
    </row>
    <row r="4" spans="1:6" x14ac:dyDescent="0.25">
      <c r="A4" t="s">
        <v>327</v>
      </c>
      <c r="B4" t="s">
        <v>3</v>
      </c>
      <c r="D4" t="s">
        <v>338</v>
      </c>
      <c r="E4">
        <v>3.5529999999999999</v>
      </c>
      <c r="F4">
        <v>8.4595238095238098E-2</v>
      </c>
    </row>
    <row r="5" spans="1:6" x14ac:dyDescent="0.25">
      <c r="A5" t="s">
        <v>6</v>
      </c>
      <c r="B5" t="s">
        <v>3</v>
      </c>
    </row>
    <row r="6" spans="1:6" x14ac:dyDescent="0.25">
      <c r="A6" t="s">
        <v>7</v>
      </c>
      <c r="B6" t="s">
        <v>328</v>
      </c>
    </row>
    <row r="7" spans="1:6" x14ac:dyDescent="0.25">
      <c r="A7" t="s">
        <v>9</v>
      </c>
      <c r="B7">
        <v>2.0394730000000001</v>
      </c>
      <c r="C7">
        <f>+Real_Petroleum_Prices_Transportation_Ethanol_Wholesale_Price_High_oil_and_gas_su[[#This Row],[Column2]]/$F$4</f>
        <v>24.108602870813396</v>
      </c>
    </row>
    <row r="8" spans="1:6" x14ac:dyDescent="0.25">
      <c r="A8" t="s">
        <v>11</v>
      </c>
      <c r="B8">
        <v>2.029274</v>
      </c>
      <c r="C8">
        <f>+Real_Petroleum_Prices_Transportation_Ethanol_Wholesale_Price_High_oil_and_gas_su[[#This Row],[Column2]]/$F$4</f>
        <v>23.988040529130313</v>
      </c>
    </row>
    <row r="9" spans="1:6" x14ac:dyDescent="0.25">
      <c r="A9" t="s">
        <v>13</v>
      </c>
      <c r="B9">
        <v>2.0244409999999999</v>
      </c>
      <c r="C9">
        <f>+Real_Petroleum_Prices_Transportation_Ethanol_Wholesale_Price_High_oil_and_gas_su[[#This Row],[Column2]]/$F$4</f>
        <v>23.930909653813679</v>
      </c>
    </row>
    <row r="10" spans="1:6" x14ac:dyDescent="0.25">
      <c r="A10" t="s">
        <v>15</v>
      </c>
      <c r="B10">
        <v>2.0187740000000001</v>
      </c>
      <c r="C10">
        <f>+Real_Petroleum_Prices_Transportation_Ethanol_Wholesale_Price_High_oil_and_gas_su[[#This Row],[Column2]]/$F$4</f>
        <v>23.863920067548552</v>
      </c>
    </row>
    <row r="11" spans="1:6" x14ac:dyDescent="0.25">
      <c r="A11" t="s">
        <v>17</v>
      </c>
      <c r="B11">
        <v>2.001064</v>
      </c>
      <c r="C11">
        <f>+Real_Petroleum_Prices_Transportation_Ethanol_Wholesale_Price_High_oil_and_gas_su[[#This Row],[Column2]]/$F$4</f>
        <v>23.65457022234731</v>
      </c>
    </row>
    <row r="12" spans="1:6" x14ac:dyDescent="0.25">
      <c r="A12" t="s">
        <v>19</v>
      </c>
      <c r="B12">
        <v>1.985212</v>
      </c>
      <c r="C12">
        <f>+Real_Petroleum_Prices_Transportation_Ethanol_Wholesale_Price_High_oil_and_gas_su[[#This Row],[Column2]]/$F$4</f>
        <v>23.467183788347874</v>
      </c>
    </row>
    <row r="13" spans="1:6" x14ac:dyDescent="0.25">
      <c r="A13" t="s">
        <v>21</v>
      </c>
      <c r="B13">
        <v>1.886547</v>
      </c>
      <c r="C13">
        <f>+Real_Petroleum_Prices_Transportation_Ethanol_Wholesale_Price_High_oil_and_gas_su[[#This Row],[Column2]]/$F$4</f>
        <v>22.300865184351252</v>
      </c>
    </row>
    <row r="14" spans="1:6" x14ac:dyDescent="0.25">
      <c r="A14" t="s">
        <v>23</v>
      </c>
      <c r="B14">
        <v>1.8865829999999999</v>
      </c>
      <c r="C14">
        <f>+Real_Petroleum_Prices_Transportation_Ethanol_Wholesale_Price_High_oil_and_gas_su[[#This Row],[Column2]]/$F$4</f>
        <v>22.301290740219532</v>
      </c>
    </row>
    <row r="15" spans="1:6" x14ac:dyDescent="0.25">
      <c r="A15" t="s">
        <v>25</v>
      </c>
      <c r="B15">
        <v>1.87663</v>
      </c>
      <c r="C15">
        <f>+Real_Petroleum_Prices_Transportation_Ethanol_Wholesale_Price_High_oil_and_gas_su[[#This Row],[Column2]]/$F$4</f>
        <v>22.183636363636364</v>
      </c>
    </row>
    <row r="16" spans="1:6" x14ac:dyDescent="0.25">
      <c r="A16" t="s">
        <v>27</v>
      </c>
      <c r="B16">
        <v>1.789776</v>
      </c>
      <c r="C16">
        <f>+Real_Petroleum_Prices_Transportation_Ethanol_Wholesale_Price_High_oil_and_gas_su[[#This Row],[Column2]]/$F$4</f>
        <v>21.156935547424712</v>
      </c>
    </row>
    <row r="17" spans="1:3" x14ac:dyDescent="0.25">
      <c r="A17" t="s">
        <v>29</v>
      </c>
      <c r="B17">
        <v>1.7938190000000001</v>
      </c>
      <c r="C17">
        <f>+Real_Petroleum_Prices_Transportation_Ethanol_Wholesale_Price_High_oil_and_gas_su[[#This Row],[Column2]]/$F$4</f>
        <v>21.204727835631861</v>
      </c>
    </row>
    <row r="18" spans="1:3" x14ac:dyDescent="0.25">
      <c r="A18" t="s">
        <v>31</v>
      </c>
      <c r="B18">
        <v>1.762262</v>
      </c>
      <c r="C18">
        <f>+Real_Petroleum_Prices_Transportation_Ethanol_Wholesale_Price_High_oil_and_gas_su[[#This Row],[Column2]]/$F$4</f>
        <v>20.831692654095129</v>
      </c>
    </row>
    <row r="19" spans="1:3" x14ac:dyDescent="0.25">
      <c r="A19" t="s">
        <v>33</v>
      </c>
      <c r="B19">
        <v>1.7570509999999999</v>
      </c>
      <c r="C19">
        <f>+Real_Petroleum_Prices_Transportation_Ethanol_Wholesale_Price_High_oil_and_gas_su[[#This Row],[Column2]]/$F$4</f>
        <v>20.770093442161553</v>
      </c>
    </row>
    <row r="20" spans="1:3" x14ac:dyDescent="0.25">
      <c r="A20" t="s">
        <v>35</v>
      </c>
      <c r="B20">
        <v>1.734947</v>
      </c>
      <c r="C20">
        <f>+Real_Petroleum_Prices_Transportation_Ethanol_Wholesale_Price_High_oil_and_gas_su[[#This Row],[Column2]]/$F$4</f>
        <v>20.508802139037432</v>
      </c>
    </row>
    <row r="21" spans="1:3" x14ac:dyDescent="0.25">
      <c r="A21" t="s">
        <v>37</v>
      </c>
      <c r="B21">
        <v>1.745344</v>
      </c>
      <c r="C21">
        <f>+Real_Petroleum_Prices_Transportation_Ethanol_Wholesale_Price_High_oil_and_gas_su[[#This Row],[Column2]]/$F$4</f>
        <v>20.63170503799606</v>
      </c>
    </row>
    <row r="22" spans="1:3" x14ac:dyDescent="0.25">
      <c r="A22" t="s">
        <v>39</v>
      </c>
      <c r="B22">
        <v>1.739892</v>
      </c>
      <c r="C22">
        <f>+Real_Petroleum_Prices_Transportation_Ethanol_Wholesale_Price_High_oil_and_gas_su[[#This Row],[Column2]]/$F$4</f>
        <v>20.567256965944271</v>
      </c>
    </row>
    <row r="23" spans="1:3" x14ac:dyDescent="0.25">
      <c r="A23" t="s">
        <v>41</v>
      </c>
      <c r="B23">
        <v>1.7343139999999999</v>
      </c>
      <c r="C23">
        <f>+Real_Petroleum_Prices_Transportation_Ethanol_Wholesale_Price_High_oil_and_gas_su[[#This Row],[Column2]]/$F$4</f>
        <v>20.501319448353502</v>
      </c>
    </row>
    <row r="24" spans="1:3" x14ac:dyDescent="0.25">
      <c r="A24" t="s">
        <v>43</v>
      </c>
      <c r="B24">
        <v>1.7287490000000001</v>
      </c>
      <c r="C24">
        <f>+Real_Petroleum_Prices_Transportation_Ethanol_Wholesale_Price_High_oil_and_gas_su[[#This Row],[Column2]]/$F$4</f>
        <v>20.43553560371517</v>
      </c>
    </row>
    <row r="25" spans="1:3" x14ac:dyDescent="0.25">
      <c r="A25" t="s">
        <v>45</v>
      </c>
      <c r="B25">
        <v>1.7256830000000001</v>
      </c>
      <c r="C25">
        <f>+Real_Petroleum_Prices_Transportation_Ethanol_Wholesale_Price_High_oil_and_gas_su[[#This Row],[Column2]]/$F$4</f>
        <v>20.399292428933297</v>
      </c>
    </row>
    <row r="26" spans="1:3" x14ac:dyDescent="0.25">
      <c r="A26" t="s">
        <v>47</v>
      </c>
      <c r="B26">
        <v>1.7191190000000001</v>
      </c>
      <c r="C26">
        <f>+Real_Petroleum_Prices_Transportation_Ethanol_Wholesale_Price_High_oil_and_gas_su[[#This Row],[Column2]]/$F$4</f>
        <v>20.321699408950185</v>
      </c>
    </row>
    <row r="27" spans="1:3" x14ac:dyDescent="0.25">
      <c r="A27" t="s">
        <v>49</v>
      </c>
      <c r="B27">
        <v>1.713238</v>
      </c>
      <c r="C27">
        <f>+Real_Petroleum_Prices_Transportation_Ethanol_Wholesale_Price_High_oil_and_gas_su[[#This Row],[Column2]]/$F$4</f>
        <v>20.252180129468055</v>
      </c>
    </row>
    <row r="28" spans="1:3" x14ac:dyDescent="0.25">
      <c r="A28" t="s">
        <v>51</v>
      </c>
      <c r="B28">
        <v>1.6365590000000001</v>
      </c>
      <c r="C28">
        <f>+Real_Petroleum_Prices_Transportation_Ethanol_Wholesale_Price_High_oil_and_gas_su[[#This Row],[Column2]]/$F$4</f>
        <v>19.345757951027302</v>
      </c>
    </row>
    <row r="29" spans="1:3" x14ac:dyDescent="0.25">
      <c r="A29" t="s">
        <v>53</v>
      </c>
      <c r="B29">
        <v>1.607802</v>
      </c>
      <c r="C29">
        <f>+Real_Petroleum_Prices_Transportation_Ethanol_Wholesale_Price_High_oil_and_gas_su[[#This Row],[Column2]]/$F$4</f>
        <v>19.005821559245707</v>
      </c>
    </row>
    <row r="30" spans="1:3" x14ac:dyDescent="0.25">
      <c r="A30" t="s">
        <v>55</v>
      </c>
      <c r="B30">
        <v>1.5517209999999999</v>
      </c>
      <c r="C30">
        <f>+Real_Petroleum_Prices_Transportation_Ethanol_Wholesale_Price_High_oil_and_gas_su[[#This Row],[Column2]]/$F$4</f>
        <v>18.342888263439345</v>
      </c>
    </row>
    <row r="31" spans="1:3" x14ac:dyDescent="0.25">
      <c r="A31" t="s">
        <v>57</v>
      </c>
      <c r="B31">
        <v>1.4966520000000001</v>
      </c>
      <c r="C31">
        <f>+Real_Petroleum_Prices_Transportation_Ethanol_Wholesale_Price_High_oil_and_gas_su[[#This Row],[Column2]]/$F$4</f>
        <v>17.6919178159302</v>
      </c>
    </row>
    <row r="32" spans="1:3" x14ac:dyDescent="0.25">
      <c r="A32" t="s">
        <v>59</v>
      </c>
      <c r="B32">
        <v>1.4821390000000001</v>
      </c>
      <c r="C32">
        <f>+Real_Petroleum_Prices_Transportation_Ethanol_Wholesale_Price_High_oil_and_gas_su[[#This Row],[Column2]]/$F$4</f>
        <v>17.520359696031523</v>
      </c>
    </row>
    <row r="33" spans="1:3" x14ac:dyDescent="0.25">
      <c r="A33" t="s">
        <v>61</v>
      </c>
      <c r="B33">
        <v>1.437494</v>
      </c>
      <c r="C33">
        <f>+Real_Petroleum_Prices_Transportation_Ethanol_Wholesale_Price_High_oil_and_gas_su[[#This Row],[Column2]]/$F$4</f>
        <v>16.992611314382213</v>
      </c>
    </row>
    <row r="34" spans="1:3" x14ac:dyDescent="0.25">
      <c r="A34" t="s">
        <v>63</v>
      </c>
      <c r="B34">
        <v>1.4498580000000001</v>
      </c>
      <c r="C34">
        <f>+Real_Petroleum_Prices_Transportation_Ethanol_Wholesale_Price_High_oil_and_gas_su[[#This Row],[Column2]]/$F$4</f>
        <v>17.138766113143824</v>
      </c>
    </row>
    <row r="35" spans="1:3" x14ac:dyDescent="0.25">
      <c r="A35" t="s">
        <v>65</v>
      </c>
      <c r="B35">
        <v>1.4662280000000001</v>
      </c>
      <c r="C35">
        <f>+Real_Petroleum_Prices_Transportation_Ethanol_Wholesale_Price_High_oil_and_gas_su[[#This Row],[Column2]]/$F$4</f>
        <v>17.332275823247961</v>
      </c>
    </row>
    <row r="36" spans="1:3" x14ac:dyDescent="0.25">
      <c r="A36" t="s">
        <v>67</v>
      </c>
      <c r="B36">
        <v>1.398428</v>
      </c>
      <c r="C36">
        <f>+Real_Petroleum_Prices_Transportation_Ethanol_Wholesale_Price_High_oil_and_gas_su[[#This Row],[Column2]]/$F$4</f>
        <v>16.530812271320009</v>
      </c>
    </row>
    <row r="37" spans="1:3" x14ac:dyDescent="0.25">
      <c r="A37" t="s">
        <v>69</v>
      </c>
      <c r="B37">
        <v>1.347345</v>
      </c>
      <c r="C37">
        <f>+Real_Petroleum_Prices_Transportation_Ethanol_Wholesale_Price_High_oil_and_gas_su[[#This Row],[Column2]]/$F$4</f>
        <v>15.92696031522657</v>
      </c>
    </row>
    <row r="38" spans="1:3" x14ac:dyDescent="0.25">
      <c r="A38" t="s">
        <v>71</v>
      </c>
      <c r="B38">
        <v>1.3820220000000001</v>
      </c>
      <c r="C38">
        <f>+Real_Petroleum_Prices_Transportation_Ethanol_Wholesale_Price_High_oil_and_gas_su[[#This Row],[Column2]]/$F$4</f>
        <v>16.336877005347596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93BA-DDC9-4088-A334-9B6A0CA87967}">
  <dimension ref="C4:W65"/>
  <sheetViews>
    <sheetView showGridLines="0" topLeftCell="A3" zoomScaleNormal="100" workbookViewId="0">
      <selection activeCell="C5" sqref="C5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8" t="s">
        <v>329</v>
      </c>
      <c r="D5" s="19"/>
      <c r="E5" s="19"/>
      <c r="F5" s="19"/>
      <c r="G5" s="19"/>
      <c r="H5" s="19"/>
      <c r="I5" s="19"/>
      <c r="J5" s="19"/>
      <c r="K5" s="19"/>
      <c r="L5" s="19"/>
      <c r="M5" s="20"/>
      <c r="V5" t="s">
        <v>330</v>
      </c>
    </row>
    <row r="6" spans="3:23" x14ac:dyDescent="0.25">
      <c r="C6" s="1" t="s">
        <v>7</v>
      </c>
      <c r="D6" s="2" t="s">
        <v>331</v>
      </c>
      <c r="E6" s="2" t="s">
        <v>332</v>
      </c>
      <c r="F6" s="2" t="s">
        <v>333</v>
      </c>
      <c r="G6" s="2" t="s">
        <v>334</v>
      </c>
      <c r="H6" s="2" t="s">
        <v>335</v>
      </c>
      <c r="I6" s="2" t="s">
        <v>336</v>
      </c>
      <c r="J6" s="3" t="s">
        <v>337</v>
      </c>
      <c r="K6" s="2" t="s">
        <v>338</v>
      </c>
      <c r="L6" s="11" t="s">
        <v>339</v>
      </c>
      <c r="M6" s="4" t="s">
        <v>340</v>
      </c>
      <c r="P6" t="s">
        <v>341</v>
      </c>
      <c r="Q6" t="s">
        <v>342</v>
      </c>
      <c r="V6" s="2" t="s">
        <v>337</v>
      </c>
    </row>
    <row r="7" spans="3:23" x14ac:dyDescent="0.25">
      <c r="C7" s="5">
        <v>2050</v>
      </c>
      <c r="D7" s="6">
        <v>24.733093</v>
      </c>
      <c r="E7" s="6">
        <v>19.246504000000002</v>
      </c>
      <c r="F7" s="6">
        <v>25.255496999999998</v>
      </c>
      <c r="G7" s="6">
        <v>4.6751100000000001</v>
      </c>
      <c r="H7" s="6">
        <v>26.469239999999999</v>
      </c>
      <c r="I7" s="2">
        <v>14.676933</v>
      </c>
      <c r="J7">
        <v>14.91210981982201</v>
      </c>
      <c r="K7">
        <v>24.108602870813396</v>
      </c>
      <c r="L7">
        <v>31.962869284413205</v>
      </c>
      <c r="M7">
        <v>27.529548999999999</v>
      </c>
      <c r="P7">
        <f>+(D7-$D$38)/$D$38</f>
        <v>0.12137845834323421</v>
      </c>
      <c r="Q7">
        <f>+$Q$38*(100%+P7)</f>
        <v>4.0783099165516754</v>
      </c>
      <c r="R7">
        <f>+Q7/$E$54</f>
        <v>31.962869284413205</v>
      </c>
      <c r="V7" s="6">
        <v>84.412727000000004</v>
      </c>
      <c r="W7">
        <f>+V7/$D$65</f>
        <v>14.91210981982201</v>
      </c>
    </row>
    <row r="8" spans="3:23" x14ac:dyDescent="0.25">
      <c r="C8" s="7">
        <v>2049</v>
      </c>
      <c r="D8" s="2">
        <v>24.710491000000001</v>
      </c>
      <c r="E8" s="2">
        <v>19.187785999999999</v>
      </c>
      <c r="F8" s="2">
        <v>25.200472000000001</v>
      </c>
      <c r="G8" s="2">
        <v>4.6889130000000003</v>
      </c>
      <c r="H8" s="2">
        <v>26.321663000000001</v>
      </c>
      <c r="I8" s="6">
        <v>14.605371999999999</v>
      </c>
      <c r="J8">
        <v>14.744090696521299</v>
      </c>
      <c r="K8">
        <v>23.988040529130313</v>
      </c>
      <c r="L8">
        <v>31.933660451875909</v>
      </c>
      <c r="M8">
        <v>27.718800999999999</v>
      </c>
      <c r="P8">
        <f t="shared" ref="P8:P38" si="0">+(D8-$D$38)/$D$38</f>
        <v>0.12035370192011023</v>
      </c>
      <c r="Q8">
        <f>+$Q$38*(100%+P8)</f>
        <v>4.0745830086095953</v>
      </c>
      <c r="R8">
        <f t="shared" ref="R8:R37" si="1">+Q8/$E$54</f>
        <v>31.933660451875909</v>
      </c>
      <c r="V8" s="2">
        <v>83.461624</v>
      </c>
      <c r="W8">
        <f t="shared" ref="W8:W38" si="2">+V8/$D$65</f>
        <v>14.744090696521299</v>
      </c>
    </row>
    <row r="9" spans="3:23" x14ac:dyDescent="0.25">
      <c r="C9" s="5">
        <v>2048</v>
      </c>
      <c r="D9" s="6">
        <v>24.599993000000001</v>
      </c>
      <c r="E9" s="6">
        <v>19.048964000000002</v>
      </c>
      <c r="F9" s="6">
        <v>25.045645</v>
      </c>
      <c r="G9" s="6">
        <v>4.6931219999999998</v>
      </c>
      <c r="H9" s="6">
        <v>26.180990000000001</v>
      </c>
      <c r="I9" s="2">
        <v>14.498084</v>
      </c>
      <c r="J9">
        <v>14.692404354352973</v>
      </c>
      <c r="K9">
        <v>23.930909653813679</v>
      </c>
      <c r="L9">
        <v>31.790862576568156</v>
      </c>
      <c r="M9">
        <v>27.886778</v>
      </c>
      <c r="P9">
        <f t="shared" si="0"/>
        <v>0.11534381185540984</v>
      </c>
      <c r="Q9">
        <f t="shared" ref="Q9:Q36" si="3">+$Q$38*(100%+P9)</f>
        <v>4.0563626797102081</v>
      </c>
      <c r="R9">
        <f t="shared" si="1"/>
        <v>31.790862576568156</v>
      </c>
      <c r="V9" s="6">
        <v>83.169044</v>
      </c>
      <c r="W9">
        <f t="shared" si="2"/>
        <v>14.692404354352973</v>
      </c>
    </row>
    <row r="10" spans="3:23" x14ac:dyDescent="0.25">
      <c r="C10" s="7">
        <v>2047</v>
      </c>
      <c r="D10" s="2">
        <v>24.504114000000001</v>
      </c>
      <c r="E10" s="2">
        <v>18.893965000000001</v>
      </c>
      <c r="F10" s="2">
        <v>25.016922000000001</v>
      </c>
      <c r="G10" s="2">
        <v>4.7054999999999998</v>
      </c>
      <c r="H10" s="2">
        <v>26.036384999999999</v>
      </c>
      <c r="I10" s="6">
        <v>14.372695</v>
      </c>
      <c r="J10">
        <v>14.650206619781015</v>
      </c>
      <c r="K10">
        <v>23.863920067548552</v>
      </c>
      <c r="L10">
        <v>31.666957008262564</v>
      </c>
      <c r="M10">
        <v>27.896826000000001</v>
      </c>
      <c r="P10">
        <f t="shared" si="0"/>
        <v>0.11099673544214075</v>
      </c>
      <c r="Q10">
        <f t="shared" si="3"/>
        <v>4.0405529192209304</v>
      </c>
      <c r="R10">
        <f t="shared" si="1"/>
        <v>31.666957008262564</v>
      </c>
      <c r="V10" s="2">
        <v>82.930176000000003</v>
      </c>
      <c r="W10">
        <f t="shared" si="2"/>
        <v>14.650206619781015</v>
      </c>
    </row>
    <row r="11" spans="3:23" x14ac:dyDescent="0.25">
      <c r="C11" s="5">
        <v>2046</v>
      </c>
      <c r="D11" s="6">
        <v>24.471661000000001</v>
      </c>
      <c r="E11" s="6">
        <v>18.759968000000001</v>
      </c>
      <c r="F11" s="6">
        <v>24.798838</v>
      </c>
      <c r="G11" s="6">
        <v>4.7143230000000003</v>
      </c>
      <c r="H11" s="6">
        <v>25.875413999999999</v>
      </c>
      <c r="I11" s="2">
        <v>14.155053000000001</v>
      </c>
      <c r="J11">
        <v>14.532798173403354</v>
      </c>
      <c r="K11">
        <v>23.65457022234731</v>
      </c>
      <c r="L11">
        <v>31.625017611645763</v>
      </c>
      <c r="M11">
        <v>28.000672999999999</v>
      </c>
      <c r="P11">
        <f t="shared" si="0"/>
        <v>0.10952534263621012</v>
      </c>
      <c r="Q11">
        <f t="shared" si="3"/>
        <v>4.035201651924039</v>
      </c>
      <c r="R11">
        <f t="shared" si="1"/>
        <v>31.625017611645763</v>
      </c>
      <c r="V11" s="6">
        <v>82.265563999999998</v>
      </c>
      <c r="W11">
        <f t="shared" si="2"/>
        <v>14.532798173403354</v>
      </c>
    </row>
    <row r="12" spans="3:23" x14ac:dyDescent="0.25">
      <c r="C12" s="7">
        <v>2045</v>
      </c>
      <c r="D12" s="2">
        <v>24.391902999999999</v>
      </c>
      <c r="E12" s="2">
        <v>18.576601</v>
      </c>
      <c r="F12" s="2">
        <v>24.729534000000001</v>
      </c>
      <c r="G12" s="2">
        <v>4.7247250000000003</v>
      </c>
      <c r="H12" s="2">
        <v>25.681837000000002</v>
      </c>
      <c r="I12" s="6">
        <v>13.543653000000001</v>
      </c>
      <c r="J12">
        <v>14.356114018031565</v>
      </c>
      <c r="K12">
        <v>23.467183788347874</v>
      </c>
      <c r="L12">
        <v>31.5219454027479</v>
      </c>
      <c r="M12">
        <v>28.154177000000001</v>
      </c>
      <c r="P12">
        <f t="shared" si="0"/>
        <v>0.1059091793411244</v>
      </c>
      <c r="Q12">
        <f t="shared" si="3"/>
        <v>4.022050128888714</v>
      </c>
      <c r="R12">
        <f t="shared" si="1"/>
        <v>31.5219454027479</v>
      </c>
      <c r="V12" s="2">
        <v>81.265411</v>
      </c>
      <c r="W12">
        <f t="shared" si="2"/>
        <v>14.356114018031565</v>
      </c>
    </row>
    <row r="13" spans="3:23" x14ac:dyDescent="0.25">
      <c r="C13" s="5">
        <v>2044</v>
      </c>
      <c r="D13" s="6">
        <v>24.273423999999999</v>
      </c>
      <c r="E13" s="6">
        <v>18.359286999999998</v>
      </c>
      <c r="F13" s="6">
        <v>24.468333999999999</v>
      </c>
      <c r="G13" s="6">
        <v>4.7363330000000001</v>
      </c>
      <c r="H13" s="6">
        <v>25.506941000000001</v>
      </c>
      <c r="I13" s="2">
        <v>13.923501999999999</v>
      </c>
      <c r="J13">
        <v>14.184555569194789</v>
      </c>
      <c r="K13">
        <v>22.300865184351252</v>
      </c>
      <c r="L13">
        <v>31.368833586528716</v>
      </c>
      <c r="M13">
        <v>28.231344</v>
      </c>
      <c r="P13">
        <f t="shared" si="0"/>
        <v>0.10053743718311574</v>
      </c>
      <c r="Q13">
        <f t="shared" si="3"/>
        <v>4.0025137902430332</v>
      </c>
      <c r="R13">
        <f t="shared" si="1"/>
        <v>31.368833586528716</v>
      </c>
      <c r="V13" s="6">
        <v>80.294273000000004</v>
      </c>
      <c r="W13">
        <f t="shared" si="2"/>
        <v>14.184555569194789</v>
      </c>
    </row>
    <row r="14" spans="3:23" x14ac:dyDescent="0.25">
      <c r="C14" s="7">
        <v>2043</v>
      </c>
      <c r="D14" s="2">
        <v>24.200126999999998</v>
      </c>
      <c r="E14" s="2">
        <v>18.236553000000001</v>
      </c>
      <c r="F14" s="2">
        <v>24.319704000000002</v>
      </c>
      <c r="G14" s="2">
        <v>4.7648520000000003</v>
      </c>
      <c r="H14" s="2">
        <v>25.268927000000001</v>
      </c>
      <c r="I14" s="6">
        <v>13.660041</v>
      </c>
      <c r="J14">
        <v>14.033699215737128</v>
      </c>
      <c r="K14">
        <v>22.301290740219532</v>
      </c>
      <c r="L14">
        <v>31.274111004523316</v>
      </c>
      <c r="M14">
        <v>28.362369999999999</v>
      </c>
      <c r="P14">
        <f t="shared" si="0"/>
        <v>9.7214210409125756E-2</v>
      </c>
      <c r="Q14">
        <f t="shared" si="3"/>
        <v>3.9904276398390586</v>
      </c>
      <c r="R14">
        <f t="shared" si="1"/>
        <v>31.274111004523316</v>
      </c>
      <c r="V14" s="2">
        <v>79.440323000000006</v>
      </c>
      <c r="W14">
        <f t="shared" si="2"/>
        <v>14.033699215737128</v>
      </c>
    </row>
    <row r="15" spans="3:23" x14ac:dyDescent="0.25">
      <c r="C15" s="5">
        <v>2042</v>
      </c>
      <c r="D15" s="6">
        <v>24.026608</v>
      </c>
      <c r="E15" s="6">
        <v>18.007266999999999</v>
      </c>
      <c r="F15" s="6">
        <v>24.186733</v>
      </c>
      <c r="G15" s="6">
        <v>4.7957590000000003</v>
      </c>
      <c r="H15" s="6">
        <v>24.919193</v>
      </c>
      <c r="I15" s="2">
        <v>13.440591</v>
      </c>
      <c r="J15">
        <v>13.760132228897088</v>
      </c>
      <c r="K15">
        <v>22.183636363636364</v>
      </c>
      <c r="L15">
        <v>31.049870343827866</v>
      </c>
      <c r="M15">
        <v>28.471223999999999</v>
      </c>
      <c r="P15">
        <f t="shared" si="0"/>
        <v>8.9346999109946215E-2</v>
      </c>
      <c r="Q15">
        <f t="shared" si="3"/>
        <v>3.961815599346989</v>
      </c>
      <c r="R15">
        <f t="shared" si="1"/>
        <v>31.049870343827866</v>
      </c>
      <c r="V15" s="6">
        <v>77.891746999999995</v>
      </c>
      <c r="W15">
        <f t="shared" si="2"/>
        <v>13.760132228897088</v>
      </c>
    </row>
    <row r="16" spans="3:23" x14ac:dyDescent="0.25">
      <c r="C16" s="7">
        <v>2041</v>
      </c>
      <c r="D16" s="2">
        <v>23.718243000000001</v>
      </c>
      <c r="E16" s="2">
        <v>17.624344000000001</v>
      </c>
      <c r="F16" s="2">
        <v>23.886171000000001</v>
      </c>
      <c r="G16" s="2">
        <v>4.8130990000000002</v>
      </c>
      <c r="H16" s="2">
        <v>24.568467999999999</v>
      </c>
      <c r="I16" s="6">
        <v>13.157738999999999</v>
      </c>
      <c r="J16">
        <v>13.449661391604849</v>
      </c>
      <c r="K16">
        <v>21.156935547424712</v>
      </c>
      <c r="L16">
        <v>30.651366598789263</v>
      </c>
      <c r="M16">
        <v>28.522665</v>
      </c>
      <c r="P16">
        <f t="shared" si="0"/>
        <v>7.5365979093282326E-2</v>
      </c>
      <c r="Q16">
        <f t="shared" si="3"/>
        <v>3.9109684191169443</v>
      </c>
      <c r="R16">
        <f t="shared" si="1"/>
        <v>30.651366598789263</v>
      </c>
      <c r="V16" s="2">
        <v>76.134270000000001</v>
      </c>
      <c r="W16">
        <f t="shared" si="2"/>
        <v>13.449661391604849</v>
      </c>
    </row>
    <row r="17" spans="3:23" x14ac:dyDescent="0.25">
      <c r="C17" s="5">
        <v>2040</v>
      </c>
      <c r="D17" s="6">
        <v>23.590302000000001</v>
      </c>
      <c r="E17" s="6">
        <v>17.454153000000002</v>
      </c>
      <c r="F17" s="6">
        <v>23.521753</v>
      </c>
      <c r="G17" s="6">
        <v>4.820951</v>
      </c>
      <c r="H17" s="6">
        <v>24.253755999999999</v>
      </c>
      <c r="I17" s="2">
        <v>12.70003</v>
      </c>
      <c r="J17">
        <v>13.209438614111363</v>
      </c>
      <c r="K17">
        <v>21.204727835631861</v>
      </c>
      <c r="L17">
        <v>30.486026927802012</v>
      </c>
      <c r="M17">
        <v>28.589592</v>
      </c>
      <c r="P17">
        <f t="shared" si="0"/>
        <v>6.9565237498250457E-2</v>
      </c>
      <c r="Q17">
        <f t="shared" si="3"/>
        <v>3.8898718644307375</v>
      </c>
      <c r="R17">
        <f t="shared" si="1"/>
        <v>30.486026927802012</v>
      </c>
      <c r="V17" s="6">
        <v>74.774445</v>
      </c>
      <c r="W17">
        <f t="shared" si="2"/>
        <v>13.209438614111363</v>
      </c>
    </row>
    <row r="18" spans="3:23" x14ac:dyDescent="0.25">
      <c r="C18" s="7">
        <v>2039</v>
      </c>
      <c r="D18" s="2">
        <v>23.318646999999999</v>
      </c>
      <c r="E18" s="2">
        <v>17.112400000000001</v>
      </c>
      <c r="F18" s="2">
        <v>23.227233999999999</v>
      </c>
      <c r="G18" s="2">
        <v>4.8495470000000003</v>
      </c>
      <c r="H18" s="2">
        <v>23.905476</v>
      </c>
      <c r="I18" s="6">
        <v>12.406103</v>
      </c>
      <c r="J18">
        <v>12.942335511542087</v>
      </c>
      <c r="K18">
        <v>20.831692654095129</v>
      </c>
      <c r="L18">
        <v>30.134963950945156</v>
      </c>
      <c r="M18">
        <v>28.637774</v>
      </c>
      <c r="P18">
        <f t="shared" si="0"/>
        <v>5.7248619228904431E-2</v>
      </c>
      <c r="Q18">
        <f t="shared" si="3"/>
        <v>3.8450779003122642</v>
      </c>
      <c r="R18">
        <f t="shared" si="1"/>
        <v>30.134963950945156</v>
      </c>
      <c r="V18" s="2">
        <v>73.262459000000007</v>
      </c>
      <c r="W18">
        <f t="shared" si="2"/>
        <v>12.942335511542087</v>
      </c>
    </row>
    <row r="19" spans="3:23" x14ac:dyDescent="0.25">
      <c r="C19" s="5">
        <v>2038</v>
      </c>
      <c r="D19" s="6">
        <v>23.139502</v>
      </c>
      <c r="E19" s="6">
        <v>16.887937999999998</v>
      </c>
      <c r="F19" s="6">
        <v>22.972282</v>
      </c>
      <c r="G19" s="6">
        <v>4.8684269999999996</v>
      </c>
      <c r="H19" s="6">
        <v>23.57902</v>
      </c>
      <c r="I19" s="2">
        <v>12.323971999999999</v>
      </c>
      <c r="J19">
        <v>12.738605326709537</v>
      </c>
      <c r="K19">
        <v>20.770093442161553</v>
      </c>
      <c r="L19">
        <v>29.903452743755825</v>
      </c>
      <c r="M19">
        <v>28.721450999999998</v>
      </c>
      <c r="P19">
        <f t="shared" si="0"/>
        <v>4.9126329634153913E-2</v>
      </c>
      <c r="Q19">
        <f t="shared" si="3"/>
        <v>3.8155381727092252</v>
      </c>
      <c r="R19">
        <f t="shared" si="1"/>
        <v>29.903452743755825</v>
      </c>
      <c r="V19" s="6">
        <v>72.109206999999998</v>
      </c>
      <c r="W19">
        <f t="shared" si="2"/>
        <v>12.738605326709537</v>
      </c>
    </row>
    <row r="20" spans="3:23" x14ac:dyDescent="0.25">
      <c r="C20" s="7">
        <v>2037</v>
      </c>
      <c r="D20" s="2">
        <v>22.944302</v>
      </c>
      <c r="E20" s="2">
        <v>16.671500999999999</v>
      </c>
      <c r="F20" s="2">
        <v>22.850553999999999</v>
      </c>
      <c r="G20" s="2">
        <v>4.8735109999999997</v>
      </c>
      <c r="H20" s="2">
        <v>23.277297999999998</v>
      </c>
      <c r="I20" s="6">
        <v>12.174564999999999</v>
      </c>
      <c r="J20">
        <v>12.556784865375125</v>
      </c>
      <c r="K20">
        <v>20.508802139037432</v>
      </c>
      <c r="L20">
        <v>29.651193469741145</v>
      </c>
      <c r="M20">
        <v>28.803919</v>
      </c>
      <c r="P20">
        <f t="shared" si="0"/>
        <v>4.0276119307908052E-2</v>
      </c>
      <c r="Q20">
        <f t="shared" si="3"/>
        <v>3.7833510905795902</v>
      </c>
      <c r="R20">
        <f t="shared" si="1"/>
        <v>29.651193469741145</v>
      </c>
      <c r="V20" s="2">
        <v>71.079978999999994</v>
      </c>
      <c r="W20">
        <f t="shared" si="2"/>
        <v>12.556784865375125</v>
      </c>
    </row>
    <row r="21" spans="3:23" x14ac:dyDescent="0.25">
      <c r="C21" s="5">
        <v>2036</v>
      </c>
      <c r="D21" s="6">
        <v>22.741768</v>
      </c>
      <c r="E21" s="6">
        <v>16.369425</v>
      </c>
      <c r="F21" s="6">
        <v>22.443695000000002</v>
      </c>
      <c r="G21" s="6">
        <v>4.857602</v>
      </c>
      <c r="H21" s="6">
        <v>22.992851000000002</v>
      </c>
      <c r="I21" s="2">
        <v>12.161213999999999</v>
      </c>
      <c r="J21">
        <v>12.256545125583324</v>
      </c>
      <c r="K21">
        <v>20.63170503799606</v>
      </c>
      <c r="L21">
        <v>29.389456380584956</v>
      </c>
      <c r="M21">
        <v>28.848379000000001</v>
      </c>
      <c r="P21">
        <f t="shared" si="0"/>
        <v>3.1093391345736538E-2</v>
      </c>
      <c r="Q21">
        <f t="shared" si="3"/>
        <v>3.7499546843703517</v>
      </c>
      <c r="R21">
        <f t="shared" si="1"/>
        <v>29.389456380584956</v>
      </c>
      <c r="V21" s="6">
        <v>69.380416999999994</v>
      </c>
      <c r="W21">
        <f t="shared" si="2"/>
        <v>12.256545125583324</v>
      </c>
    </row>
    <row r="22" spans="3:23" x14ac:dyDescent="0.25">
      <c r="C22" s="7">
        <v>2035</v>
      </c>
      <c r="D22" s="2">
        <v>22.545525000000001</v>
      </c>
      <c r="E22" s="2">
        <v>16.180123999999999</v>
      </c>
      <c r="F22" s="2">
        <v>22.178961000000001</v>
      </c>
      <c r="G22" s="2">
        <v>4.865875</v>
      </c>
      <c r="H22" s="2">
        <v>22.689654999999998</v>
      </c>
      <c r="I22" s="6">
        <v>11.453509</v>
      </c>
      <c r="J22">
        <v>12.070623215735269</v>
      </c>
      <c r="K22">
        <v>20.567256965944271</v>
      </c>
      <c r="L22">
        <v>29.135849225305954</v>
      </c>
      <c r="M22">
        <v>28.911161</v>
      </c>
      <c r="P22">
        <f t="shared" si="0"/>
        <v>2.2195892241979064E-2</v>
      </c>
      <c r="Q22">
        <f t="shared" si="3"/>
        <v>3.7175956190098716</v>
      </c>
      <c r="R22">
        <f t="shared" si="1"/>
        <v>29.135849225305954</v>
      </c>
      <c r="V22" s="2">
        <v>68.327972000000003</v>
      </c>
      <c r="W22">
        <f t="shared" si="2"/>
        <v>12.070623215735269</v>
      </c>
    </row>
    <row r="23" spans="3:23" x14ac:dyDescent="0.25">
      <c r="C23" s="5">
        <v>2034</v>
      </c>
      <c r="D23" s="6">
        <v>22.378865999999999</v>
      </c>
      <c r="E23" s="6">
        <v>15.980423999999999</v>
      </c>
      <c r="F23" s="6">
        <v>22.107168000000001</v>
      </c>
      <c r="G23" s="6">
        <v>4.8819869999999996</v>
      </c>
      <c r="H23" s="6">
        <v>22.401122999999998</v>
      </c>
      <c r="I23" s="2">
        <v>11.087434</v>
      </c>
      <c r="J23">
        <v>11.854213112310145</v>
      </c>
      <c r="K23">
        <v>20.501319448353502</v>
      </c>
      <c r="L23">
        <v>28.920473823932934</v>
      </c>
      <c r="M23">
        <v>29.044115000000001</v>
      </c>
      <c r="P23">
        <f t="shared" si="0"/>
        <v>1.4639707801600817E-2</v>
      </c>
      <c r="Q23">
        <f t="shared" si="3"/>
        <v>3.6901147433918235</v>
      </c>
      <c r="R23">
        <f t="shared" si="1"/>
        <v>28.920473823932934</v>
      </c>
      <c r="V23" s="6">
        <v>67.102942999999996</v>
      </c>
      <c r="W23">
        <f t="shared" si="2"/>
        <v>11.854213112310145</v>
      </c>
    </row>
    <row r="24" spans="3:23" x14ac:dyDescent="0.25">
      <c r="C24" s="7">
        <v>2033</v>
      </c>
      <c r="D24" s="2">
        <v>22.207581999999999</v>
      </c>
      <c r="E24" s="2">
        <v>15.746248</v>
      </c>
      <c r="F24" s="2">
        <v>21.728617</v>
      </c>
      <c r="G24" s="2">
        <v>4.880789</v>
      </c>
      <c r="H24" s="2">
        <v>22.117294000000001</v>
      </c>
      <c r="I24" s="6">
        <v>10.981452000000001</v>
      </c>
      <c r="J24">
        <v>11.534697430124137</v>
      </c>
      <c r="K24">
        <v>20.43553560371517</v>
      </c>
      <c r="L24">
        <v>28.699121480232481</v>
      </c>
      <c r="M24">
        <v>29.090996000000001</v>
      </c>
      <c r="P24">
        <f t="shared" si="0"/>
        <v>6.8738295970890506E-3</v>
      </c>
      <c r="Q24">
        <f t="shared" si="3"/>
        <v>3.6618712383944252</v>
      </c>
      <c r="R24">
        <f t="shared" si="1"/>
        <v>28.699121480232481</v>
      </c>
      <c r="V24" s="2">
        <v>65.294265999999993</v>
      </c>
      <c r="W24">
        <f t="shared" si="2"/>
        <v>11.534697430124137</v>
      </c>
    </row>
    <row r="25" spans="3:23" x14ac:dyDescent="0.25">
      <c r="C25" s="5">
        <v>2032</v>
      </c>
      <c r="D25" s="6">
        <v>21.961407000000001</v>
      </c>
      <c r="E25" s="6">
        <v>15.486682999999999</v>
      </c>
      <c r="F25" s="6">
        <v>21.502002999999998</v>
      </c>
      <c r="G25" s="6">
        <v>4.857075</v>
      </c>
      <c r="H25" s="6">
        <v>21.932158999999999</v>
      </c>
      <c r="I25" s="2">
        <v>11.553229</v>
      </c>
      <c r="J25">
        <v>11.294930781332129</v>
      </c>
      <c r="K25">
        <v>20.399292428933297</v>
      </c>
      <c r="L25">
        <v>28.380986609430416</v>
      </c>
      <c r="M25">
        <v>29.108844999999999</v>
      </c>
      <c r="P25">
        <f t="shared" si="0"/>
        <v>-4.2875460538512791E-3</v>
      </c>
      <c r="Q25">
        <f t="shared" si="3"/>
        <v>3.621278743808038</v>
      </c>
      <c r="R25">
        <f t="shared" si="1"/>
        <v>28.380986609430416</v>
      </c>
      <c r="V25" s="6">
        <v>63.937023000000003</v>
      </c>
      <c r="W25">
        <f t="shared" si="2"/>
        <v>11.294930781332129</v>
      </c>
    </row>
    <row r="26" spans="3:23" x14ac:dyDescent="0.25">
      <c r="C26" s="7">
        <v>2031</v>
      </c>
      <c r="D26" s="2">
        <v>21.799157999999998</v>
      </c>
      <c r="E26" s="2">
        <v>15.276073999999999</v>
      </c>
      <c r="F26" s="2">
        <v>21.317336999999998</v>
      </c>
      <c r="G26" s="2">
        <v>4.8515839999999999</v>
      </c>
      <c r="H26" s="2">
        <v>21.804482</v>
      </c>
      <c r="I26" s="6">
        <v>10.653408000000001</v>
      </c>
      <c r="J26">
        <v>11.171864360496313</v>
      </c>
      <c r="K26">
        <v>20.321699408950185</v>
      </c>
      <c r="L26">
        <v>28.171310303336114</v>
      </c>
      <c r="M26">
        <v>29.134777</v>
      </c>
      <c r="P26">
        <f t="shared" si="0"/>
        <v>-1.1643784656428582E-2</v>
      </c>
      <c r="Q26">
        <f t="shared" si="3"/>
        <v>3.5945250456090054</v>
      </c>
      <c r="R26">
        <f t="shared" si="1"/>
        <v>28.171310303336114</v>
      </c>
      <c r="V26" s="2">
        <v>63.240383000000001</v>
      </c>
      <c r="W26">
        <f t="shared" si="2"/>
        <v>11.171864360496313</v>
      </c>
    </row>
    <row r="27" spans="3:23" x14ac:dyDescent="0.25">
      <c r="C27" s="5">
        <v>2030</v>
      </c>
      <c r="D27" s="6">
        <v>21.594311000000001</v>
      </c>
      <c r="E27" s="6">
        <v>14.982374999999999</v>
      </c>
      <c r="F27" s="6">
        <v>21.341221000000001</v>
      </c>
      <c r="G27" s="6">
        <v>4.871766</v>
      </c>
      <c r="H27" s="6">
        <v>21.696376999999998</v>
      </c>
      <c r="I27" s="2">
        <v>10.562898000000001</v>
      </c>
      <c r="J27">
        <v>10.914617665661467</v>
      </c>
      <c r="K27">
        <v>20.252180129468055</v>
      </c>
      <c r="L27">
        <v>27.906584096860275</v>
      </c>
      <c r="M27">
        <v>29.219809999999999</v>
      </c>
      <c r="P27">
        <f t="shared" si="0"/>
        <v>-2.0931382170262924E-2</v>
      </c>
      <c r="Q27">
        <f t="shared" si="3"/>
        <v>3.5607472422636719</v>
      </c>
      <c r="R27">
        <f t="shared" si="1"/>
        <v>27.906584096860275</v>
      </c>
      <c r="V27" s="6">
        <v>61.784191</v>
      </c>
      <c r="W27">
        <f t="shared" si="2"/>
        <v>10.914617665661467</v>
      </c>
    </row>
    <row r="28" spans="3:23" x14ac:dyDescent="0.25">
      <c r="C28" s="7">
        <v>2029</v>
      </c>
      <c r="D28" s="2">
        <v>21.168087</v>
      </c>
      <c r="E28" s="2">
        <v>14.724133</v>
      </c>
      <c r="F28" s="2">
        <v>20.416218000000001</v>
      </c>
      <c r="G28" s="2">
        <v>4.8531370000000003</v>
      </c>
      <c r="H28" s="2">
        <v>21.428730000000002</v>
      </c>
      <c r="I28" s="6">
        <v>11.052091000000001</v>
      </c>
      <c r="J28">
        <v>10.811421638451645</v>
      </c>
      <c r="K28">
        <v>19.345757951027302</v>
      </c>
      <c r="L28">
        <v>27.355769768952328</v>
      </c>
      <c r="M28">
        <v>29.337993999999998</v>
      </c>
      <c r="P28">
        <f t="shared" si="0"/>
        <v>-4.0256034045743599E-2</v>
      </c>
      <c r="Q28">
        <f t="shared" si="3"/>
        <v>3.4904659569479888</v>
      </c>
      <c r="R28">
        <f t="shared" si="1"/>
        <v>27.355769768952328</v>
      </c>
      <c r="V28" s="2">
        <v>61.200031000000003</v>
      </c>
      <c r="W28">
        <f t="shared" si="2"/>
        <v>10.811421638451645</v>
      </c>
    </row>
    <row r="29" spans="3:23" x14ac:dyDescent="0.25">
      <c r="C29" s="5">
        <v>2028</v>
      </c>
      <c r="D29" s="6">
        <v>20.924433000000001</v>
      </c>
      <c r="E29" s="6">
        <v>14.445936</v>
      </c>
      <c r="F29" s="6">
        <v>20.200240999999998</v>
      </c>
      <c r="G29" s="6">
        <v>4.8959669999999997</v>
      </c>
      <c r="H29" s="6">
        <v>21.220589</v>
      </c>
      <c r="I29" s="2">
        <v>10.012544999999999</v>
      </c>
      <c r="J29">
        <v>10.533507296377413</v>
      </c>
      <c r="K29">
        <v>19.005821559245707</v>
      </c>
      <c r="L29">
        <v>27.040892816335671</v>
      </c>
      <c r="M29">
        <v>29.634979000000001</v>
      </c>
      <c r="P29">
        <f t="shared" si="0"/>
        <v>-5.1303109593034094E-2</v>
      </c>
      <c r="Q29">
        <f t="shared" si="3"/>
        <v>3.4502891572081631</v>
      </c>
      <c r="R29">
        <f t="shared" si="1"/>
        <v>27.040892816335671</v>
      </c>
      <c r="V29" s="6">
        <v>59.626846</v>
      </c>
      <c r="W29">
        <f t="shared" si="2"/>
        <v>10.533507296377413</v>
      </c>
    </row>
    <row r="30" spans="3:23" x14ac:dyDescent="0.25">
      <c r="C30" s="7">
        <v>2027</v>
      </c>
      <c r="D30" s="2">
        <v>20.868565</v>
      </c>
      <c r="E30" s="2">
        <v>14.345939</v>
      </c>
      <c r="F30" s="2">
        <v>20.269026</v>
      </c>
      <c r="G30" s="2">
        <v>4.8928589999999996</v>
      </c>
      <c r="H30" s="2">
        <v>20.872586999999999</v>
      </c>
      <c r="I30" s="6">
        <v>10.025745000000001</v>
      </c>
      <c r="J30">
        <v>10.449706631779536</v>
      </c>
      <c r="K30">
        <v>18.342888263439345</v>
      </c>
      <c r="L30">
        <v>26.968693937643806</v>
      </c>
      <c r="M30">
        <v>29.748116</v>
      </c>
      <c r="P30">
        <f t="shared" si="0"/>
        <v>-5.3836119585384028E-2</v>
      </c>
      <c r="Q30">
        <f t="shared" si="3"/>
        <v>3.4410769240912655</v>
      </c>
      <c r="R30">
        <f t="shared" si="1"/>
        <v>26.968693937643806</v>
      </c>
      <c r="V30" s="2">
        <v>59.152476999999998</v>
      </c>
      <c r="W30">
        <f t="shared" si="2"/>
        <v>10.449706631779536</v>
      </c>
    </row>
    <row r="31" spans="3:23" x14ac:dyDescent="0.25">
      <c r="C31" s="5">
        <v>2026</v>
      </c>
      <c r="D31" s="6">
        <v>20.755848</v>
      </c>
      <c r="E31" s="6">
        <v>14.200037</v>
      </c>
      <c r="F31" s="6">
        <v>20.109604000000001</v>
      </c>
      <c r="G31" s="6">
        <v>4.833202</v>
      </c>
      <c r="H31" s="6">
        <v>20.305278999999999</v>
      </c>
      <c r="I31" s="2">
        <v>10.559118</v>
      </c>
      <c r="J31">
        <v>10.266033037184663</v>
      </c>
      <c r="K31">
        <v>17.6919178159302</v>
      </c>
      <c r="L31">
        <v>26.823028422330729</v>
      </c>
      <c r="M31">
        <v>29.773879999999998</v>
      </c>
      <c r="P31">
        <f t="shared" si="0"/>
        <v>-5.8946617317676316E-2</v>
      </c>
      <c r="Q31">
        <f t="shared" si="3"/>
        <v>3.4224906979826279</v>
      </c>
      <c r="R31">
        <f t="shared" si="1"/>
        <v>26.823028422330729</v>
      </c>
      <c r="V31" s="6">
        <v>58.112758999999997</v>
      </c>
      <c r="W31">
        <f t="shared" si="2"/>
        <v>10.266033037184663</v>
      </c>
    </row>
    <row r="32" spans="3:23" x14ac:dyDescent="0.25">
      <c r="C32" s="7">
        <v>2025</v>
      </c>
      <c r="D32" s="2">
        <v>20.696857000000001</v>
      </c>
      <c r="E32" s="2">
        <v>14.085094</v>
      </c>
      <c r="F32" s="2">
        <v>20.209689999999998</v>
      </c>
      <c r="G32" s="2">
        <v>4.6958869999999999</v>
      </c>
      <c r="H32" s="2">
        <v>19.494778</v>
      </c>
      <c r="I32" s="6">
        <v>9.2100190000000008</v>
      </c>
      <c r="J32">
        <v>10.187979912208245</v>
      </c>
      <c r="K32">
        <v>17.520359696031523</v>
      </c>
      <c r="L32">
        <v>26.746793653717003</v>
      </c>
      <c r="M32">
        <v>29.53688</v>
      </c>
      <c r="P32">
        <f t="shared" si="0"/>
        <v>-6.162122160740767E-2</v>
      </c>
      <c r="Q32">
        <f t="shared" si="3"/>
        <v>3.4127635045302243</v>
      </c>
      <c r="R32">
        <f t="shared" si="1"/>
        <v>26.746793653717003</v>
      </c>
      <c r="V32" s="2">
        <v>57.670924999999997</v>
      </c>
      <c r="W32">
        <f t="shared" si="2"/>
        <v>10.187979912208245</v>
      </c>
    </row>
    <row r="33" spans="3:23" x14ac:dyDescent="0.25">
      <c r="C33" s="5">
        <v>2024</v>
      </c>
      <c r="D33" s="6">
        <v>20.647763999999999</v>
      </c>
      <c r="E33" s="6">
        <v>13.971074</v>
      </c>
      <c r="F33" s="6">
        <v>20.241388000000001</v>
      </c>
      <c r="G33" s="6">
        <v>4.5656020000000002</v>
      </c>
      <c r="H33" s="6">
        <v>18.769069999999999</v>
      </c>
      <c r="I33" s="2">
        <v>9.4737200000000001</v>
      </c>
      <c r="J33">
        <v>9.9690791199519264</v>
      </c>
      <c r="K33">
        <v>16.992611314382213</v>
      </c>
      <c r="L33">
        <v>26.683350187839938</v>
      </c>
      <c r="M33">
        <v>29.322454</v>
      </c>
      <c r="P33">
        <f t="shared" si="0"/>
        <v>-6.3847058572297069E-2</v>
      </c>
      <c r="Q33">
        <f t="shared" si="3"/>
        <v>3.4046684203960531</v>
      </c>
      <c r="R33">
        <f t="shared" si="1"/>
        <v>26.683350187839938</v>
      </c>
      <c r="V33" s="6">
        <v>56.431797000000003</v>
      </c>
      <c r="W33">
        <f t="shared" si="2"/>
        <v>9.9690791199519264</v>
      </c>
    </row>
    <row r="34" spans="3:23" x14ac:dyDescent="0.25">
      <c r="C34" s="7">
        <v>2023</v>
      </c>
      <c r="D34" s="2">
        <v>20.465154999999999</v>
      </c>
      <c r="E34" s="2">
        <v>13.720527000000001</v>
      </c>
      <c r="F34" s="2">
        <v>20.412588</v>
      </c>
      <c r="G34" s="2">
        <v>4.5421519999999997</v>
      </c>
      <c r="H34" s="2">
        <v>18.350334</v>
      </c>
      <c r="I34" s="6">
        <v>8.3273010000000003</v>
      </c>
      <c r="J34">
        <v>9.7827422425129438</v>
      </c>
      <c r="K34">
        <v>17.138766113143824</v>
      </c>
      <c r="L34">
        <v>26.447362412386326</v>
      </c>
      <c r="M34">
        <v>29.277767000000001</v>
      </c>
      <c r="P34">
        <f t="shared" si="0"/>
        <v>-7.2126403128984704E-2</v>
      </c>
      <c r="Q34">
        <f t="shared" si="3"/>
        <v>3.3745575039994837</v>
      </c>
      <c r="R34">
        <f t="shared" si="1"/>
        <v>26.447362412386326</v>
      </c>
      <c r="V34" s="2">
        <v>55.377003000000002</v>
      </c>
      <c r="W34">
        <f t="shared" si="2"/>
        <v>9.7827422425129438</v>
      </c>
    </row>
    <row r="35" spans="3:23" x14ac:dyDescent="0.25">
      <c r="C35" s="5">
        <v>2022</v>
      </c>
      <c r="D35" s="6">
        <v>20.54138</v>
      </c>
      <c r="E35" s="6">
        <v>13.616841000000001</v>
      </c>
      <c r="F35" s="6">
        <v>20.876208999999999</v>
      </c>
      <c r="G35" s="6">
        <v>4.5839189999999999</v>
      </c>
      <c r="H35" s="6">
        <v>18.016275</v>
      </c>
      <c r="I35" s="2">
        <v>8.0240690000000008</v>
      </c>
      <c r="J35">
        <v>9.6181612202146258</v>
      </c>
      <c r="K35">
        <v>17.332275823247961</v>
      </c>
      <c r="L35">
        <v>26.545868883501942</v>
      </c>
      <c r="M35">
        <v>29.447557</v>
      </c>
      <c r="P35">
        <f t="shared" si="0"/>
        <v>-6.8670423200101E-2</v>
      </c>
      <c r="Q35">
        <f t="shared" si="3"/>
        <v>3.3871264606354026</v>
      </c>
      <c r="R35">
        <f t="shared" si="1"/>
        <v>26.545868883501942</v>
      </c>
      <c r="V35" s="6">
        <v>54.445362000000003</v>
      </c>
      <c r="W35">
        <f t="shared" si="2"/>
        <v>9.6181612202146258</v>
      </c>
    </row>
    <row r="36" spans="3:23" x14ac:dyDescent="0.25">
      <c r="C36" s="7">
        <v>2021</v>
      </c>
      <c r="D36" s="2">
        <v>20.415707000000001</v>
      </c>
      <c r="E36" s="2">
        <v>13.495269</v>
      </c>
      <c r="F36" s="2">
        <v>20.961931</v>
      </c>
      <c r="G36" s="2">
        <v>4.7029699999999997</v>
      </c>
      <c r="H36" s="2">
        <v>17.680374</v>
      </c>
      <c r="I36" s="6">
        <v>9.9314780000000003</v>
      </c>
      <c r="J36">
        <v>9.5020089826658634</v>
      </c>
      <c r="K36">
        <v>16.530812271320009</v>
      </c>
      <c r="L36">
        <v>26.383460175800884</v>
      </c>
      <c r="M36">
        <v>29.647635999999999</v>
      </c>
      <c r="P36">
        <f t="shared" si="0"/>
        <v>-7.4368335507120922E-2</v>
      </c>
      <c r="Q36">
        <f t="shared" si="3"/>
        <v>3.3664038829075462</v>
      </c>
      <c r="R36">
        <f t="shared" si="1"/>
        <v>26.383460175800884</v>
      </c>
      <c r="V36" s="2">
        <v>53.787860999999999</v>
      </c>
      <c r="W36">
        <f t="shared" si="2"/>
        <v>9.5020089826658634</v>
      </c>
    </row>
    <row r="37" spans="3:23" x14ac:dyDescent="0.25">
      <c r="C37" s="5">
        <v>2020</v>
      </c>
      <c r="D37" s="6">
        <v>20.797272</v>
      </c>
      <c r="E37" s="6">
        <v>13.906547</v>
      </c>
      <c r="F37" s="6">
        <v>21.384519999999998</v>
      </c>
      <c r="G37" s="6">
        <v>4.7486050000000004</v>
      </c>
      <c r="H37" s="6">
        <v>17.773758000000001</v>
      </c>
      <c r="I37" s="2">
        <v>9.8874490000000002</v>
      </c>
      <c r="J37">
        <v>9.595954359429161</v>
      </c>
      <c r="K37">
        <v>15.92696031522657</v>
      </c>
      <c r="L37">
        <v>26.876561148594991</v>
      </c>
      <c r="M37">
        <v>29.948257000000002</v>
      </c>
      <c r="P37">
        <f t="shared" si="0"/>
        <v>-5.7068486618114832E-2</v>
      </c>
      <c r="Q37">
        <f>+$Q$38*(100%+P37)</f>
        <v>3.4293212189362037</v>
      </c>
      <c r="R37">
        <f t="shared" si="1"/>
        <v>26.876561148594991</v>
      </c>
      <c r="V37" s="6">
        <v>54.319656000000002</v>
      </c>
      <c r="W37">
        <f t="shared" si="2"/>
        <v>9.595954359429161</v>
      </c>
    </row>
    <row r="38" spans="3:23" x14ac:dyDescent="0.25">
      <c r="C38" s="7">
        <v>2019</v>
      </c>
      <c r="D38" s="2">
        <v>22.055973000000002</v>
      </c>
      <c r="E38" s="2">
        <v>14.641048</v>
      </c>
      <c r="F38" s="2">
        <v>22.152422000000001</v>
      </c>
      <c r="G38" s="2">
        <v>5.0311339999999998</v>
      </c>
      <c r="H38" s="2">
        <v>18.517410000000002</v>
      </c>
      <c r="I38" s="6">
        <v>9.7481810000000007</v>
      </c>
      <c r="J38">
        <v>9.9389069659747591</v>
      </c>
      <c r="K38">
        <v>16.336877005347596</v>
      </c>
      <c r="L38">
        <v>28.503195372270948</v>
      </c>
      <c r="M38">
        <v>30.446203000000001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2"/>
        <v>9.9389069659747591</v>
      </c>
    </row>
    <row r="42" spans="3:23" x14ac:dyDescent="0.25">
      <c r="C42" s="8" t="s">
        <v>343</v>
      </c>
      <c r="G42" t="s">
        <v>344</v>
      </c>
    </row>
    <row r="43" spans="3:23" x14ac:dyDescent="0.25">
      <c r="D43" s="9" t="s">
        <v>345</v>
      </c>
      <c r="E43" t="s">
        <v>346</v>
      </c>
    </row>
    <row r="44" spans="3:23" x14ac:dyDescent="0.25">
      <c r="C44" t="s">
        <v>347</v>
      </c>
      <c r="D44">
        <v>4.62</v>
      </c>
      <c r="E44">
        <f>+D44/42</f>
        <v>0.11</v>
      </c>
    </row>
    <row r="45" spans="3:23" x14ac:dyDescent="0.25">
      <c r="C45" t="s">
        <v>348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349</v>
      </c>
      <c r="D46">
        <v>5.2220000000000004</v>
      </c>
      <c r="E46">
        <f t="shared" si="4"/>
        <v>0.12433333333333334</v>
      </c>
    </row>
    <row r="47" spans="3:23" x14ac:dyDescent="0.25">
      <c r="C47" t="s">
        <v>350</v>
      </c>
      <c r="D47">
        <v>5.67</v>
      </c>
      <c r="E47">
        <f t="shared" si="4"/>
        <v>0.13500000000000001</v>
      </c>
    </row>
    <row r="48" spans="3:23" x14ac:dyDescent="0.25">
      <c r="C48" t="s">
        <v>351</v>
      </c>
      <c r="D48">
        <v>5.8170000000000002</v>
      </c>
      <c r="E48">
        <f t="shared" si="4"/>
        <v>0.13850000000000001</v>
      </c>
    </row>
    <row r="49" spans="3:5" x14ac:dyDescent="0.25">
      <c r="C49" t="s">
        <v>352</v>
      </c>
      <c r="D49">
        <v>5.7779999999999996</v>
      </c>
      <c r="E49">
        <f t="shared" si="4"/>
        <v>0.13757142857142857</v>
      </c>
    </row>
    <row r="50" spans="3:5" x14ac:dyDescent="0.25">
      <c r="C50" t="s">
        <v>353</v>
      </c>
      <c r="D50">
        <v>5.048</v>
      </c>
      <c r="E50">
        <f t="shared" si="4"/>
        <v>0.12019047619047619</v>
      </c>
    </row>
    <row r="51" spans="3:5" x14ac:dyDescent="0.25">
      <c r="C51" t="s">
        <v>354</v>
      </c>
      <c r="D51">
        <v>5.7229999999999999</v>
      </c>
      <c r="E51">
        <f t="shared" si="4"/>
        <v>0.13626190476190475</v>
      </c>
    </row>
    <row r="52" spans="3:5" x14ac:dyDescent="0.25">
      <c r="C52" t="s">
        <v>355</v>
      </c>
      <c r="D52">
        <v>6.1310000000000002</v>
      </c>
      <c r="E52">
        <f t="shared" si="4"/>
        <v>0.14597619047619048</v>
      </c>
    </row>
    <row r="53" spans="3:5" x14ac:dyDescent="0.25">
      <c r="C53" t="s">
        <v>356</v>
      </c>
      <c r="D53">
        <v>5.5620000000000003</v>
      </c>
      <c r="E53">
        <f t="shared" si="4"/>
        <v>0.13242857142857142</v>
      </c>
    </row>
    <row r="54" spans="3:5" x14ac:dyDescent="0.25">
      <c r="C54" t="s">
        <v>339</v>
      </c>
      <c r="D54">
        <v>5.359</v>
      </c>
      <c r="E54">
        <f t="shared" si="4"/>
        <v>0.12759523809523809</v>
      </c>
    </row>
    <row r="55" spans="3:5" x14ac:dyDescent="0.25">
      <c r="C55" t="s">
        <v>338</v>
      </c>
      <c r="D55">
        <v>3.5529999999999999</v>
      </c>
      <c r="E55">
        <f t="shared" si="4"/>
        <v>8.4595238095238098E-2</v>
      </c>
    </row>
    <row r="57" spans="3:5" x14ac:dyDescent="0.25">
      <c r="C57" t="s">
        <v>357</v>
      </c>
      <c r="D57">
        <v>323.60000000000002</v>
      </c>
      <c r="E57" t="s">
        <v>358</v>
      </c>
    </row>
    <row r="59" spans="3:5" x14ac:dyDescent="0.25">
      <c r="C59" t="s">
        <v>359</v>
      </c>
      <c r="D59">
        <v>5.2480000000000002</v>
      </c>
      <c r="E59" t="s">
        <v>345</v>
      </c>
    </row>
    <row r="60" spans="3:5" x14ac:dyDescent="0.25">
      <c r="C60" t="s">
        <v>360</v>
      </c>
      <c r="D60">
        <v>5.2480000000000002</v>
      </c>
      <c r="E60" t="s">
        <v>345</v>
      </c>
    </row>
    <row r="63" spans="3:5" x14ac:dyDescent="0.25">
      <c r="C63" t="s">
        <v>361</v>
      </c>
      <c r="D63">
        <v>41.4</v>
      </c>
      <c r="E63" t="s">
        <v>362</v>
      </c>
    </row>
    <row r="64" spans="3:5" x14ac:dyDescent="0.25">
      <c r="C64" t="s">
        <v>361</v>
      </c>
      <c r="D64">
        <f>141.5/(131.5+D63)</f>
        <v>0.81839213418160783</v>
      </c>
    </row>
    <row r="65" spans="3:5" x14ac:dyDescent="0.25">
      <c r="C65" t="s">
        <v>363</v>
      </c>
      <c r="D65" s="10">
        <f>+D64*(7.801796-1.3213*D64*D64)</f>
        <v>5.6606830300963775</v>
      </c>
      <c r="E65" t="s">
        <v>345</v>
      </c>
    </row>
  </sheetData>
  <mergeCells count="1">
    <mergeCell ref="C5:M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5523-9BF8-44C4-BEFB-D1307830B8FB}">
  <dimension ref="C4:S45"/>
  <sheetViews>
    <sheetView showGridLines="0" tabSelected="1" topLeftCell="A2" zoomScale="85" zoomScaleNormal="85" workbookViewId="0">
      <selection activeCell="S7" sqref="S7:S38"/>
    </sheetView>
  </sheetViews>
  <sheetFormatPr baseColWidth="10" defaultRowHeight="15" x14ac:dyDescent="0.25"/>
  <sheetData>
    <row r="4" spans="3:19" ht="15.75" thickBot="1" x14ac:dyDescent="0.3"/>
    <row r="5" spans="3:19" ht="21.75" thickBot="1" x14ac:dyDescent="0.4">
      <c r="C5" s="18" t="s">
        <v>329</v>
      </c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3:19" ht="15.75" thickBot="1" x14ac:dyDescent="0.3">
      <c r="C6" s="1" t="s">
        <v>7</v>
      </c>
      <c r="D6" s="2" t="s">
        <v>331</v>
      </c>
      <c r="E6" s="2" t="s">
        <v>332</v>
      </c>
      <c r="F6" s="2" t="s">
        <v>333</v>
      </c>
      <c r="G6" s="2" t="s">
        <v>334</v>
      </c>
      <c r="H6" s="2" t="s">
        <v>335</v>
      </c>
      <c r="I6" s="2" t="s">
        <v>336</v>
      </c>
      <c r="J6" s="3" t="s">
        <v>337</v>
      </c>
      <c r="K6" s="2" t="s">
        <v>338</v>
      </c>
      <c r="L6" s="11" t="s">
        <v>339</v>
      </c>
      <c r="M6" s="4" t="s">
        <v>340</v>
      </c>
      <c r="P6" s="12" t="s">
        <v>365</v>
      </c>
      <c r="Q6" s="13" t="s">
        <v>366</v>
      </c>
      <c r="R6" t="s">
        <v>367</v>
      </c>
    </row>
    <row r="7" spans="3:19" x14ac:dyDescent="0.25">
      <c r="C7" s="7">
        <v>2019</v>
      </c>
      <c r="D7" s="2">
        <v>22.055973000000002</v>
      </c>
      <c r="E7" s="2">
        <v>14.641048</v>
      </c>
      <c r="F7" s="2">
        <v>22.152422000000001</v>
      </c>
      <c r="G7" s="2">
        <v>5.0311339999999998</v>
      </c>
      <c r="H7" s="2">
        <v>18.517410000000002</v>
      </c>
      <c r="I7" s="6">
        <v>9.7481810000000007</v>
      </c>
      <c r="J7">
        <v>9.9389069659747591</v>
      </c>
      <c r="K7">
        <v>16.336877005347596</v>
      </c>
      <c r="L7">
        <v>28.503195372270948</v>
      </c>
      <c r="M7">
        <v>30.446203000000001</v>
      </c>
      <c r="P7">
        <f>+P8*(100%-Q8)</f>
        <v>23.460253544887529</v>
      </c>
      <c r="S7">
        <v>23.460253544887529</v>
      </c>
    </row>
    <row r="8" spans="3:19" x14ac:dyDescent="0.25">
      <c r="C8" s="5">
        <v>2020</v>
      </c>
      <c r="D8" s="6">
        <v>20.797272</v>
      </c>
      <c r="E8" s="6">
        <v>13.906547</v>
      </c>
      <c r="F8" s="6">
        <v>21.384519999999998</v>
      </c>
      <c r="G8" s="6">
        <v>4.7486050000000004</v>
      </c>
      <c r="H8" s="6">
        <v>17.773758000000001</v>
      </c>
      <c r="I8" s="2">
        <v>9.8874490000000002</v>
      </c>
      <c r="J8">
        <v>9.595954359429161</v>
      </c>
      <c r="K8">
        <v>15.92696031522657</v>
      </c>
      <c r="L8">
        <v>26.876561148594991</v>
      </c>
      <c r="M8">
        <v>29.948257000000002</v>
      </c>
      <c r="P8" s="14">
        <f>+R43</f>
        <v>22.339540412044375</v>
      </c>
      <c r="Q8" s="15">
        <f>+(E8-$E$7)/$E$7</f>
        <v>-5.0167242126383293E-2</v>
      </c>
      <c r="S8">
        <v>22.339540412044375</v>
      </c>
    </row>
    <row r="9" spans="3:19" x14ac:dyDescent="0.25">
      <c r="C9" s="7">
        <v>2021</v>
      </c>
      <c r="D9" s="2">
        <v>20.415707000000001</v>
      </c>
      <c r="E9" s="2">
        <v>13.495269</v>
      </c>
      <c r="F9" s="2">
        <v>20.961931</v>
      </c>
      <c r="G9" s="2">
        <v>4.7029699999999997</v>
      </c>
      <c r="H9" s="2">
        <v>17.680374</v>
      </c>
      <c r="I9" s="6">
        <v>9.9314780000000003</v>
      </c>
      <c r="J9">
        <v>9.5020089826658634</v>
      </c>
      <c r="K9">
        <v>16.530812271320009</v>
      </c>
      <c r="L9">
        <v>26.383460175800884</v>
      </c>
      <c r="M9">
        <v>29.647635999999999</v>
      </c>
      <c r="P9">
        <f>+$P$8*(100%+Q9)</f>
        <v>20.591292863523819</v>
      </c>
      <c r="Q9" s="15">
        <f t="shared" ref="Q9:Q37" si="0">+(E9-$E$7)/$E$7</f>
        <v>-7.8257990821422027E-2</v>
      </c>
      <c r="S9">
        <v>20.591292863523819</v>
      </c>
    </row>
    <row r="10" spans="3:19" x14ac:dyDescent="0.25">
      <c r="C10" s="5">
        <v>2022</v>
      </c>
      <c r="D10" s="6">
        <v>20.54138</v>
      </c>
      <c r="E10" s="6">
        <v>13.616841000000001</v>
      </c>
      <c r="F10" s="6">
        <v>20.876208999999999</v>
      </c>
      <c r="G10" s="6">
        <v>4.5839189999999999</v>
      </c>
      <c r="H10" s="6">
        <v>18.016275</v>
      </c>
      <c r="I10" s="2">
        <v>8.0240690000000008</v>
      </c>
      <c r="J10">
        <v>9.6181612202146258</v>
      </c>
      <c r="K10">
        <v>17.332275823247961</v>
      </c>
      <c r="L10">
        <v>26.545868883501942</v>
      </c>
      <c r="M10">
        <v>29.447557</v>
      </c>
      <c r="P10">
        <f>+$P$8*(100%+Q10)</f>
        <v>20.776789325728785</v>
      </c>
      <c r="Q10" s="15">
        <f t="shared" si="0"/>
        <v>-6.9954486864601415E-2</v>
      </c>
      <c r="S10">
        <v>20.776789325728785</v>
      </c>
    </row>
    <row r="11" spans="3:19" x14ac:dyDescent="0.25">
      <c r="C11" s="7">
        <v>2023</v>
      </c>
      <c r="D11" s="2">
        <v>20.465154999999999</v>
      </c>
      <c r="E11" s="2">
        <v>13.720527000000001</v>
      </c>
      <c r="F11" s="2">
        <v>20.412588</v>
      </c>
      <c r="G11" s="2">
        <v>4.5421519999999997</v>
      </c>
      <c r="H11" s="2">
        <v>18.350334</v>
      </c>
      <c r="I11" s="6">
        <v>8.3273010000000003</v>
      </c>
      <c r="J11">
        <v>9.7827422425129438</v>
      </c>
      <c r="K11">
        <v>17.138766113143824</v>
      </c>
      <c r="L11">
        <v>26.447362412386326</v>
      </c>
      <c r="M11">
        <v>29.277767000000001</v>
      </c>
      <c r="P11">
        <f t="shared" ref="P11:P38" si="1">+$P$8*(100%+Q11)</f>
        <v>20.934995048923135</v>
      </c>
      <c r="Q11" s="15">
        <f t="shared" si="0"/>
        <v>-6.2872616768963469E-2</v>
      </c>
      <c r="S11">
        <v>20.934995048923135</v>
      </c>
    </row>
    <row r="12" spans="3:19" x14ac:dyDescent="0.25">
      <c r="C12" s="5">
        <v>2024</v>
      </c>
      <c r="D12" s="6">
        <v>20.647763999999999</v>
      </c>
      <c r="E12" s="6">
        <v>13.971074</v>
      </c>
      <c r="F12" s="6">
        <v>20.241388000000001</v>
      </c>
      <c r="G12" s="6">
        <v>4.5656020000000002</v>
      </c>
      <c r="H12" s="6">
        <v>18.769069999999999</v>
      </c>
      <c r="I12" s="2">
        <v>9.4737200000000001</v>
      </c>
      <c r="J12">
        <v>9.9690791199519264</v>
      </c>
      <c r="K12">
        <v>16.992611314382213</v>
      </c>
      <c r="L12">
        <v>26.683350187839938</v>
      </c>
      <c r="M12">
        <v>29.322454</v>
      </c>
      <c r="P12">
        <f t="shared" si="1"/>
        <v>21.317283586711994</v>
      </c>
      <c r="Q12" s="15">
        <f t="shared" si="0"/>
        <v>-4.5759975652016158E-2</v>
      </c>
      <c r="S12">
        <v>21.317283586711994</v>
      </c>
    </row>
    <row r="13" spans="3:19" x14ac:dyDescent="0.25">
      <c r="C13" s="7">
        <v>2025</v>
      </c>
      <c r="D13" s="2">
        <v>20.696857000000001</v>
      </c>
      <c r="E13" s="2">
        <v>14.085094</v>
      </c>
      <c r="F13" s="2">
        <v>20.209689999999998</v>
      </c>
      <c r="G13" s="2">
        <v>4.6958869999999999</v>
      </c>
      <c r="H13" s="2">
        <v>19.494778</v>
      </c>
      <c r="I13" s="6">
        <v>9.2100190000000008</v>
      </c>
      <c r="J13">
        <v>10.187979912208245</v>
      </c>
      <c r="K13">
        <v>17.520359696031523</v>
      </c>
      <c r="L13">
        <v>26.746793653717003</v>
      </c>
      <c r="M13">
        <v>29.53688</v>
      </c>
      <c r="P13">
        <f t="shared" si="1"/>
        <v>21.491257089003721</v>
      </c>
      <c r="Q13" s="15">
        <f t="shared" si="0"/>
        <v>-3.7972281765622229E-2</v>
      </c>
      <c r="S13">
        <v>21.491257089003721</v>
      </c>
    </row>
    <row r="14" spans="3:19" x14ac:dyDescent="0.25">
      <c r="C14" s="5">
        <v>2026</v>
      </c>
      <c r="D14" s="6">
        <v>20.755848</v>
      </c>
      <c r="E14" s="6">
        <v>14.200037</v>
      </c>
      <c r="F14" s="6">
        <v>20.109604000000001</v>
      </c>
      <c r="G14" s="6">
        <v>4.833202</v>
      </c>
      <c r="H14" s="6">
        <v>20.305278999999999</v>
      </c>
      <c r="I14" s="2">
        <v>10.559118</v>
      </c>
      <c r="J14">
        <v>10.266033037184663</v>
      </c>
      <c r="K14">
        <v>17.6919178159302</v>
      </c>
      <c r="L14">
        <v>26.823028422330729</v>
      </c>
      <c r="M14">
        <v>29.773879999999998</v>
      </c>
      <c r="P14">
        <f t="shared" si="1"/>
        <v>21.666638919155609</v>
      </c>
      <c r="Q14" s="15">
        <f t="shared" si="0"/>
        <v>-3.0121545943978846E-2</v>
      </c>
      <c r="S14">
        <v>21.666638919155609</v>
      </c>
    </row>
    <row r="15" spans="3:19" x14ac:dyDescent="0.25">
      <c r="C15" s="7">
        <v>2027</v>
      </c>
      <c r="D15" s="2">
        <v>20.868565</v>
      </c>
      <c r="E15" s="2">
        <v>14.345939</v>
      </c>
      <c r="F15" s="2">
        <v>20.269026</v>
      </c>
      <c r="G15" s="2">
        <v>4.8928589999999996</v>
      </c>
      <c r="H15" s="2">
        <v>20.872586999999999</v>
      </c>
      <c r="I15" s="6">
        <v>10.025745000000001</v>
      </c>
      <c r="J15">
        <v>10.449706631779536</v>
      </c>
      <c r="K15">
        <v>18.342888263439345</v>
      </c>
      <c r="L15">
        <v>26.968693937643806</v>
      </c>
      <c r="M15">
        <v>29.748116</v>
      </c>
      <c r="P15">
        <f t="shared" si="1"/>
        <v>21.88925847652596</v>
      </c>
      <c r="Q15" s="15">
        <f t="shared" si="0"/>
        <v>-2.0156275698297012E-2</v>
      </c>
      <c r="S15">
        <v>21.88925847652596</v>
      </c>
    </row>
    <row r="16" spans="3:19" x14ac:dyDescent="0.25">
      <c r="C16" s="5">
        <v>2028</v>
      </c>
      <c r="D16" s="6">
        <v>20.924433000000001</v>
      </c>
      <c r="E16" s="6">
        <v>14.445936</v>
      </c>
      <c r="F16" s="6">
        <v>20.200240999999998</v>
      </c>
      <c r="G16" s="6">
        <v>4.8959669999999997</v>
      </c>
      <c r="H16" s="6">
        <v>21.220589</v>
      </c>
      <c r="I16" s="2">
        <v>10.012544999999999</v>
      </c>
      <c r="J16">
        <v>10.533507296377413</v>
      </c>
      <c r="K16">
        <v>19.005821559245707</v>
      </c>
      <c r="L16">
        <v>27.040892816335671</v>
      </c>
      <c r="M16">
        <v>29.634979000000001</v>
      </c>
      <c r="P16">
        <f t="shared" si="1"/>
        <v>22.041835465726678</v>
      </c>
      <c r="Q16" s="15">
        <f t="shared" si="0"/>
        <v>-1.3326368440291976E-2</v>
      </c>
      <c r="S16">
        <v>22.041835465726678</v>
      </c>
    </row>
    <row r="17" spans="3:19" x14ac:dyDescent="0.25">
      <c r="C17" s="7">
        <v>2029</v>
      </c>
      <c r="D17" s="2">
        <v>21.168087</v>
      </c>
      <c r="E17" s="2">
        <v>14.724133</v>
      </c>
      <c r="F17" s="2">
        <v>20.416218000000001</v>
      </c>
      <c r="G17" s="2">
        <v>4.8531370000000003</v>
      </c>
      <c r="H17" s="2">
        <v>21.428730000000002</v>
      </c>
      <c r="I17" s="6">
        <v>11.052091000000001</v>
      </c>
      <c r="J17">
        <v>10.811421638451645</v>
      </c>
      <c r="K17">
        <v>19.345757951027302</v>
      </c>
      <c r="L17">
        <v>27.355769768952328</v>
      </c>
      <c r="M17">
        <v>29.337993999999998</v>
      </c>
      <c r="P17">
        <f t="shared" si="1"/>
        <v>22.466312806693633</v>
      </c>
      <c r="Q17" s="15">
        <f t="shared" si="0"/>
        <v>5.6747986892741915E-3</v>
      </c>
      <c r="S17">
        <v>22.466312806693633</v>
      </c>
    </row>
    <row r="18" spans="3:19" x14ac:dyDescent="0.25">
      <c r="C18" s="5">
        <v>2030</v>
      </c>
      <c r="D18" s="6">
        <v>21.594311000000001</v>
      </c>
      <c r="E18" s="6">
        <v>14.982374999999999</v>
      </c>
      <c r="F18" s="6">
        <v>21.341221000000001</v>
      </c>
      <c r="G18" s="6">
        <v>4.871766</v>
      </c>
      <c r="H18" s="6">
        <v>21.696376999999998</v>
      </c>
      <c r="I18" s="2">
        <v>10.562898000000001</v>
      </c>
      <c r="J18">
        <v>10.914617665661467</v>
      </c>
      <c r="K18">
        <v>20.252180129468055</v>
      </c>
      <c r="L18">
        <v>27.906584096860275</v>
      </c>
      <c r="M18">
        <v>29.219809999999999</v>
      </c>
      <c r="P18">
        <f t="shared" si="1"/>
        <v>22.860342496036033</v>
      </c>
      <c r="Q18" s="15">
        <f t="shared" si="0"/>
        <v>2.3313016937038914E-2</v>
      </c>
      <c r="S18">
        <v>22.860342496036033</v>
      </c>
    </row>
    <row r="19" spans="3:19" x14ac:dyDescent="0.25">
      <c r="C19" s="7">
        <v>2031</v>
      </c>
      <c r="D19" s="2">
        <v>21.799157999999998</v>
      </c>
      <c r="E19" s="2">
        <v>15.276073999999999</v>
      </c>
      <c r="F19" s="2">
        <v>21.317336999999998</v>
      </c>
      <c r="G19" s="2">
        <v>4.8515839999999999</v>
      </c>
      <c r="H19" s="2">
        <v>21.804482</v>
      </c>
      <c r="I19" s="6">
        <v>10.653408000000001</v>
      </c>
      <c r="J19">
        <v>11.171864360496313</v>
      </c>
      <c r="K19">
        <v>20.321699408950185</v>
      </c>
      <c r="L19">
        <v>28.171310303336114</v>
      </c>
      <c r="M19">
        <v>29.134777</v>
      </c>
      <c r="P19">
        <f t="shared" si="1"/>
        <v>23.308473031464715</v>
      </c>
      <c r="Q19" s="15">
        <f t="shared" si="0"/>
        <v>4.3372988053860619E-2</v>
      </c>
      <c r="S19">
        <v>23.308473031464715</v>
      </c>
    </row>
    <row r="20" spans="3:19" x14ac:dyDescent="0.25">
      <c r="C20" s="5">
        <v>2032</v>
      </c>
      <c r="D20" s="6">
        <v>21.961407000000001</v>
      </c>
      <c r="E20" s="6">
        <v>15.486682999999999</v>
      </c>
      <c r="F20" s="6">
        <v>21.502002999999998</v>
      </c>
      <c r="G20" s="6">
        <v>4.857075</v>
      </c>
      <c r="H20" s="6">
        <v>21.932158999999999</v>
      </c>
      <c r="I20" s="2">
        <v>11.553229</v>
      </c>
      <c r="J20">
        <v>11.294930781332129</v>
      </c>
      <c r="K20">
        <v>20.399292428933297</v>
      </c>
      <c r="L20">
        <v>28.380986609430416</v>
      </c>
      <c r="M20">
        <v>29.108844999999999</v>
      </c>
      <c r="P20">
        <f t="shared" si="1"/>
        <v>23.629823543165806</v>
      </c>
      <c r="Q20" s="15">
        <f t="shared" si="0"/>
        <v>5.7757818975800075E-2</v>
      </c>
      <c r="S20">
        <v>23.629823543165806</v>
      </c>
    </row>
    <row r="21" spans="3:19" x14ac:dyDescent="0.25">
      <c r="C21" s="7">
        <v>2033</v>
      </c>
      <c r="D21" s="2">
        <v>22.207581999999999</v>
      </c>
      <c r="E21" s="2">
        <v>15.746248</v>
      </c>
      <c r="F21" s="2">
        <v>21.728617</v>
      </c>
      <c r="G21" s="2">
        <v>4.880789</v>
      </c>
      <c r="H21" s="2">
        <v>22.117294000000001</v>
      </c>
      <c r="I21" s="6">
        <v>10.981452000000001</v>
      </c>
      <c r="J21">
        <v>11.534697430124137</v>
      </c>
      <c r="K21">
        <v>20.43553560371517</v>
      </c>
      <c r="L21">
        <v>28.699121480232481</v>
      </c>
      <c r="M21">
        <v>29.090996000000001</v>
      </c>
      <c r="P21">
        <f t="shared" si="1"/>
        <v>24.025871886634953</v>
      </c>
      <c r="Q21" s="15">
        <f t="shared" si="0"/>
        <v>7.5486399607459786E-2</v>
      </c>
      <c r="S21">
        <v>24.025871886634953</v>
      </c>
    </row>
    <row r="22" spans="3:19" x14ac:dyDescent="0.25">
      <c r="C22" s="5">
        <v>2034</v>
      </c>
      <c r="D22" s="6">
        <v>22.378865999999999</v>
      </c>
      <c r="E22" s="6">
        <v>15.980423999999999</v>
      </c>
      <c r="F22" s="6">
        <v>22.107168000000001</v>
      </c>
      <c r="G22" s="6">
        <v>4.8819869999999996</v>
      </c>
      <c r="H22" s="6">
        <v>22.401122999999998</v>
      </c>
      <c r="I22" s="2">
        <v>11.087434</v>
      </c>
      <c r="J22">
        <v>11.854213112310145</v>
      </c>
      <c r="K22">
        <v>20.501319448353502</v>
      </c>
      <c r="L22">
        <v>28.920473823932934</v>
      </c>
      <c r="M22">
        <v>29.044115000000001</v>
      </c>
      <c r="P22">
        <f t="shared" si="1"/>
        <v>24.383181296147914</v>
      </c>
      <c r="Q22" s="15">
        <f t="shared" si="0"/>
        <v>9.1480883062469279E-2</v>
      </c>
      <c r="S22">
        <v>24.383181296147914</v>
      </c>
    </row>
    <row r="23" spans="3:19" x14ac:dyDescent="0.25">
      <c r="C23" s="7">
        <v>2035</v>
      </c>
      <c r="D23" s="2">
        <v>22.545525000000001</v>
      </c>
      <c r="E23" s="2">
        <v>16.180123999999999</v>
      </c>
      <c r="F23" s="2">
        <v>22.178961000000001</v>
      </c>
      <c r="G23" s="2">
        <v>4.865875</v>
      </c>
      <c r="H23" s="2">
        <v>22.689654999999998</v>
      </c>
      <c r="I23" s="6">
        <v>11.453509</v>
      </c>
      <c r="J23">
        <v>12.070623215735269</v>
      </c>
      <c r="K23">
        <v>20.567256965944271</v>
      </c>
      <c r="L23">
        <v>29.135849225305954</v>
      </c>
      <c r="M23">
        <v>28.911161</v>
      </c>
      <c r="P23">
        <f t="shared" si="1"/>
        <v>24.687886684743404</v>
      </c>
      <c r="Q23" s="15">
        <f t="shared" si="0"/>
        <v>0.10512061704872491</v>
      </c>
      <c r="S23">
        <v>24.687886684743404</v>
      </c>
    </row>
    <row r="24" spans="3:19" x14ac:dyDescent="0.25">
      <c r="C24" s="5">
        <v>2036</v>
      </c>
      <c r="D24" s="6">
        <v>22.741768</v>
      </c>
      <c r="E24" s="6">
        <v>16.369425</v>
      </c>
      <c r="F24" s="6">
        <v>22.443695000000002</v>
      </c>
      <c r="G24" s="6">
        <v>4.857602</v>
      </c>
      <c r="H24" s="6">
        <v>22.992851000000002</v>
      </c>
      <c r="I24" s="2">
        <v>12.161213999999999</v>
      </c>
      <c r="J24">
        <v>12.256545125583324</v>
      </c>
      <c r="K24">
        <v>20.63170503799606</v>
      </c>
      <c r="L24">
        <v>29.389456380584956</v>
      </c>
      <c r="M24">
        <v>28.848379000000001</v>
      </c>
      <c r="P24">
        <f t="shared" si="1"/>
        <v>24.976725116223204</v>
      </c>
      <c r="Q24" s="15">
        <f t="shared" si="0"/>
        <v>0.11805008767131971</v>
      </c>
      <c r="S24">
        <v>24.976725116223204</v>
      </c>
    </row>
    <row r="25" spans="3:19" x14ac:dyDescent="0.25">
      <c r="C25" s="7">
        <v>2037</v>
      </c>
      <c r="D25" s="2">
        <v>22.944302</v>
      </c>
      <c r="E25" s="2">
        <v>16.671500999999999</v>
      </c>
      <c r="F25" s="2">
        <v>22.850553999999999</v>
      </c>
      <c r="G25" s="2">
        <v>4.8735109999999997</v>
      </c>
      <c r="H25" s="2">
        <v>23.277297999999998</v>
      </c>
      <c r="I25" s="6">
        <v>12.174564999999999</v>
      </c>
      <c r="J25">
        <v>12.556784865375125</v>
      </c>
      <c r="K25">
        <v>20.508802139037432</v>
      </c>
      <c r="L25">
        <v>29.651193469741145</v>
      </c>
      <c r="M25">
        <v>28.803919</v>
      </c>
      <c r="P25">
        <f t="shared" si="1"/>
        <v>25.437637409489962</v>
      </c>
      <c r="Q25" s="15">
        <f t="shared" si="0"/>
        <v>0.13868221728389932</v>
      </c>
      <c r="S25">
        <v>25.437637409489962</v>
      </c>
    </row>
    <row r="26" spans="3:19" x14ac:dyDescent="0.25">
      <c r="C26" s="5">
        <v>2038</v>
      </c>
      <c r="D26" s="6">
        <v>23.139502</v>
      </c>
      <c r="E26" s="6">
        <v>16.887937999999998</v>
      </c>
      <c r="F26" s="6">
        <v>22.972282</v>
      </c>
      <c r="G26" s="6">
        <v>4.8684269999999996</v>
      </c>
      <c r="H26" s="6">
        <v>23.57902</v>
      </c>
      <c r="I26" s="2">
        <v>12.323971999999999</v>
      </c>
      <c r="J26">
        <v>12.738605326709537</v>
      </c>
      <c r="K26">
        <v>20.770093442161553</v>
      </c>
      <c r="L26">
        <v>29.903452743755825</v>
      </c>
      <c r="M26">
        <v>28.721450999999998</v>
      </c>
      <c r="P26">
        <f t="shared" si="1"/>
        <v>25.767880374895284</v>
      </c>
      <c r="Q26" s="15">
        <f t="shared" si="0"/>
        <v>0.15346510714260336</v>
      </c>
      <c r="S26">
        <v>25.767880374895284</v>
      </c>
    </row>
    <row r="27" spans="3:19" x14ac:dyDescent="0.25">
      <c r="C27" s="7">
        <v>2039</v>
      </c>
      <c r="D27" s="2">
        <v>23.318646999999999</v>
      </c>
      <c r="E27" s="2">
        <v>17.112400000000001</v>
      </c>
      <c r="F27" s="2">
        <v>23.227233999999999</v>
      </c>
      <c r="G27" s="2">
        <v>4.8495470000000003</v>
      </c>
      <c r="H27" s="2">
        <v>23.905476</v>
      </c>
      <c r="I27" s="6">
        <v>12.406103</v>
      </c>
      <c r="J27">
        <v>12.942335511542087</v>
      </c>
      <c r="K27">
        <v>20.831692654095129</v>
      </c>
      <c r="L27">
        <v>30.134963950945156</v>
      </c>
      <c r="M27">
        <v>28.637774</v>
      </c>
      <c r="P27">
        <f t="shared" si="1"/>
        <v>26.110368011024086</v>
      </c>
      <c r="Q27" s="15">
        <f t="shared" si="0"/>
        <v>0.16879611350225759</v>
      </c>
      <c r="S27">
        <v>26.110368011024086</v>
      </c>
    </row>
    <row r="28" spans="3:19" x14ac:dyDescent="0.25">
      <c r="C28" s="5">
        <v>2040</v>
      </c>
      <c r="D28" s="6">
        <v>23.590302000000001</v>
      </c>
      <c r="E28" s="6">
        <v>17.454153000000002</v>
      </c>
      <c r="F28" s="6">
        <v>23.521753</v>
      </c>
      <c r="G28" s="6">
        <v>4.820951</v>
      </c>
      <c r="H28" s="6">
        <v>24.253755999999999</v>
      </c>
      <c r="I28" s="2">
        <v>12.70003</v>
      </c>
      <c r="J28">
        <v>13.209438614111363</v>
      </c>
      <c r="K28">
        <v>21.204727835631861</v>
      </c>
      <c r="L28">
        <v>30.486026927802012</v>
      </c>
      <c r="M28">
        <v>28.589592</v>
      </c>
      <c r="P28">
        <f t="shared" si="1"/>
        <v>26.631820092489665</v>
      </c>
      <c r="Q28" s="15">
        <f t="shared" si="0"/>
        <v>0.19213822671710401</v>
      </c>
      <c r="S28">
        <v>26.631820092489665</v>
      </c>
    </row>
    <row r="29" spans="3:19" x14ac:dyDescent="0.25">
      <c r="C29" s="7">
        <v>2041</v>
      </c>
      <c r="D29" s="2">
        <v>23.718243000000001</v>
      </c>
      <c r="E29" s="2">
        <v>17.624344000000001</v>
      </c>
      <c r="F29" s="2">
        <v>23.886171000000001</v>
      </c>
      <c r="G29" s="2">
        <v>4.8130990000000002</v>
      </c>
      <c r="H29" s="2">
        <v>24.568467999999999</v>
      </c>
      <c r="I29" s="6">
        <v>13.157738999999999</v>
      </c>
      <c r="J29">
        <v>13.449661391604849</v>
      </c>
      <c r="K29">
        <v>21.156935547424712</v>
      </c>
      <c r="L29">
        <v>30.651366598789263</v>
      </c>
      <c r="M29">
        <v>28.522665</v>
      </c>
      <c r="P29">
        <f t="shared" si="1"/>
        <v>26.89150018658308</v>
      </c>
      <c r="Q29" s="15">
        <f t="shared" si="0"/>
        <v>0.20376246290566094</v>
      </c>
      <c r="S29">
        <v>26.89150018658308</v>
      </c>
    </row>
    <row r="30" spans="3:19" x14ac:dyDescent="0.25">
      <c r="C30" s="5">
        <v>2042</v>
      </c>
      <c r="D30" s="6">
        <v>24.026608</v>
      </c>
      <c r="E30" s="6">
        <v>18.007266999999999</v>
      </c>
      <c r="F30" s="6">
        <v>24.186733</v>
      </c>
      <c r="G30" s="6">
        <v>4.7957590000000003</v>
      </c>
      <c r="H30" s="6">
        <v>24.919193</v>
      </c>
      <c r="I30" s="2">
        <v>13.440591</v>
      </c>
      <c r="J30">
        <v>13.760132228897088</v>
      </c>
      <c r="K30">
        <v>22.183636363636364</v>
      </c>
      <c r="L30">
        <v>31.049870343827866</v>
      </c>
      <c r="M30">
        <v>28.471223999999999</v>
      </c>
      <c r="P30">
        <f t="shared" si="1"/>
        <v>27.475770099037518</v>
      </c>
      <c r="Q30" s="15">
        <f t="shared" si="0"/>
        <v>0.22991653329734316</v>
      </c>
      <c r="S30">
        <v>27.475770099037518</v>
      </c>
    </row>
    <row r="31" spans="3:19" x14ac:dyDescent="0.25">
      <c r="C31" s="7">
        <v>2043</v>
      </c>
      <c r="D31" s="2">
        <v>24.200126999999998</v>
      </c>
      <c r="E31" s="2">
        <v>18.236553000000001</v>
      </c>
      <c r="F31" s="2">
        <v>24.319704000000002</v>
      </c>
      <c r="G31" s="2">
        <v>4.7648520000000003</v>
      </c>
      <c r="H31" s="2">
        <v>25.268927000000001</v>
      </c>
      <c r="I31" s="6">
        <v>13.660041</v>
      </c>
      <c r="J31">
        <v>14.033699215737128</v>
      </c>
      <c r="K31">
        <v>22.301290740219532</v>
      </c>
      <c r="L31">
        <v>31.274111004523316</v>
      </c>
      <c r="M31">
        <v>28.362369999999999</v>
      </c>
      <c r="P31">
        <f t="shared" si="1"/>
        <v>27.825618269941408</v>
      </c>
      <c r="Q31" s="15">
        <f t="shared" si="0"/>
        <v>0.24557702426766179</v>
      </c>
      <c r="S31">
        <v>27.825618269941408</v>
      </c>
    </row>
    <row r="32" spans="3:19" x14ac:dyDescent="0.25">
      <c r="C32" s="5">
        <v>2044</v>
      </c>
      <c r="D32" s="6">
        <v>24.273423999999999</v>
      </c>
      <c r="E32" s="6">
        <v>18.359286999999998</v>
      </c>
      <c r="F32" s="6">
        <v>24.468333999999999</v>
      </c>
      <c r="G32" s="6">
        <v>4.7363330000000001</v>
      </c>
      <c r="H32" s="6">
        <v>25.506941000000001</v>
      </c>
      <c r="I32" s="2">
        <v>13.923501999999999</v>
      </c>
      <c r="J32">
        <v>14.184555569194789</v>
      </c>
      <c r="K32">
        <v>22.300865184351252</v>
      </c>
      <c r="L32">
        <v>31.368833586528716</v>
      </c>
      <c r="M32">
        <v>28.231344</v>
      </c>
      <c r="P32">
        <f t="shared" si="1"/>
        <v>28.012887729950815</v>
      </c>
      <c r="Q32" s="15">
        <f t="shared" si="0"/>
        <v>0.25395989412779735</v>
      </c>
      <c r="S32">
        <v>28.012887729950815</v>
      </c>
    </row>
    <row r="33" spans="3:19" x14ac:dyDescent="0.25">
      <c r="C33" s="7">
        <v>2045</v>
      </c>
      <c r="D33" s="2">
        <v>24.391902999999999</v>
      </c>
      <c r="E33" s="2">
        <v>18.576601</v>
      </c>
      <c r="F33" s="2">
        <v>24.729534000000001</v>
      </c>
      <c r="G33" s="2">
        <v>4.7247250000000003</v>
      </c>
      <c r="H33" s="2">
        <v>25.681837000000002</v>
      </c>
      <c r="I33" s="6">
        <v>13.543653000000001</v>
      </c>
      <c r="J33">
        <v>14.356114018031565</v>
      </c>
      <c r="K33">
        <v>23.467183788347874</v>
      </c>
      <c r="L33">
        <v>31.5219454027479</v>
      </c>
      <c r="M33">
        <v>28.154177000000001</v>
      </c>
      <c r="P33">
        <f t="shared" si="1"/>
        <v>28.344468835695636</v>
      </c>
      <c r="Q33" s="15">
        <f t="shared" si="0"/>
        <v>0.26880268407015678</v>
      </c>
      <c r="S33">
        <v>28.344468835695636</v>
      </c>
    </row>
    <row r="34" spans="3:19" x14ac:dyDescent="0.25">
      <c r="C34" s="5">
        <v>2046</v>
      </c>
      <c r="D34" s="6">
        <v>24.471661000000001</v>
      </c>
      <c r="E34" s="6">
        <v>18.759968000000001</v>
      </c>
      <c r="F34" s="6">
        <v>24.798838</v>
      </c>
      <c r="G34" s="6">
        <v>4.7143230000000003</v>
      </c>
      <c r="H34" s="6">
        <v>25.875413999999999</v>
      </c>
      <c r="I34" s="2">
        <v>14.155053000000001</v>
      </c>
      <c r="J34">
        <v>14.532798173403354</v>
      </c>
      <c r="K34">
        <v>23.65457022234731</v>
      </c>
      <c r="L34">
        <v>31.625017611645763</v>
      </c>
      <c r="M34">
        <v>28.000672999999999</v>
      </c>
      <c r="P34">
        <f t="shared" si="1"/>
        <v>28.624253077010557</v>
      </c>
      <c r="Q34" s="15">
        <f t="shared" si="0"/>
        <v>0.28132685583709588</v>
      </c>
      <c r="S34">
        <v>28.624253077010557</v>
      </c>
    </row>
    <row r="35" spans="3:19" x14ac:dyDescent="0.25">
      <c r="C35" s="7">
        <v>2047</v>
      </c>
      <c r="D35" s="2">
        <v>24.504114000000001</v>
      </c>
      <c r="E35" s="2">
        <v>18.893965000000001</v>
      </c>
      <c r="F35" s="2">
        <v>25.016922000000001</v>
      </c>
      <c r="G35" s="2">
        <v>4.7054999999999998</v>
      </c>
      <c r="H35" s="2">
        <v>26.036384999999999</v>
      </c>
      <c r="I35" s="6">
        <v>14.372695</v>
      </c>
      <c r="J35">
        <v>14.650206619781015</v>
      </c>
      <c r="K35">
        <v>23.863920067548552</v>
      </c>
      <c r="L35">
        <v>31.666957008262564</v>
      </c>
      <c r="M35">
        <v>27.896826000000001</v>
      </c>
      <c r="P35">
        <f t="shared" si="1"/>
        <v>28.828707798871505</v>
      </c>
      <c r="Q35" s="15">
        <f t="shared" si="0"/>
        <v>0.29047900122996673</v>
      </c>
      <c r="S35">
        <v>28.828707798871505</v>
      </c>
    </row>
    <row r="36" spans="3:19" x14ac:dyDescent="0.25">
      <c r="C36" s="5">
        <v>2048</v>
      </c>
      <c r="D36" s="6">
        <v>24.599993000000001</v>
      </c>
      <c r="E36" s="6">
        <v>19.048964000000002</v>
      </c>
      <c r="F36" s="6">
        <v>25.045645</v>
      </c>
      <c r="G36" s="6">
        <v>4.6931219999999998</v>
      </c>
      <c r="H36" s="6">
        <v>26.180990000000001</v>
      </c>
      <c r="I36" s="2">
        <v>14.498084</v>
      </c>
      <c r="J36">
        <v>14.692404354352973</v>
      </c>
      <c r="K36">
        <v>23.930909653813679</v>
      </c>
      <c r="L36">
        <v>31.790862576568156</v>
      </c>
      <c r="M36">
        <v>27.886778</v>
      </c>
      <c r="P36">
        <f t="shared" si="1"/>
        <v>29.0652077013598</v>
      </c>
      <c r="Q36" s="15">
        <f t="shared" si="0"/>
        <v>0.30106560677896843</v>
      </c>
      <c r="S36">
        <v>29.0652077013598</v>
      </c>
    </row>
    <row r="37" spans="3:19" x14ac:dyDescent="0.25">
      <c r="C37" s="7">
        <v>2049</v>
      </c>
      <c r="D37" s="2">
        <v>24.710491000000001</v>
      </c>
      <c r="E37" s="2">
        <v>19.187785999999999</v>
      </c>
      <c r="F37" s="2">
        <v>25.200472000000001</v>
      </c>
      <c r="G37" s="2">
        <v>4.6889130000000003</v>
      </c>
      <c r="H37" s="2">
        <v>26.321663000000001</v>
      </c>
      <c r="I37" s="6">
        <v>14.605371999999999</v>
      </c>
      <c r="J37">
        <v>14.744090696521299</v>
      </c>
      <c r="K37">
        <v>23.988040529130313</v>
      </c>
      <c r="L37">
        <v>31.933660451875909</v>
      </c>
      <c r="M37">
        <v>27.718800999999999</v>
      </c>
      <c r="P37">
        <f t="shared" si="1"/>
        <v>29.277024483811491</v>
      </c>
      <c r="Q37" s="15">
        <f t="shared" si="0"/>
        <v>0.31054730508362516</v>
      </c>
      <c r="S37">
        <v>29.277024483811491</v>
      </c>
    </row>
    <row r="38" spans="3:19" x14ac:dyDescent="0.25">
      <c r="C38" s="5">
        <v>2050</v>
      </c>
      <c r="D38" s="6">
        <v>24.733093</v>
      </c>
      <c r="E38" s="6">
        <v>19.246504000000002</v>
      </c>
      <c r="F38" s="6">
        <v>25.255496999999998</v>
      </c>
      <c r="G38" s="6">
        <v>4.6751100000000001</v>
      </c>
      <c r="H38" s="6">
        <v>26.469239999999999</v>
      </c>
      <c r="I38" s="2">
        <v>14.676933</v>
      </c>
      <c r="J38">
        <v>14.91210981982201</v>
      </c>
      <c r="K38">
        <v>24.108602870813396</v>
      </c>
      <c r="L38">
        <v>31.962869284413205</v>
      </c>
      <c r="M38">
        <v>27.529548999999999</v>
      </c>
      <c r="P38">
        <f t="shared" si="1"/>
        <v>29.366617328115705</v>
      </c>
      <c r="Q38" s="15">
        <f>+(E38-$E$7)/$E$7</f>
        <v>0.31455781034253849</v>
      </c>
      <c r="S38">
        <v>29.366617328115705</v>
      </c>
    </row>
    <row r="42" spans="3:19" x14ac:dyDescent="0.25">
      <c r="P42" t="s">
        <v>368</v>
      </c>
      <c r="R42" s="9">
        <v>2.6850000000000001</v>
      </c>
      <c r="S42" t="s">
        <v>369</v>
      </c>
    </row>
    <row r="43" spans="3:19" x14ac:dyDescent="0.25">
      <c r="R43" s="16">
        <f>+R42/R45</f>
        <v>22.339540412044375</v>
      </c>
      <c r="S43" t="s">
        <v>370</v>
      </c>
    </row>
    <row r="44" spans="3:19" x14ac:dyDescent="0.25">
      <c r="P44" t="s">
        <v>371</v>
      </c>
      <c r="R44" s="17">
        <v>5.048</v>
      </c>
      <c r="S44" t="s">
        <v>372</v>
      </c>
    </row>
    <row r="45" spans="3:19" x14ac:dyDescent="0.25">
      <c r="R45">
        <f>+R44/42</f>
        <v>0.12019047619047619</v>
      </c>
      <c r="S45" t="s">
        <v>373</v>
      </c>
    </row>
  </sheetData>
  <autoFilter ref="C6:M6" xr:uid="{24A65523-9BF8-44C4-BEFB-D1307830B8FB}">
    <sortState xmlns:xlrd2="http://schemas.microsoft.com/office/spreadsheetml/2017/richdata2" ref="C7:M38">
      <sortCondition ref="C6"/>
    </sortState>
  </autoFilter>
  <mergeCells count="1">
    <mergeCell ref="C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45F4-EC5A-48F2-86C6-979C315AB176}">
  <dimension ref="A1:B38"/>
  <sheetViews>
    <sheetView topLeftCell="A13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289</v>
      </c>
      <c r="B2" t="s">
        <v>3</v>
      </c>
    </row>
    <row r="3" spans="1:2" x14ac:dyDescent="0.25">
      <c r="A3" t="s">
        <v>290</v>
      </c>
      <c r="B3" t="s">
        <v>3</v>
      </c>
    </row>
    <row r="4" spans="1:2" x14ac:dyDescent="0.25">
      <c r="A4" t="s">
        <v>291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292</v>
      </c>
    </row>
    <row r="7" spans="1:2" x14ac:dyDescent="0.25">
      <c r="A7" t="s">
        <v>9</v>
      </c>
      <c r="B7" t="s">
        <v>293</v>
      </c>
    </row>
    <row r="8" spans="1:2" x14ac:dyDescent="0.25">
      <c r="A8" t="s">
        <v>11</v>
      </c>
      <c r="B8" t="s">
        <v>294</v>
      </c>
    </row>
    <row r="9" spans="1:2" x14ac:dyDescent="0.25">
      <c r="A9" t="s">
        <v>13</v>
      </c>
      <c r="B9" t="s">
        <v>295</v>
      </c>
    </row>
    <row r="10" spans="1:2" x14ac:dyDescent="0.25">
      <c r="A10" t="s">
        <v>15</v>
      </c>
      <c r="B10" t="s">
        <v>296</v>
      </c>
    </row>
    <row r="11" spans="1:2" x14ac:dyDescent="0.25">
      <c r="A11" t="s">
        <v>17</v>
      </c>
      <c r="B11" t="s">
        <v>297</v>
      </c>
    </row>
    <row r="12" spans="1:2" x14ac:dyDescent="0.25">
      <c r="A12" t="s">
        <v>19</v>
      </c>
      <c r="B12" t="s">
        <v>298</v>
      </c>
    </row>
    <row r="13" spans="1:2" x14ac:dyDescent="0.25">
      <c r="A13" t="s">
        <v>21</v>
      </c>
      <c r="B13" t="s">
        <v>299</v>
      </c>
    </row>
    <row r="14" spans="1:2" x14ac:dyDescent="0.25">
      <c r="A14" t="s">
        <v>23</v>
      </c>
      <c r="B14" t="s">
        <v>300</v>
      </c>
    </row>
    <row r="15" spans="1:2" x14ac:dyDescent="0.25">
      <c r="A15" t="s">
        <v>25</v>
      </c>
      <c r="B15" t="s">
        <v>301</v>
      </c>
    </row>
    <row r="16" spans="1:2" x14ac:dyDescent="0.25">
      <c r="A16" t="s">
        <v>27</v>
      </c>
      <c r="B16" t="s">
        <v>302</v>
      </c>
    </row>
    <row r="17" spans="1:2" x14ac:dyDescent="0.25">
      <c r="A17" t="s">
        <v>29</v>
      </c>
      <c r="B17" t="s">
        <v>303</v>
      </c>
    </row>
    <row r="18" spans="1:2" x14ac:dyDescent="0.25">
      <c r="A18" t="s">
        <v>31</v>
      </c>
      <c r="B18" t="s">
        <v>304</v>
      </c>
    </row>
    <row r="19" spans="1:2" x14ac:dyDescent="0.25">
      <c r="A19" t="s">
        <v>33</v>
      </c>
      <c r="B19" t="s">
        <v>305</v>
      </c>
    </row>
    <row r="20" spans="1:2" x14ac:dyDescent="0.25">
      <c r="A20" t="s">
        <v>35</v>
      </c>
      <c r="B20" t="s">
        <v>306</v>
      </c>
    </row>
    <row r="21" spans="1:2" x14ac:dyDescent="0.25">
      <c r="A21" t="s">
        <v>37</v>
      </c>
      <c r="B21" t="s">
        <v>307</v>
      </c>
    </row>
    <row r="22" spans="1:2" x14ac:dyDescent="0.25">
      <c r="A22" t="s">
        <v>39</v>
      </c>
      <c r="B22" t="s">
        <v>308</v>
      </c>
    </row>
    <row r="23" spans="1:2" x14ac:dyDescent="0.25">
      <c r="A23" t="s">
        <v>41</v>
      </c>
      <c r="B23" t="s">
        <v>309</v>
      </c>
    </row>
    <row r="24" spans="1:2" x14ac:dyDescent="0.25">
      <c r="A24" t="s">
        <v>43</v>
      </c>
      <c r="B24" t="s">
        <v>310</v>
      </c>
    </row>
    <row r="25" spans="1:2" x14ac:dyDescent="0.25">
      <c r="A25" t="s">
        <v>45</v>
      </c>
      <c r="B25" t="s">
        <v>311</v>
      </c>
    </row>
    <row r="26" spans="1:2" x14ac:dyDescent="0.25">
      <c r="A26" t="s">
        <v>47</v>
      </c>
      <c r="B26" t="s">
        <v>312</v>
      </c>
    </row>
    <row r="27" spans="1:2" x14ac:dyDescent="0.25">
      <c r="A27" t="s">
        <v>49</v>
      </c>
      <c r="B27" t="s">
        <v>313</v>
      </c>
    </row>
    <row r="28" spans="1:2" x14ac:dyDescent="0.25">
      <c r="A28" t="s">
        <v>51</v>
      </c>
      <c r="B28" t="s">
        <v>314</v>
      </c>
    </row>
    <row r="29" spans="1:2" x14ac:dyDescent="0.25">
      <c r="A29" t="s">
        <v>53</v>
      </c>
      <c r="B29" t="s">
        <v>315</v>
      </c>
    </row>
    <row r="30" spans="1:2" x14ac:dyDescent="0.25">
      <c r="A30" t="s">
        <v>55</v>
      </c>
      <c r="B30" t="s">
        <v>316</v>
      </c>
    </row>
    <row r="31" spans="1:2" x14ac:dyDescent="0.25">
      <c r="A31" t="s">
        <v>57</v>
      </c>
      <c r="B31" t="s">
        <v>317</v>
      </c>
    </row>
    <row r="32" spans="1:2" x14ac:dyDescent="0.25">
      <c r="A32" t="s">
        <v>59</v>
      </c>
      <c r="B32" t="s">
        <v>318</v>
      </c>
    </row>
    <row r="33" spans="1:2" x14ac:dyDescent="0.25">
      <c r="A33" t="s">
        <v>61</v>
      </c>
      <c r="B33" t="s">
        <v>319</v>
      </c>
    </row>
    <row r="34" spans="1:2" x14ac:dyDescent="0.25">
      <c r="A34" t="s">
        <v>63</v>
      </c>
      <c r="B34" t="s">
        <v>320</v>
      </c>
    </row>
    <row r="35" spans="1:2" x14ac:dyDescent="0.25">
      <c r="A35" t="s">
        <v>65</v>
      </c>
      <c r="B35" t="s">
        <v>321</v>
      </c>
    </row>
    <row r="36" spans="1:2" x14ac:dyDescent="0.25">
      <c r="A36" t="s">
        <v>67</v>
      </c>
      <c r="B36" t="s">
        <v>322</v>
      </c>
    </row>
    <row r="37" spans="1:2" x14ac:dyDescent="0.25">
      <c r="A37" t="s">
        <v>69</v>
      </c>
      <c r="B37" t="s">
        <v>323</v>
      </c>
    </row>
    <row r="38" spans="1:2" x14ac:dyDescent="0.25">
      <c r="A38" t="s">
        <v>71</v>
      </c>
      <c r="B38" t="s">
        <v>324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9764-0583-4DE1-A964-2A4A987FB6F7}">
  <dimension ref="A1:B38"/>
  <sheetViews>
    <sheetView topLeftCell="A16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253</v>
      </c>
      <c r="B2" t="s">
        <v>3</v>
      </c>
    </row>
    <row r="3" spans="1:2" x14ac:dyDescent="0.25">
      <c r="A3" t="s">
        <v>254</v>
      </c>
      <c r="B3" t="s">
        <v>3</v>
      </c>
    </row>
    <row r="4" spans="1:2" x14ac:dyDescent="0.25">
      <c r="A4" t="s">
        <v>255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256</v>
      </c>
    </row>
    <row r="7" spans="1:2" x14ac:dyDescent="0.25">
      <c r="A7" t="s">
        <v>9</v>
      </c>
      <c r="B7" t="s">
        <v>257</v>
      </c>
    </row>
    <row r="8" spans="1:2" x14ac:dyDescent="0.25">
      <c r="A8" t="s">
        <v>11</v>
      </c>
      <c r="B8" t="s">
        <v>258</v>
      </c>
    </row>
    <row r="9" spans="1:2" x14ac:dyDescent="0.25">
      <c r="A9" t="s">
        <v>13</v>
      </c>
      <c r="B9" t="s">
        <v>259</v>
      </c>
    </row>
    <row r="10" spans="1:2" x14ac:dyDescent="0.25">
      <c r="A10" t="s">
        <v>15</v>
      </c>
      <c r="B10" t="s">
        <v>260</v>
      </c>
    </row>
    <row r="11" spans="1:2" x14ac:dyDescent="0.25">
      <c r="A11" t="s">
        <v>17</v>
      </c>
      <c r="B11" t="s">
        <v>261</v>
      </c>
    </row>
    <row r="12" spans="1:2" x14ac:dyDescent="0.25">
      <c r="A12" t="s">
        <v>19</v>
      </c>
      <c r="B12" t="s">
        <v>262</v>
      </c>
    </row>
    <row r="13" spans="1:2" x14ac:dyDescent="0.25">
      <c r="A13" t="s">
        <v>21</v>
      </c>
      <c r="B13" t="s">
        <v>263</v>
      </c>
    </row>
    <row r="14" spans="1:2" x14ac:dyDescent="0.25">
      <c r="A14" t="s">
        <v>23</v>
      </c>
      <c r="B14" t="s">
        <v>264</v>
      </c>
    </row>
    <row r="15" spans="1:2" x14ac:dyDescent="0.25">
      <c r="A15" t="s">
        <v>25</v>
      </c>
      <c r="B15" t="s">
        <v>265</v>
      </c>
    </row>
    <row r="16" spans="1:2" x14ac:dyDescent="0.25">
      <c r="A16" t="s">
        <v>27</v>
      </c>
      <c r="B16" t="s">
        <v>266</v>
      </c>
    </row>
    <row r="17" spans="1:2" x14ac:dyDescent="0.25">
      <c r="A17" t="s">
        <v>29</v>
      </c>
      <c r="B17" t="s">
        <v>267</v>
      </c>
    </row>
    <row r="18" spans="1:2" x14ac:dyDescent="0.25">
      <c r="A18" t="s">
        <v>31</v>
      </c>
      <c r="B18" t="s">
        <v>268</v>
      </c>
    </row>
    <row r="19" spans="1:2" x14ac:dyDescent="0.25">
      <c r="A19" t="s">
        <v>33</v>
      </c>
      <c r="B19" t="s">
        <v>269</v>
      </c>
    </row>
    <row r="20" spans="1:2" x14ac:dyDescent="0.25">
      <c r="A20" t="s">
        <v>35</v>
      </c>
      <c r="B20" t="s">
        <v>270</v>
      </c>
    </row>
    <row r="21" spans="1:2" x14ac:dyDescent="0.25">
      <c r="A21" t="s">
        <v>37</v>
      </c>
      <c r="B21" t="s">
        <v>271</v>
      </c>
    </row>
    <row r="22" spans="1:2" x14ac:dyDescent="0.25">
      <c r="A22" t="s">
        <v>39</v>
      </c>
      <c r="B22" t="s">
        <v>272</v>
      </c>
    </row>
    <row r="23" spans="1:2" x14ac:dyDescent="0.25">
      <c r="A23" t="s">
        <v>41</v>
      </c>
      <c r="B23" t="s">
        <v>273</v>
      </c>
    </row>
    <row r="24" spans="1:2" x14ac:dyDescent="0.25">
      <c r="A24" t="s">
        <v>43</v>
      </c>
      <c r="B24" t="s">
        <v>274</v>
      </c>
    </row>
    <row r="25" spans="1:2" x14ac:dyDescent="0.25">
      <c r="A25" t="s">
        <v>45</v>
      </c>
      <c r="B25" t="s">
        <v>275</v>
      </c>
    </row>
    <row r="26" spans="1:2" x14ac:dyDescent="0.25">
      <c r="A26" t="s">
        <v>47</v>
      </c>
      <c r="B26" t="s">
        <v>276</v>
      </c>
    </row>
    <row r="27" spans="1:2" x14ac:dyDescent="0.25">
      <c r="A27" t="s">
        <v>49</v>
      </c>
      <c r="B27" t="s">
        <v>277</v>
      </c>
    </row>
    <row r="28" spans="1:2" x14ac:dyDescent="0.25">
      <c r="A28" t="s">
        <v>51</v>
      </c>
      <c r="B28" t="s">
        <v>278</v>
      </c>
    </row>
    <row r="29" spans="1:2" x14ac:dyDescent="0.25">
      <c r="A29" t="s">
        <v>53</v>
      </c>
      <c r="B29" t="s">
        <v>279</v>
      </c>
    </row>
    <row r="30" spans="1:2" x14ac:dyDescent="0.25">
      <c r="A30" t="s">
        <v>55</v>
      </c>
      <c r="B30" t="s">
        <v>280</v>
      </c>
    </row>
    <row r="31" spans="1:2" x14ac:dyDescent="0.25">
      <c r="A31" t="s">
        <v>57</v>
      </c>
      <c r="B31" t="s">
        <v>281</v>
      </c>
    </row>
    <row r="32" spans="1:2" x14ac:dyDescent="0.25">
      <c r="A32" t="s">
        <v>59</v>
      </c>
      <c r="B32" t="s">
        <v>282</v>
      </c>
    </row>
    <row r="33" spans="1:2" x14ac:dyDescent="0.25">
      <c r="A33" t="s">
        <v>61</v>
      </c>
      <c r="B33" t="s">
        <v>283</v>
      </c>
    </row>
    <row r="34" spans="1:2" x14ac:dyDescent="0.25">
      <c r="A34" t="s">
        <v>63</v>
      </c>
      <c r="B34" t="s">
        <v>284</v>
      </c>
    </row>
    <row r="35" spans="1:2" x14ac:dyDescent="0.25">
      <c r="A35" t="s">
        <v>65</v>
      </c>
      <c r="B35" t="s">
        <v>285</v>
      </c>
    </row>
    <row r="36" spans="1:2" x14ac:dyDescent="0.25">
      <c r="A36" t="s">
        <v>67</v>
      </c>
      <c r="B36" t="s">
        <v>286</v>
      </c>
    </row>
    <row r="37" spans="1:2" x14ac:dyDescent="0.25">
      <c r="A37" t="s">
        <v>69</v>
      </c>
      <c r="B37" t="s">
        <v>287</v>
      </c>
    </row>
    <row r="38" spans="1:2" x14ac:dyDescent="0.25">
      <c r="A38" t="s">
        <v>71</v>
      </c>
      <c r="B38" t="s">
        <v>288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F8C5-E2BD-49A4-AA07-CBAC07F4AB98}">
  <dimension ref="A1:B38"/>
  <sheetViews>
    <sheetView topLeftCell="A19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217</v>
      </c>
      <c r="B2" t="s">
        <v>3</v>
      </c>
    </row>
    <row r="3" spans="1:2" x14ac:dyDescent="0.25">
      <c r="A3" t="s">
        <v>218</v>
      </c>
      <c r="B3" t="s">
        <v>3</v>
      </c>
    </row>
    <row r="4" spans="1:2" x14ac:dyDescent="0.25">
      <c r="A4" t="s">
        <v>219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220</v>
      </c>
    </row>
    <row r="7" spans="1:2" x14ac:dyDescent="0.25">
      <c r="A7" t="s">
        <v>9</v>
      </c>
      <c r="B7" t="s">
        <v>221</v>
      </c>
    </row>
    <row r="8" spans="1:2" x14ac:dyDescent="0.25">
      <c r="A8" t="s">
        <v>11</v>
      </c>
      <c r="B8" t="s">
        <v>222</v>
      </c>
    </row>
    <row r="9" spans="1:2" x14ac:dyDescent="0.25">
      <c r="A9" t="s">
        <v>13</v>
      </c>
      <c r="B9" t="s">
        <v>223</v>
      </c>
    </row>
    <row r="10" spans="1:2" x14ac:dyDescent="0.25">
      <c r="A10" t="s">
        <v>15</v>
      </c>
      <c r="B10" t="s">
        <v>224</v>
      </c>
    </row>
    <row r="11" spans="1:2" x14ac:dyDescent="0.25">
      <c r="A11" t="s">
        <v>17</v>
      </c>
      <c r="B11" t="s">
        <v>225</v>
      </c>
    </row>
    <row r="12" spans="1:2" x14ac:dyDescent="0.25">
      <c r="A12" t="s">
        <v>19</v>
      </c>
      <c r="B12" t="s">
        <v>226</v>
      </c>
    </row>
    <row r="13" spans="1:2" x14ac:dyDescent="0.25">
      <c r="A13" t="s">
        <v>21</v>
      </c>
      <c r="B13" t="s">
        <v>227</v>
      </c>
    </row>
    <row r="14" spans="1:2" x14ac:dyDescent="0.25">
      <c r="A14" t="s">
        <v>23</v>
      </c>
      <c r="B14" t="s">
        <v>228</v>
      </c>
    </row>
    <row r="15" spans="1:2" x14ac:dyDescent="0.25">
      <c r="A15" t="s">
        <v>25</v>
      </c>
      <c r="B15" t="s">
        <v>229</v>
      </c>
    </row>
    <row r="16" spans="1:2" x14ac:dyDescent="0.25">
      <c r="A16" t="s">
        <v>27</v>
      </c>
      <c r="B16" t="s">
        <v>230</v>
      </c>
    </row>
    <row r="17" spans="1:2" x14ac:dyDescent="0.25">
      <c r="A17" t="s">
        <v>29</v>
      </c>
      <c r="B17" t="s">
        <v>231</v>
      </c>
    </row>
    <row r="18" spans="1:2" x14ac:dyDescent="0.25">
      <c r="A18" t="s">
        <v>31</v>
      </c>
      <c r="B18" t="s">
        <v>232</v>
      </c>
    </row>
    <row r="19" spans="1:2" x14ac:dyDescent="0.25">
      <c r="A19" t="s">
        <v>33</v>
      </c>
      <c r="B19" t="s">
        <v>233</v>
      </c>
    </row>
    <row r="20" spans="1:2" x14ac:dyDescent="0.25">
      <c r="A20" t="s">
        <v>35</v>
      </c>
      <c r="B20" t="s">
        <v>234</v>
      </c>
    </row>
    <row r="21" spans="1:2" x14ac:dyDescent="0.25">
      <c r="A21" t="s">
        <v>37</v>
      </c>
      <c r="B21" t="s">
        <v>235</v>
      </c>
    </row>
    <row r="22" spans="1:2" x14ac:dyDescent="0.25">
      <c r="A22" t="s">
        <v>39</v>
      </c>
      <c r="B22" t="s">
        <v>236</v>
      </c>
    </row>
    <row r="23" spans="1:2" x14ac:dyDescent="0.25">
      <c r="A23" t="s">
        <v>41</v>
      </c>
      <c r="B23" t="s">
        <v>237</v>
      </c>
    </row>
    <row r="24" spans="1:2" x14ac:dyDescent="0.25">
      <c r="A24" t="s">
        <v>43</v>
      </c>
      <c r="B24" t="s">
        <v>238</v>
      </c>
    </row>
    <row r="25" spans="1:2" x14ac:dyDescent="0.25">
      <c r="A25" t="s">
        <v>45</v>
      </c>
      <c r="B25" t="s">
        <v>239</v>
      </c>
    </row>
    <row r="26" spans="1:2" x14ac:dyDescent="0.25">
      <c r="A26" t="s">
        <v>47</v>
      </c>
      <c r="B26" t="s">
        <v>240</v>
      </c>
    </row>
    <row r="27" spans="1:2" x14ac:dyDescent="0.25">
      <c r="A27" t="s">
        <v>49</v>
      </c>
      <c r="B27" t="s">
        <v>241</v>
      </c>
    </row>
    <row r="28" spans="1:2" x14ac:dyDescent="0.25">
      <c r="A28" t="s">
        <v>51</v>
      </c>
      <c r="B28" t="s">
        <v>242</v>
      </c>
    </row>
    <row r="29" spans="1:2" x14ac:dyDescent="0.25">
      <c r="A29" t="s">
        <v>53</v>
      </c>
      <c r="B29" t="s">
        <v>243</v>
      </c>
    </row>
    <row r="30" spans="1:2" x14ac:dyDescent="0.25">
      <c r="A30" t="s">
        <v>55</v>
      </c>
      <c r="B30" t="s">
        <v>244</v>
      </c>
    </row>
    <row r="31" spans="1:2" x14ac:dyDescent="0.25">
      <c r="A31" t="s">
        <v>57</v>
      </c>
      <c r="B31" t="s">
        <v>245</v>
      </c>
    </row>
    <row r="32" spans="1:2" x14ac:dyDescent="0.25">
      <c r="A32" t="s">
        <v>59</v>
      </c>
      <c r="B32" t="s">
        <v>246</v>
      </c>
    </row>
    <row r="33" spans="1:2" x14ac:dyDescent="0.25">
      <c r="A33" t="s">
        <v>61</v>
      </c>
      <c r="B33" t="s">
        <v>247</v>
      </c>
    </row>
    <row r="34" spans="1:2" x14ac:dyDescent="0.25">
      <c r="A34" t="s">
        <v>63</v>
      </c>
      <c r="B34" t="s">
        <v>248</v>
      </c>
    </row>
    <row r="35" spans="1:2" x14ac:dyDescent="0.25">
      <c r="A35" t="s">
        <v>65</v>
      </c>
      <c r="B35" t="s">
        <v>249</v>
      </c>
    </row>
    <row r="36" spans="1:2" x14ac:dyDescent="0.25">
      <c r="A36" t="s">
        <v>67</v>
      </c>
      <c r="B36" t="s">
        <v>250</v>
      </c>
    </row>
    <row r="37" spans="1:2" x14ac:dyDescent="0.25">
      <c r="A37" t="s">
        <v>69</v>
      </c>
      <c r="B37" t="s">
        <v>251</v>
      </c>
    </row>
    <row r="38" spans="1:2" x14ac:dyDescent="0.25">
      <c r="A38" t="s">
        <v>71</v>
      </c>
      <c r="B38" t="s">
        <v>252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447F-8FFD-4D50-A98B-3F295ABD8F5D}">
  <dimension ref="A1:B38"/>
  <sheetViews>
    <sheetView topLeftCell="A16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181</v>
      </c>
      <c r="B2" t="s">
        <v>3</v>
      </c>
    </row>
    <row r="3" spans="1:2" x14ac:dyDescent="0.25">
      <c r="A3" t="s">
        <v>182</v>
      </c>
      <c r="B3" t="s">
        <v>3</v>
      </c>
    </row>
    <row r="4" spans="1:2" x14ac:dyDescent="0.25">
      <c r="A4" t="s">
        <v>183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184</v>
      </c>
    </row>
    <row r="7" spans="1:2" x14ac:dyDescent="0.25">
      <c r="A7" t="s">
        <v>9</v>
      </c>
      <c r="B7" t="s">
        <v>185</v>
      </c>
    </row>
    <row r="8" spans="1:2" x14ac:dyDescent="0.25">
      <c r="A8" t="s">
        <v>11</v>
      </c>
      <c r="B8" t="s">
        <v>186</v>
      </c>
    </row>
    <row r="9" spans="1:2" x14ac:dyDescent="0.25">
      <c r="A9" t="s">
        <v>13</v>
      </c>
      <c r="B9" t="s">
        <v>187</v>
      </c>
    </row>
    <row r="10" spans="1:2" x14ac:dyDescent="0.25">
      <c r="A10" t="s">
        <v>15</v>
      </c>
      <c r="B10" t="s">
        <v>188</v>
      </c>
    </row>
    <row r="11" spans="1:2" x14ac:dyDescent="0.25">
      <c r="A11" t="s">
        <v>17</v>
      </c>
      <c r="B11" t="s">
        <v>189</v>
      </c>
    </row>
    <row r="12" spans="1:2" x14ac:dyDescent="0.25">
      <c r="A12" t="s">
        <v>19</v>
      </c>
      <c r="B12" t="s">
        <v>190</v>
      </c>
    </row>
    <row r="13" spans="1:2" x14ac:dyDescent="0.25">
      <c r="A13" t="s">
        <v>21</v>
      </c>
      <c r="B13" t="s">
        <v>191</v>
      </c>
    </row>
    <row r="14" spans="1:2" x14ac:dyDescent="0.25">
      <c r="A14" t="s">
        <v>23</v>
      </c>
      <c r="B14" t="s">
        <v>192</v>
      </c>
    </row>
    <row r="15" spans="1:2" x14ac:dyDescent="0.25">
      <c r="A15" t="s">
        <v>25</v>
      </c>
      <c r="B15" t="s">
        <v>193</v>
      </c>
    </row>
    <row r="16" spans="1:2" x14ac:dyDescent="0.25">
      <c r="A16" t="s">
        <v>27</v>
      </c>
      <c r="B16" t="s">
        <v>194</v>
      </c>
    </row>
    <row r="17" spans="1:2" x14ac:dyDescent="0.25">
      <c r="A17" t="s">
        <v>29</v>
      </c>
      <c r="B17" t="s">
        <v>195</v>
      </c>
    </row>
    <row r="18" spans="1:2" x14ac:dyDescent="0.25">
      <c r="A18" t="s">
        <v>31</v>
      </c>
      <c r="B18" t="s">
        <v>196</v>
      </c>
    </row>
    <row r="19" spans="1:2" x14ac:dyDescent="0.25">
      <c r="A19" t="s">
        <v>33</v>
      </c>
      <c r="B19" t="s">
        <v>197</v>
      </c>
    </row>
    <row r="20" spans="1:2" x14ac:dyDescent="0.25">
      <c r="A20" t="s">
        <v>35</v>
      </c>
      <c r="B20" t="s">
        <v>198</v>
      </c>
    </row>
    <row r="21" spans="1:2" x14ac:dyDescent="0.25">
      <c r="A21" t="s">
        <v>37</v>
      </c>
      <c r="B21" t="s">
        <v>199</v>
      </c>
    </row>
    <row r="22" spans="1:2" x14ac:dyDescent="0.25">
      <c r="A22" t="s">
        <v>39</v>
      </c>
      <c r="B22" t="s">
        <v>200</v>
      </c>
    </row>
    <row r="23" spans="1:2" x14ac:dyDescent="0.25">
      <c r="A23" t="s">
        <v>41</v>
      </c>
      <c r="B23" t="s">
        <v>201</v>
      </c>
    </row>
    <row r="24" spans="1:2" x14ac:dyDescent="0.25">
      <c r="A24" t="s">
        <v>43</v>
      </c>
      <c r="B24" t="s">
        <v>202</v>
      </c>
    </row>
    <row r="25" spans="1:2" x14ac:dyDescent="0.25">
      <c r="A25" t="s">
        <v>45</v>
      </c>
      <c r="B25" t="s">
        <v>203</v>
      </c>
    </row>
    <row r="26" spans="1:2" x14ac:dyDescent="0.25">
      <c r="A26" t="s">
        <v>47</v>
      </c>
      <c r="B26" t="s">
        <v>204</v>
      </c>
    </row>
    <row r="27" spans="1:2" x14ac:dyDescent="0.25">
      <c r="A27" t="s">
        <v>49</v>
      </c>
      <c r="B27" t="s">
        <v>205</v>
      </c>
    </row>
    <row r="28" spans="1:2" x14ac:dyDescent="0.25">
      <c r="A28" t="s">
        <v>51</v>
      </c>
      <c r="B28" t="s">
        <v>206</v>
      </c>
    </row>
    <row r="29" spans="1:2" x14ac:dyDescent="0.25">
      <c r="A29" t="s">
        <v>53</v>
      </c>
      <c r="B29" t="s">
        <v>207</v>
      </c>
    </row>
    <row r="30" spans="1:2" x14ac:dyDescent="0.25">
      <c r="A30" t="s">
        <v>55</v>
      </c>
      <c r="B30" t="s">
        <v>208</v>
      </c>
    </row>
    <row r="31" spans="1:2" x14ac:dyDescent="0.25">
      <c r="A31" t="s">
        <v>57</v>
      </c>
      <c r="B31" t="s">
        <v>209</v>
      </c>
    </row>
    <row r="32" spans="1:2" x14ac:dyDescent="0.25">
      <c r="A32" t="s">
        <v>59</v>
      </c>
      <c r="B32" t="s">
        <v>210</v>
      </c>
    </row>
    <row r="33" spans="1:2" x14ac:dyDescent="0.25">
      <c r="A33" t="s">
        <v>61</v>
      </c>
      <c r="B33" t="s">
        <v>211</v>
      </c>
    </row>
    <row r="34" spans="1:2" x14ac:dyDescent="0.25">
      <c r="A34" t="s">
        <v>63</v>
      </c>
      <c r="B34" t="s">
        <v>212</v>
      </c>
    </row>
    <row r="35" spans="1:2" x14ac:dyDescent="0.25">
      <c r="A35" t="s">
        <v>65</v>
      </c>
      <c r="B35" t="s">
        <v>213</v>
      </c>
    </row>
    <row r="36" spans="1:2" x14ac:dyDescent="0.25">
      <c r="A36" t="s">
        <v>67</v>
      </c>
      <c r="B36" t="s">
        <v>214</v>
      </c>
    </row>
    <row r="37" spans="1:2" x14ac:dyDescent="0.25">
      <c r="A37" t="s">
        <v>69</v>
      </c>
      <c r="B37" t="s">
        <v>215</v>
      </c>
    </row>
    <row r="38" spans="1:2" x14ac:dyDescent="0.25">
      <c r="A38" t="s">
        <v>71</v>
      </c>
      <c r="B38" t="s">
        <v>216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8A46-D09E-4465-BA0F-3237463B9ED5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3</v>
      </c>
    </row>
    <row r="3" spans="1:2" x14ac:dyDescent="0.25">
      <c r="A3" t="s">
        <v>146</v>
      </c>
      <c r="B3" t="s">
        <v>3</v>
      </c>
    </row>
    <row r="4" spans="1:2" x14ac:dyDescent="0.25">
      <c r="A4" t="s">
        <v>147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148</v>
      </c>
    </row>
    <row r="7" spans="1:2" x14ac:dyDescent="0.25">
      <c r="A7" t="s">
        <v>9</v>
      </c>
      <c r="B7" t="s">
        <v>149</v>
      </c>
    </row>
    <row r="8" spans="1:2" x14ac:dyDescent="0.25">
      <c r="A8" t="s">
        <v>11</v>
      </c>
      <c r="B8" t="s">
        <v>150</v>
      </c>
    </row>
    <row r="9" spans="1:2" x14ac:dyDescent="0.25">
      <c r="A9" t="s">
        <v>13</v>
      </c>
      <c r="B9" t="s">
        <v>151</v>
      </c>
    </row>
    <row r="10" spans="1:2" x14ac:dyDescent="0.25">
      <c r="A10" t="s">
        <v>15</v>
      </c>
      <c r="B10" t="s">
        <v>152</v>
      </c>
    </row>
    <row r="11" spans="1:2" x14ac:dyDescent="0.25">
      <c r="A11" t="s">
        <v>17</v>
      </c>
      <c r="B11" t="s">
        <v>153</v>
      </c>
    </row>
    <row r="12" spans="1:2" x14ac:dyDescent="0.25">
      <c r="A12" t="s">
        <v>19</v>
      </c>
      <c r="B12" t="s">
        <v>154</v>
      </c>
    </row>
    <row r="13" spans="1:2" x14ac:dyDescent="0.25">
      <c r="A13" t="s">
        <v>21</v>
      </c>
      <c r="B13" t="s">
        <v>155</v>
      </c>
    </row>
    <row r="14" spans="1:2" x14ac:dyDescent="0.25">
      <c r="A14" t="s">
        <v>23</v>
      </c>
      <c r="B14" t="s">
        <v>156</v>
      </c>
    </row>
    <row r="15" spans="1:2" x14ac:dyDescent="0.25">
      <c r="A15" t="s">
        <v>25</v>
      </c>
      <c r="B15" t="s">
        <v>157</v>
      </c>
    </row>
    <row r="16" spans="1:2" x14ac:dyDescent="0.25">
      <c r="A16" t="s">
        <v>27</v>
      </c>
      <c r="B16" t="s">
        <v>158</v>
      </c>
    </row>
    <row r="17" spans="1:2" x14ac:dyDescent="0.25">
      <c r="A17" t="s">
        <v>29</v>
      </c>
      <c r="B17" t="s">
        <v>159</v>
      </c>
    </row>
    <row r="18" spans="1:2" x14ac:dyDescent="0.25">
      <c r="A18" t="s">
        <v>31</v>
      </c>
      <c r="B18" t="s">
        <v>160</v>
      </c>
    </row>
    <row r="19" spans="1:2" x14ac:dyDescent="0.25">
      <c r="A19" t="s">
        <v>33</v>
      </c>
      <c r="B19" t="s">
        <v>161</v>
      </c>
    </row>
    <row r="20" spans="1:2" x14ac:dyDescent="0.25">
      <c r="A20" t="s">
        <v>35</v>
      </c>
      <c r="B20" t="s">
        <v>162</v>
      </c>
    </row>
    <row r="21" spans="1:2" x14ac:dyDescent="0.25">
      <c r="A21" t="s">
        <v>37</v>
      </c>
      <c r="B21" t="s">
        <v>163</v>
      </c>
    </row>
    <row r="22" spans="1:2" x14ac:dyDescent="0.25">
      <c r="A22" t="s">
        <v>39</v>
      </c>
      <c r="B22" t="s">
        <v>164</v>
      </c>
    </row>
    <row r="23" spans="1:2" x14ac:dyDescent="0.25">
      <c r="A23" t="s">
        <v>41</v>
      </c>
      <c r="B23" t="s">
        <v>165</v>
      </c>
    </row>
    <row r="24" spans="1:2" x14ac:dyDescent="0.25">
      <c r="A24" t="s">
        <v>43</v>
      </c>
      <c r="B24" t="s">
        <v>166</v>
      </c>
    </row>
    <row r="25" spans="1:2" x14ac:dyDescent="0.25">
      <c r="A25" t="s">
        <v>45</v>
      </c>
      <c r="B25" t="s">
        <v>167</v>
      </c>
    </row>
    <row r="26" spans="1:2" x14ac:dyDescent="0.25">
      <c r="A26" t="s">
        <v>47</v>
      </c>
      <c r="B26" t="s">
        <v>168</v>
      </c>
    </row>
    <row r="27" spans="1:2" x14ac:dyDescent="0.25">
      <c r="A27" t="s">
        <v>49</v>
      </c>
      <c r="B27" t="s">
        <v>169</v>
      </c>
    </row>
    <row r="28" spans="1:2" x14ac:dyDescent="0.25">
      <c r="A28" t="s">
        <v>51</v>
      </c>
      <c r="B28" t="s">
        <v>170</v>
      </c>
    </row>
    <row r="29" spans="1:2" x14ac:dyDescent="0.25">
      <c r="A29" t="s">
        <v>53</v>
      </c>
      <c r="B29" t="s">
        <v>171</v>
      </c>
    </row>
    <row r="30" spans="1:2" x14ac:dyDescent="0.25">
      <c r="A30" t="s">
        <v>55</v>
      </c>
      <c r="B30" t="s">
        <v>172</v>
      </c>
    </row>
    <row r="31" spans="1:2" x14ac:dyDescent="0.25">
      <c r="A31" t="s">
        <v>57</v>
      </c>
      <c r="B31" t="s">
        <v>173</v>
      </c>
    </row>
    <row r="32" spans="1:2" x14ac:dyDescent="0.25">
      <c r="A32" t="s">
        <v>59</v>
      </c>
      <c r="B32" t="s">
        <v>174</v>
      </c>
    </row>
    <row r="33" spans="1:2" x14ac:dyDescent="0.25">
      <c r="A33" t="s">
        <v>61</v>
      </c>
      <c r="B33" t="s">
        <v>175</v>
      </c>
    </row>
    <row r="34" spans="1:2" x14ac:dyDescent="0.25">
      <c r="A34" t="s">
        <v>63</v>
      </c>
      <c r="B34" t="s">
        <v>176</v>
      </c>
    </row>
    <row r="35" spans="1:2" x14ac:dyDescent="0.25">
      <c r="A35" t="s">
        <v>65</v>
      </c>
      <c r="B35" t="s">
        <v>177</v>
      </c>
    </row>
    <row r="36" spans="1:2" x14ac:dyDescent="0.25">
      <c r="A36" t="s">
        <v>67</v>
      </c>
      <c r="B36" t="s">
        <v>178</v>
      </c>
    </row>
    <row r="37" spans="1:2" x14ac:dyDescent="0.25">
      <c r="A37" t="s">
        <v>69</v>
      </c>
      <c r="B37" t="s">
        <v>179</v>
      </c>
    </row>
    <row r="38" spans="1:2" x14ac:dyDescent="0.25">
      <c r="A38" t="s">
        <v>71</v>
      </c>
      <c r="B38" t="s">
        <v>180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031-0B41-4A46-B5F5-D0543FC65612}">
  <dimension ref="A1:B38"/>
  <sheetViews>
    <sheetView topLeftCell="A25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109</v>
      </c>
      <c r="B2" t="s">
        <v>3</v>
      </c>
    </row>
    <row r="3" spans="1:2" x14ac:dyDescent="0.25">
      <c r="A3" t="s">
        <v>110</v>
      </c>
      <c r="B3" t="s">
        <v>3</v>
      </c>
    </row>
    <row r="4" spans="1:2" x14ac:dyDescent="0.25">
      <c r="A4" t="s">
        <v>111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112</v>
      </c>
    </row>
    <row r="7" spans="1:2" x14ac:dyDescent="0.25">
      <c r="A7" t="s">
        <v>9</v>
      </c>
      <c r="B7" t="s">
        <v>113</v>
      </c>
    </row>
    <row r="8" spans="1:2" x14ac:dyDescent="0.25">
      <c r="A8" t="s">
        <v>11</v>
      </c>
      <c r="B8" t="s">
        <v>114</v>
      </c>
    </row>
    <row r="9" spans="1:2" x14ac:dyDescent="0.25">
      <c r="A9" t="s">
        <v>13</v>
      </c>
      <c r="B9" t="s">
        <v>115</v>
      </c>
    </row>
    <row r="10" spans="1:2" x14ac:dyDescent="0.25">
      <c r="A10" t="s">
        <v>15</v>
      </c>
      <c r="B10" t="s">
        <v>116</v>
      </c>
    </row>
    <row r="11" spans="1:2" x14ac:dyDescent="0.25">
      <c r="A11" t="s">
        <v>17</v>
      </c>
      <c r="B11" t="s">
        <v>117</v>
      </c>
    </row>
    <row r="12" spans="1:2" x14ac:dyDescent="0.25">
      <c r="A12" t="s">
        <v>19</v>
      </c>
      <c r="B12" t="s">
        <v>118</v>
      </c>
    </row>
    <row r="13" spans="1:2" x14ac:dyDescent="0.25">
      <c r="A13" t="s">
        <v>21</v>
      </c>
      <c r="B13" t="s">
        <v>119</v>
      </c>
    </row>
    <row r="14" spans="1:2" x14ac:dyDescent="0.25">
      <c r="A14" t="s">
        <v>23</v>
      </c>
      <c r="B14" t="s">
        <v>120</v>
      </c>
    </row>
    <row r="15" spans="1:2" x14ac:dyDescent="0.25">
      <c r="A15" t="s">
        <v>25</v>
      </c>
      <c r="B15" t="s">
        <v>121</v>
      </c>
    </row>
    <row r="16" spans="1:2" x14ac:dyDescent="0.25">
      <c r="A16" t="s">
        <v>27</v>
      </c>
      <c r="B16" t="s">
        <v>122</v>
      </c>
    </row>
    <row r="17" spans="1:2" x14ac:dyDescent="0.25">
      <c r="A17" t="s">
        <v>29</v>
      </c>
      <c r="B17" t="s">
        <v>123</v>
      </c>
    </row>
    <row r="18" spans="1:2" x14ac:dyDescent="0.25">
      <c r="A18" t="s">
        <v>31</v>
      </c>
      <c r="B18" t="s">
        <v>124</v>
      </c>
    </row>
    <row r="19" spans="1:2" x14ac:dyDescent="0.25">
      <c r="A19" t="s">
        <v>33</v>
      </c>
      <c r="B19" t="s">
        <v>125</v>
      </c>
    </row>
    <row r="20" spans="1:2" x14ac:dyDescent="0.25">
      <c r="A20" t="s">
        <v>35</v>
      </c>
      <c r="B20" t="s">
        <v>126</v>
      </c>
    </row>
    <row r="21" spans="1:2" x14ac:dyDescent="0.25">
      <c r="A21" t="s">
        <v>37</v>
      </c>
      <c r="B21" t="s">
        <v>127</v>
      </c>
    </row>
    <row r="22" spans="1:2" x14ac:dyDescent="0.25">
      <c r="A22" t="s">
        <v>39</v>
      </c>
      <c r="B22" t="s">
        <v>128</v>
      </c>
    </row>
    <row r="23" spans="1:2" x14ac:dyDescent="0.25">
      <c r="A23" t="s">
        <v>41</v>
      </c>
      <c r="B23" t="s">
        <v>129</v>
      </c>
    </row>
    <row r="24" spans="1:2" x14ac:dyDescent="0.25">
      <c r="A24" t="s">
        <v>43</v>
      </c>
      <c r="B24" t="s">
        <v>130</v>
      </c>
    </row>
    <row r="25" spans="1:2" x14ac:dyDescent="0.25">
      <c r="A25" t="s">
        <v>45</v>
      </c>
      <c r="B25" t="s">
        <v>131</v>
      </c>
    </row>
    <row r="26" spans="1:2" x14ac:dyDescent="0.25">
      <c r="A26" t="s">
        <v>47</v>
      </c>
      <c r="B26" t="s">
        <v>132</v>
      </c>
    </row>
    <row r="27" spans="1:2" x14ac:dyDescent="0.25">
      <c r="A27" t="s">
        <v>49</v>
      </c>
      <c r="B27" t="s">
        <v>133</v>
      </c>
    </row>
    <row r="28" spans="1:2" x14ac:dyDescent="0.25">
      <c r="A28" t="s">
        <v>51</v>
      </c>
      <c r="B28" t="s">
        <v>134</v>
      </c>
    </row>
    <row r="29" spans="1:2" x14ac:dyDescent="0.25">
      <c r="A29" t="s">
        <v>53</v>
      </c>
      <c r="B29" t="s">
        <v>135</v>
      </c>
    </row>
    <row r="30" spans="1:2" x14ac:dyDescent="0.25">
      <c r="A30" t="s">
        <v>55</v>
      </c>
      <c r="B30" t="s">
        <v>136</v>
      </c>
    </row>
    <row r="31" spans="1:2" x14ac:dyDescent="0.25">
      <c r="A31" t="s">
        <v>57</v>
      </c>
      <c r="B31" t="s">
        <v>137</v>
      </c>
    </row>
    <row r="32" spans="1:2" x14ac:dyDescent="0.25">
      <c r="A32" t="s">
        <v>59</v>
      </c>
      <c r="B32" t="s">
        <v>138</v>
      </c>
    </row>
    <row r="33" spans="1:2" x14ac:dyDescent="0.25">
      <c r="A33" t="s">
        <v>61</v>
      </c>
      <c r="B33" t="s">
        <v>139</v>
      </c>
    </row>
    <row r="34" spans="1:2" x14ac:dyDescent="0.25">
      <c r="A34" t="s">
        <v>63</v>
      </c>
      <c r="B34" t="s">
        <v>140</v>
      </c>
    </row>
    <row r="35" spans="1:2" x14ac:dyDescent="0.25">
      <c r="A35" t="s">
        <v>65</v>
      </c>
      <c r="B35" t="s">
        <v>141</v>
      </c>
    </row>
    <row r="36" spans="1:2" x14ac:dyDescent="0.25">
      <c r="A36" t="s">
        <v>67</v>
      </c>
      <c r="B36" t="s">
        <v>142</v>
      </c>
    </row>
    <row r="37" spans="1:2" x14ac:dyDescent="0.25">
      <c r="A37" t="s">
        <v>69</v>
      </c>
      <c r="B37" t="s">
        <v>143</v>
      </c>
    </row>
    <row r="38" spans="1:2" x14ac:dyDescent="0.25">
      <c r="A38" t="s">
        <v>71</v>
      </c>
      <c r="B38" t="s">
        <v>144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BA72-14E6-4D4C-99A3-FF87971DC641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73</v>
      </c>
      <c r="B2" t="s">
        <v>3</v>
      </c>
    </row>
    <row r="3" spans="1:2" x14ac:dyDescent="0.25">
      <c r="A3" t="s">
        <v>74</v>
      </c>
      <c r="B3" t="s">
        <v>3</v>
      </c>
    </row>
    <row r="4" spans="1:2" x14ac:dyDescent="0.25">
      <c r="A4" t="s">
        <v>75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76</v>
      </c>
    </row>
    <row r="7" spans="1:2" x14ac:dyDescent="0.25">
      <c r="A7" t="s">
        <v>9</v>
      </c>
      <c r="B7" t="s">
        <v>77</v>
      </c>
    </row>
    <row r="8" spans="1:2" x14ac:dyDescent="0.25">
      <c r="A8" t="s">
        <v>11</v>
      </c>
      <c r="B8" t="s">
        <v>78</v>
      </c>
    </row>
    <row r="9" spans="1:2" x14ac:dyDescent="0.25">
      <c r="A9" t="s">
        <v>13</v>
      </c>
      <c r="B9" t="s">
        <v>79</v>
      </c>
    </row>
    <row r="10" spans="1:2" x14ac:dyDescent="0.25">
      <c r="A10" t="s">
        <v>15</v>
      </c>
      <c r="B10" t="s">
        <v>80</v>
      </c>
    </row>
    <row r="11" spans="1:2" x14ac:dyDescent="0.25">
      <c r="A11" t="s">
        <v>17</v>
      </c>
      <c r="B11" t="s">
        <v>81</v>
      </c>
    </row>
    <row r="12" spans="1:2" x14ac:dyDescent="0.25">
      <c r="A12" t="s">
        <v>19</v>
      </c>
      <c r="B12" t="s">
        <v>82</v>
      </c>
    </row>
    <row r="13" spans="1:2" x14ac:dyDescent="0.25">
      <c r="A13" t="s">
        <v>21</v>
      </c>
      <c r="B13" t="s">
        <v>83</v>
      </c>
    </row>
    <row r="14" spans="1:2" x14ac:dyDescent="0.25">
      <c r="A14" t="s">
        <v>23</v>
      </c>
      <c r="B14" t="s">
        <v>84</v>
      </c>
    </row>
    <row r="15" spans="1:2" x14ac:dyDescent="0.25">
      <c r="A15" t="s">
        <v>25</v>
      </c>
      <c r="B15" t="s">
        <v>85</v>
      </c>
    </row>
    <row r="16" spans="1:2" x14ac:dyDescent="0.25">
      <c r="A16" t="s">
        <v>27</v>
      </c>
      <c r="B16" t="s">
        <v>86</v>
      </c>
    </row>
    <row r="17" spans="1:2" x14ac:dyDescent="0.25">
      <c r="A17" t="s">
        <v>29</v>
      </c>
      <c r="B17" t="s">
        <v>87</v>
      </c>
    </row>
    <row r="18" spans="1:2" x14ac:dyDescent="0.25">
      <c r="A18" t="s">
        <v>31</v>
      </c>
      <c r="B18" t="s">
        <v>88</v>
      </c>
    </row>
    <row r="19" spans="1:2" x14ac:dyDescent="0.25">
      <c r="A19" t="s">
        <v>33</v>
      </c>
      <c r="B19" t="s">
        <v>89</v>
      </c>
    </row>
    <row r="20" spans="1:2" x14ac:dyDescent="0.25">
      <c r="A20" t="s">
        <v>35</v>
      </c>
      <c r="B20" t="s">
        <v>90</v>
      </c>
    </row>
    <row r="21" spans="1:2" x14ac:dyDescent="0.25">
      <c r="A21" t="s">
        <v>37</v>
      </c>
      <c r="B21" t="s">
        <v>91</v>
      </c>
    </row>
    <row r="22" spans="1:2" x14ac:dyDescent="0.25">
      <c r="A22" t="s">
        <v>39</v>
      </c>
      <c r="B22" t="s">
        <v>92</v>
      </c>
    </row>
    <row r="23" spans="1:2" x14ac:dyDescent="0.25">
      <c r="A23" t="s">
        <v>41</v>
      </c>
      <c r="B23" t="s">
        <v>93</v>
      </c>
    </row>
    <row r="24" spans="1:2" x14ac:dyDescent="0.25">
      <c r="A24" t="s">
        <v>43</v>
      </c>
      <c r="B24" t="s">
        <v>94</v>
      </c>
    </row>
    <row r="25" spans="1:2" x14ac:dyDescent="0.25">
      <c r="A25" t="s">
        <v>45</v>
      </c>
      <c r="B25" t="s">
        <v>95</v>
      </c>
    </row>
    <row r="26" spans="1:2" x14ac:dyDescent="0.25">
      <c r="A26" t="s">
        <v>47</v>
      </c>
      <c r="B26" t="s">
        <v>96</v>
      </c>
    </row>
    <row r="27" spans="1:2" x14ac:dyDescent="0.25">
      <c r="A27" t="s">
        <v>49</v>
      </c>
      <c r="B27" t="s">
        <v>97</v>
      </c>
    </row>
    <row r="28" spans="1:2" x14ac:dyDescent="0.25">
      <c r="A28" t="s">
        <v>51</v>
      </c>
      <c r="B28" t="s">
        <v>98</v>
      </c>
    </row>
    <row r="29" spans="1:2" x14ac:dyDescent="0.25">
      <c r="A29" t="s">
        <v>53</v>
      </c>
      <c r="B29" t="s">
        <v>99</v>
      </c>
    </row>
    <row r="30" spans="1:2" x14ac:dyDescent="0.25">
      <c r="A30" t="s">
        <v>55</v>
      </c>
      <c r="B30" t="s">
        <v>100</v>
      </c>
    </row>
    <row r="31" spans="1:2" x14ac:dyDescent="0.25">
      <c r="A31" t="s">
        <v>57</v>
      </c>
      <c r="B31" t="s">
        <v>101</v>
      </c>
    </row>
    <row r="32" spans="1:2" x14ac:dyDescent="0.25">
      <c r="A32" t="s">
        <v>59</v>
      </c>
      <c r="B32" t="s">
        <v>102</v>
      </c>
    </row>
    <row r="33" spans="1:2" x14ac:dyDescent="0.25">
      <c r="A33" t="s">
        <v>61</v>
      </c>
      <c r="B33" t="s">
        <v>103</v>
      </c>
    </row>
    <row r="34" spans="1:2" x14ac:dyDescent="0.25">
      <c r="A34" t="s">
        <v>63</v>
      </c>
      <c r="B34" t="s">
        <v>104</v>
      </c>
    </row>
    <row r="35" spans="1:2" x14ac:dyDescent="0.25">
      <c r="A35" t="s">
        <v>65</v>
      </c>
      <c r="B35" t="s">
        <v>105</v>
      </c>
    </row>
    <row r="36" spans="1:2" x14ac:dyDescent="0.25">
      <c r="A36" t="s">
        <v>67</v>
      </c>
      <c r="B36" t="s">
        <v>106</v>
      </c>
    </row>
    <row r="37" spans="1:2" x14ac:dyDescent="0.25">
      <c r="A37" t="s">
        <v>69</v>
      </c>
      <c r="B37" t="s">
        <v>107</v>
      </c>
    </row>
    <row r="38" spans="1:2" x14ac:dyDescent="0.25">
      <c r="A38" t="s">
        <v>71</v>
      </c>
      <c r="B38" t="s">
        <v>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0ABC-6769-44BD-AA1C-F4311B8905CE}">
  <dimension ref="A1:B38"/>
  <sheetViews>
    <sheetView topLeftCell="A6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35</v>
      </c>
      <c r="B20" t="s">
        <v>36</v>
      </c>
    </row>
    <row r="21" spans="1:2" x14ac:dyDescent="0.25">
      <c r="A21" t="s">
        <v>37</v>
      </c>
      <c r="B21" t="s">
        <v>38</v>
      </c>
    </row>
    <row r="22" spans="1:2" x14ac:dyDescent="0.25">
      <c r="A22" t="s">
        <v>39</v>
      </c>
      <c r="B22" t="s">
        <v>40</v>
      </c>
    </row>
    <row r="23" spans="1:2" x14ac:dyDescent="0.25">
      <c r="A23" t="s">
        <v>41</v>
      </c>
      <c r="B23" t="s">
        <v>42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45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57</v>
      </c>
      <c r="B31" t="s">
        <v>58</v>
      </c>
    </row>
    <row r="32" spans="1:2" x14ac:dyDescent="0.25">
      <c r="A32" t="s">
        <v>59</v>
      </c>
      <c r="B32" t="s">
        <v>60</v>
      </c>
    </row>
    <row r="33" spans="1:2" x14ac:dyDescent="0.25">
      <c r="A33" t="s">
        <v>61</v>
      </c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8 K h y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P C o c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H J V E N j Q J B s C A A D V E g A A E w A c A E Z v c m 1 1 b G F z L 1 N l Y 3 R p b 2 4 x L m 0 g o h g A K K A U A A A A A A A A A A A A A A A A A A A A A A A A A A A A 7 Z d d i 9 p A F I b v B f 9 D S G 8 U o q j Q w r Z 4 Y d V t X e p H N 5 F e N G W Y T U 7 j w G Q m z D m R l W X / e 0 d T W w p q w 7 I X z T a 5 M T n 5 O P M + P g c N Q k R C K 8 c v P v v v m o 1 m A z f c Q O x M F Z h k x 1 Z G R I B s t A X D E y g O G W k 2 k p K t E Q y y i U A S U n I C d p 2 D Z E t h z y h B E D O f b B X Z R 5 F s m D N 0 J F C z 4 d h t a U Q C y l b G u O 1 O d J S n o K h 1 L S R 0 x 1 q R P c C W O 3 4 b H h q E N + t P s 9 E i n O c o o j C Y z a d + Z z 3 z O 9 t + Z 6 G 3 4 Y Q T f 8 8 R M P y 5 1 P 0 i M N z 3 9 P M s k z s 2 m i 7 Z o N e / C p 8 7 k r Z l r m K W c G T 4 q 9 e g N + h 1 I 9 y 6 b e / r B K R I 7 X 1 m 6 H q u 5 4 y 1 z F O F w 4 F n 8 U Y 6 F i o Z v n n d 6 / U 9 5 3 O u C X z a S R j + 3 u 0 u t I J v b a + g 9 s o N R K a d i K d 3 g s f a t f w C f m e v C g x X + F 2 b t H h + s M s A W w V j 7 + H B L a p 9 2 5 / s G Y f g n h 4 9 5 1 g f / F F / b D c b Q p 3 u 9 y Q 7 p t K 6 Z c u C d p c Q V s m O k p F q K 8 4 j v A E q J u s y v y p Z U T J S r c Q Z f n N N 2 r A P H L U U C s 5 S r J I S J S P V Y l y k u O C U G y 7 3 H F / K L 0 j J S L U V 5 x G u j M 7 4 3 4 e q S l a U j F Q b c R r f L a C I c z t V l / + y V 8 m I k p H + W z d u w b J Z A R k t I U + P Q M c m j + F A 6 w s g s Q D u L Z m Z / T p N C r H Y v 9 T 5 m a Z T 8 P 4 B N 5 4 7 U u 0 D O y w k 0 8 b O j N C K T W n D l b Y k N / Y q 5 P I 4 e V X y 4 e m R X r 4 P P w B Q S w E C L Q A U A A I A C A D w q H J V B V p I c a I A A A D 2 A A A A E g A A A A A A A A A A A A A A A A A A A A A A Q 2 9 u Z m l n L 1 B h Y 2 t h Z 2 U u e G 1 s U E s B A i 0 A F A A C A A g A 8 K h y V Q / K 6 a u k A A A A 6 Q A A A B M A A A A A A A A A A A A A A A A A 7 g A A A F t D b 2 5 0 Z W 5 0 X 1 R 5 c G V z X S 5 4 b W x Q S w E C L Q A U A A I A C A D w q H J V E N j Q J B s C A A D V E g A A E w A A A A A A A A A A A A A A A A D f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V A A A A A A A A A J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S G l n a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0 R p c 3 R p b G x h d G V f R n V l b F 9 P a W x f V W 5 p d G V k X 1 N 0 Y X R l c 1 9 I a W d o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D o 1 M i 4 5 O T k 4 O D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E a X N 0 a W x s Y X R l X 0 Z 1 Z W x f T 2 l s X 1 V u a X R l Z F 9 T d G F 0 Z X N f S G l n a F 8 v Q X V 0 b 1 J l b W 9 2 Z W R D b 2 x 1 b W 5 z M S 5 7 Q 2 9 s d W 1 u M S w w f S Z x d W 9 0 O y w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0 h p Z 2 h f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S G l n a F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S G l n a F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S G l n a F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0 h p Z 2 h f b 2 l s X 2 F u Z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0 V s Z W N 0 c m l j a X R 5 X 1 V u a X R l Z F 9 T d G F 0 Z X N f S G l n a F 9 v a W x f Y W 5 k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T o w M i 4 y M z A 5 N z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F b G V j d H J p Y 2 l 0 e V 9 V b m l 0 Z W R f U 3 R h d G V z X 0 h p Z 2 h f b 2 l s X 2 F u Z F 8 v Q X V 0 b 1 J l b W 9 2 Z W R D b 2 x 1 b W 5 z M S 5 7 Q 2 9 s d W 1 u M S w w f S Z x d W 9 0 O y w m c X V v d D t T Z W N 0 a W 9 u M S 9 F b m V y Z 3 l f U H J p Y 2 V z X 0 F 2 Z X J h Z 2 V f U H J p Y 2 V f d G 9 f Q W x s X 1 V z Z X J z X 0 V s Z W N 0 c m l j a X R 5 X 1 V u a X R l Z F 9 T d G F 0 Z X N f S G l n a F 9 v a W x f Y W 5 k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I a W d o X 2 9 p b F 9 h b m R f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0 h p Z 2 h f b 2 l s X 2 F u Z F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0 h p Z 2 h f b 2 l s X 2 F u Z F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0 h p Z 2 h f b 2 l s X 2 F u Z F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0 h p Z 2 h f b 2 l s X 2 F u Z F 9 n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0 p l d F 9 G d W V s X 1 V u a X R l Z F 9 T d G F 0 Z X N f S G l n a F 9 v a W x f Y W 5 k X 2 d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T o x N C 4 1 N j M w M j c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K Z X R f R n V l b F 9 V b m l 0 Z W R f U 3 R h d G V z X 0 h p Z 2 h f b 2 l s X 2 F u Z F 9 n Y X M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S G l n a F 9 v a W x f Y W 5 k X 2 d h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S m V 0 X 0 Z 1 Z W x f V W 5 p d G V k X 1 N 0 Y X R l c 1 9 I a W d o X 2 9 p b F 9 h b m R f Z 2 F z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0 h p Z 2 h f b 2 l s X 2 F u Z F 9 n Y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0 h p Z 2 h f b 2 l s X 2 F u Z F 9 n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0 h p Z 2 h f b 2 l s X 2 F u Z F 9 n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N b 3 R v c l 9 H Y X N v b G l u Z V 9 V b m l 0 Z W R f U 3 R h d G V z X 0 h p Z 2 h f b 2 l s X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0 1 v d G 9 y X 0 d h c 2 9 s a W 5 l X 1 V u a X R l Z F 9 T d G F 0 Z X N f S G l n a F 9 v a W x f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T o y N y 4 z M z g w M z g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h p Z 2 h f b 2 l s X 2 E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S G l n a F 9 v a W x f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T W 9 0 b 3 J f R 2 F z b 2 x p b m V f V W 5 p d G V k X 1 N 0 Y X R l c 1 9 I a W d o X 2 9 p b F 9 h L 0 F 1 d G 9 S Z W 1 v d m V k Q 2 9 s d W 1 u c z E u e 0 N v b H V t b j E s M H 0 m c X V v d D s s J n F 1 b 3 Q 7 U 2 V j d G l v b j E v R W 5 l c m d 5 X 1 B y a W N l c 1 9 B d m V y Y W d l X 1 B y a W N l X 3 R v X 0 F s b F 9 V c 2 V y c 1 9 N b 3 R v c l 9 H Y X N v b G l u Z V 9 V b m l 0 Z W R f U 3 R h d G V z X 0 h p Z 2 h f b 2 l s X 2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N b 3 R v c l 9 H Y X N v b G l u Z V 9 V b m l 0 Z W R f U 3 R h d G V z X 0 h p Z 2 h f b 2 l s X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N b 3 R v c l 9 H Y X N v b G l u Z V 9 V b m l 0 Z W R f U 3 R h d G V z X 0 h p Z 2 h f b 2 l s X 2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0 h p Z 2 h f b 2 l s X 2 F u Z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0 5 h d H V y Y W x f R 2 F z X 1 V u a X R l Z F 9 T d G F 0 Z X N f S G l n a F 9 v a W x f Y W 5 k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T o z N i 4 5 N D Y y N j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O Y X R 1 c m F s X 0 d h c 1 9 V b m l 0 Z W R f U 3 R h d G V z X 0 h p Z 2 h f b 2 l s X 2 F u Z F 8 v Q X V 0 b 1 J l b W 9 2 Z W R D b 2 x 1 b W 5 z M S 5 7 Q 2 9 s d W 1 u M S w w f S Z x d W 9 0 O y w m c X V v d D t T Z W N 0 a W 9 u M S 9 F b m V y Z 3 l f U H J p Y 2 V z X 0 F 2 Z X J h Z 2 V f U H J p Y 2 V f d G 9 f Q W x s X 1 V z Z X J z X 0 5 h d H V y Y W x f R 2 F z X 1 V u a X R l Z F 9 T d G F 0 Z X N f S G l n a F 9 v a W x f Y W 5 k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I a W d o X 2 9 p b F 9 h b m R f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0 h p Z 2 h f b 2 l s X 2 F u Z F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0 h p Z 2 h f b 2 l s X 2 F u Z F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0 h p Z 2 h f b 2 l s X 2 F u Z F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S G l n a F 9 v a W x f Y W 5 k X 2 d h c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1 B y b 3 B h b m V f V W 5 p d G V k X 1 N 0 Y X R l c 1 9 I a W d o X 2 9 p b F 9 h b m R f Z 2 F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T o 0 N i 4 0 M D k x N D Q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Q c m 9 w Y W 5 l X 1 V u a X R l Z F 9 T d G F 0 Z X N f S G l n a F 9 v a W x f Y W 5 k X 2 d h c 1 8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I a W d o X 2 9 p b F 9 h b m R f Z 2 F z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U H J v c G F u Z V 9 V b m l 0 Z W R f U 3 R h d G V z X 0 h p Z 2 h f b 2 l s X 2 F u Z F 9 n Y X N f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S G l n a F 9 v a W x f Y W 5 k X 2 d h c 1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S G l n a F 9 v a W x f Y W 5 k X 2 d h c 1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S G l n a F 9 v a W x f Y W 5 k X 2 d h c 1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S Z X N p Z H V h b F 9 G d W V s X 0 9 p b F 9 V b m l 0 Z W R f U 3 R h d G V z X 0 h p Z 2 h f b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0 F 2 Z X J h Z 2 V f U H J p Y 2 V f d G 9 f Q W x s X 1 V z Z X J z X 1 J l c 2 l k d W F s X 0 Z 1 Z W x f T 2 l s X 1 V u a X R l Z F 9 T d G F 0 Z X N f S G l n a F 9 v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j o 1 N C 4 3 M z g w O T U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0 h p Z 2 h f b 2 k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S G l n a F 9 v a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U m V z a W R 1 Y W x f R n V l b F 9 P a W x f V W 5 p d G V k X 1 N 0 Y X R l c 1 9 I a W d o X 2 9 p L 0 F 1 d G 9 S Z W 1 v d m V k Q 2 9 s d W 1 u c z E u e 0 N v b H V t b j E s M H 0 m c X V v d D s s J n F 1 b 3 Q 7 U 2 V j d G l v b j E v R W 5 l c m d 5 X 1 B y a W N l c 1 9 B d m V y Y W d l X 1 B y a W N l X 3 R v X 0 F s b F 9 V c 2 V y c 1 9 S Z X N p Z H V h b F 9 G d W V s X 0 9 p b F 9 V b m l 0 Z W R f U 3 R h d G V z X 0 h p Z 2 h f b 2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S Z X N p Z H V h b F 9 G d W V s X 0 9 p b F 9 V b m l 0 Z W R f U 3 R h d G V z X 0 h p Z 2 h f b 2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S Z X N p Z H V h b F 9 G d W V s X 0 9 p b F 9 V b m l 0 Z W R f U 3 R h d G V z X 0 h p Z 2 h f b 2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0 h p Z 2 h f b 2 l s X 2 F u Z F 9 n Y X N f c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F s X 1 B l d H J v b G V 1 b V 9 Q c m l j Z X N f Q 3 J 1 Z G V f T 2 l s X 1 d l c 3 R f V G V 4 Y X N f S W 5 0 Z X J t Z W R p Y X R l X 1 N w b 3 R f S G l n a F 9 v a W x f Y W 5 k X 2 d h c 1 9 z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z o y M C 4 1 O T I 5 N z c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h p Z 2 h f b 2 l s X 2 F u Z F 9 n Y X N f c 3 U v Q X V 0 b 1 J l b W 9 2 Z W R D b 2 x 1 b W 5 z M S 5 7 Q 2 9 s d W 1 u M S w w f S Z x d W 9 0 O y w m c X V v d D t T Z W N 0 a W 9 u M S 9 S Z W F s X 1 B l d H J v b G V 1 b V 9 Q c m l j Z X N f Q 3 J 1 Z G V f T 2 l s X 1 d l c 3 R f V G V 4 Y X N f S W 5 0 Z X J t Z W R p Y X R l X 1 N w b 3 R f S G l n a F 9 v a W x f Y W 5 k X 2 d h c 1 9 z d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D c n V k Z V 9 P a W x f V 2 V z d F 9 U Z X h h c 1 9 J b n R l c m 1 l Z G l h d G V f U 3 B v d F 9 I a W d o X 2 9 p b F 9 h b m R f Z 2 F z X 3 N 1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h p Z 2 h f b 2 l s X 2 F u Z F 9 n Y X N f c 3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0 h p Z 2 h f b 2 l s X 2 F u Z F 9 n Y X N f c 3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0 h p Z 2 h f b 2 l s X 2 F u Z F 9 n Y X N f c 3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b 2 l s X 2 F u Z F 9 n Y X N f c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F s X 1 B l d H J v b G V 1 b V 9 Q c m l j Z X N f V H J h b n N w b 3 J 0 Y X R p b 2 5 f R X R o Y W 5 v b F 9 X a G 9 s Z X N h b G V f U H J p Y 2 V f S G l n a F 9 v a W x f Y W 5 k X 2 d h c 1 9 z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w M j o w N z o z M y 4 x N z I z M z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1 R y Y W 5 z c G 9 y d G F 0 a W 9 u X 0 V 0 a G F u b 2 x f V 2 h v b G V z Y W x l X 1 B y a W N l X 0 h p Z 2 h f b 2 l s X 2 F u Z F 9 n Y X N f c 3 U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S G l n a F 9 v a W x f Y W 5 k X 2 d h c 1 9 z d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U c m F u c 3 B v c n R h d G l v b l 9 F d G h h b m 9 s X 1 d o b 2 x l c 2 F s Z V 9 Q c m l j Z V 9 I a W d o X 2 9 p b F 9 h b m R f Z 2 F z X 3 N 1 L 0 F 1 d G 9 S Z W 1 v d m V k Q 2 9 s d W 1 u c z E u e 0 N v b H V t b j E s M H 0 m c X V v d D s s J n F 1 b 3 Q 7 U 2 V j d G l v b j E v U m V h b F 9 Q Z X R y b 2 x l d W 1 f U H J p Y 2 V z X 1 R y Y W 5 z c G 9 y d G F 0 a W 9 u X 0 V 0 a G F u b 2 x f V 2 h v b G V z Y W x l X 1 B y a W N l X 0 h p Z 2 h f b 2 l s X 2 F u Z F 9 n Y X N f c 3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b 2 l s X 2 F u Z F 9 n Y X N f c 3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b 2 l s X 2 F u Z F 9 n Y X N f c 3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L 1 G X 3 j G d B o L M n D l i b 4 b c A A A A A A g A A A A A A E G Y A A A A B A A A g A A A A Y W t W G l I v d R 1 F t B C E j w 7 6 l r 7 5 W I T Q C 3 g X V h L b R E 2 h l + Q A A A A A D o A A A A A C A A A g A A A A X R C n E W K 3 O K G o z W f E z x N Q c 0 B 5 l U H D a y M e I u m p E m C W E X h Q A A A A v Y l o G n Z h W Y A o C S f F j 3 I n m B X w 6 g l 7 U q 5 6 K o M Y I a A / K S 1 Z n E s m u V 1 Q i w I l R / E J u 8 j w V N 2 9 H c R V w 4 l o O T v y Y T O O U q i q 5 e d r F r Y I U 9 Q e e s q t S x x A A A A A m r p C D 6 s P W x x P D s 3 G P 1 j 6 v y c t Q Y Q w t m o n 0 7 7 V n z Z Z J T 1 O i L z T k g h j 6 1 x h 8 G D U 5 g U A X m q K f A 4 0 R B O 5 U D 0 Y R E 1 R S w = = < / D a t a M a s h u p > 
</file>

<file path=customXml/itemProps1.xml><?xml version="1.0" encoding="utf-8"?>
<ds:datastoreItem xmlns:ds="http://schemas.openxmlformats.org/officeDocument/2006/customXml" ds:itemID="{E2754435-9AB6-4AA1-9CC7-E5A1950CF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Etanol</vt:lpstr>
      <vt:lpstr>WTI</vt:lpstr>
      <vt:lpstr>Residual</vt:lpstr>
      <vt:lpstr>Propano</vt:lpstr>
      <vt:lpstr>Natural Gas</vt:lpstr>
      <vt:lpstr>Gasolina</vt:lpstr>
      <vt:lpstr>Jet-Keroseno</vt:lpstr>
      <vt:lpstr>Electricity</vt:lpstr>
      <vt:lpstr>Diesel</vt:lpstr>
      <vt:lpstr>HighSupplyOil_AEO</vt:lpstr>
      <vt:lpstr>HighSupplyOil_AEO_Final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2022-11-19T03:08:48Z</dcterms:modified>
</cp:coreProperties>
</file>