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LowPrice_Oil_AEO_2020\"/>
    </mc:Choice>
  </mc:AlternateContent>
  <xr:revisionPtr revIDLastSave="0" documentId="13_ncr:1_{69AF9DE2-BEE4-4184-8A46-9B70FDA817BE}" xr6:coauthVersionLast="47" xr6:coauthVersionMax="47" xr10:uidLastSave="{00000000-0000-0000-0000-000000000000}"/>
  <bookViews>
    <workbookView xWindow="-28920" yWindow="-120" windowWidth="29040" windowHeight="15840" firstSheet="3" activeTab="9" xr2:uid="{00000000-000D-0000-FFFF-FFFF00000000}"/>
  </bookViews>
  <sheets>
    <sheet name="Ethanol" sheetId="9" r:id="rId1"/>
    <sheet name="WTI" sheetId="8" r:id="rId2"/>
    <sheet name="Residual Fuel Oil" sheetId="7" r:id="rId3"/>
    <sheet name="Propano" sheetId="6" r:id="rId4"/>
    <sheet name="Natural Gas" sheetId="5" r:id="rId5"/>
    <sheet name="Electricity" sheetId="3" r:id="rId6"/>
    <sheet name="Jet Fuel" sheetId="4" r:id="rId7"/>
    <sheet name="Distilate Fuel Oil" sheetId="2" r:id="rId8"/>
    <sheet name="MotorGasoline" sheetId="11" r:id="rId9"/>
    <sheet name="LowOil_AEO_Final" sheetId="12" r:id="rId10"/>
    <sheet name="LowOil_AEO" sheetId="10" r:id="rId11"/>
  </sheets>
  <definedNames>
    <definedName name="_xlnm._FilterDatabase" localSheetId="10" hidden="1">LowOil_AEO!$E$7:$E$38</definedName>
    <definedName name="_xlnm._FilterDatabase" localSheetId="9" hidden="1">LowOil_AEO_Final!$C$6:$M$6</definedName>
    <definedName name="DatosExternos_1" localSheetId="7" hidden="1">'Distilate Fuel Oil'!$A$1:$B$38</definedName>
    <definedName name="DatosExternos_1" localSheetId="8" hidden="1">MotorGasoline!$A$1:$B$38</definedName>
    <definedName name="DatosExternos_2" localSheetId="5" hidden="1">Electricity!$A$1:$B$38</definedName>
    <definedName name="DatosExternos_3" localSheetId="6" hidden="1">'Jet Fuel'!$A$1:$B$38</definedName>
    <definedName name="DatosExternos_4" localSheetId="4" hidden="1">'Natural Gas'!$A$1:$B$38</definedName>
    <definedName name="DatosExternos_5" localSheetId="3" hidden="1">Propano!$A$1:$B$38</definedName>
    <definedName name="DatosExternos_6" localSheetId="2" hidden="1">'Residual Fuel Oil'!$A$1:$B$38</definedName>
    <definedName name="DatosExternos_7" localSheetId="1" hidden="1">WTI!$A$1:$B$38</definedName>
    <definedName name="DatosExternos_8" localSheetId="0" hidden="1">Ethanol!$A$1:$B$38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2" l="1"/>
  <c r="AA9" i="12" l="1"/>
  <c r="Z9" i="12" s="1"/>
  <c r="AA8" i="12"/>
  <c r="Z7" i="12" s="1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AA38" i="12"/>
  <c r="AA31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2" i="12"/>
  <c r="AA33" i="12"/>
  <c r="AA34" i="12"/>
  <c r="AA35" i="12"/>
  <c r="AA36" i="12"/>
  <c r="AA37" i="12"/>
  <c r="R45" i="12"/>
  <c r="R43" i="12"/>
  <c r="D64" i="12"/>
  <c r="D65" i="12" s="1"/>
  <c r="E55" i="12"/>
  <c r="E54" i="12"/>
  <c r="E53" i="12"/>
  <c r="E52" i="12"/>
  <c r="E51" i="12"/>
  <c r="E50" i="12"/>
  <c r="E49" i="12"/>
  <c r="E48" i="12"/>
  <c r="E47" i="12"/>
  <c r="E46" i="12"/>
  <c r="E45" i="12"/>
  <c r="E44" i="12"/>
  <c r="R38" i="12"/>
  <c r="Q38" i="12"/>
  <c r="P38" i="12"/>
  <c r="Q37" i="12"/>
  <c r="R37" i="12" s="1"/>
  <c r="P37" i="12"/>
  <c r="P36" i="12"/>
  <c r="Q36" i="12" s="1"/>
  <c r="R36" i="12" s="1"/>
  <c r="P35" i="12"/>
  <c r="Q35" i="12" s="1"/>
  <c r="R35" i="12" s="1"/>
  <c r="P34" i="12"/>
  <c r="Q34" i="12" s="1"/>
  <c r="R34" i="12" s="1"/>
  <c r="Q33" i="12"/>
  <c r="R33" i="12" s="1"/>
  <c r="P33" i="12"/>
  <c r="P32" i="12"/>
  <c r="Q32" i="12" s="1"/>
  <c r="R32" i="12" s="1"/>
  <c r="P31" i="12"/>
  <c r="Q31" i="12" s="1"/>
  <c r="R31" i="12" s="1"/>
  <c r="P30" i="12"/>
  <c r="Q30" i="12" s="1"/>
  <c r="R30" i="12" s="1"/>
  <c r="Q29" i="12"/>
  <c r="R29" i="12" s="1"/>
  <c r="P29" i="12"/>
  <c r="P28" i="12"/>
  <c r="Q28" i="12" s="1"/>
  <c r="R28" i="12" s="1"/>
  <c r="P27" i="12"/>
  <c r="Q27" i="12" s="1"/>
  <c r="R27" i="12" s="1"/>
  <c r="P26" i="12"/>
  <c r="Q26" i="12" s="1"/>
  <c r="R26" i="12" s="1"/>
  <c r="R25" i="12"/>
  <c r="Q25" i="12"/>
  <c r="P25" i="12"/>
  <c r="Q24" i="12"/>
  <c r="R24" i="12" s="1"/>
  <c r="P24" i="12"/>
  <c r="P23" i="12"/>
  <c r="Q23" i="12" s="1"/>
  <c r="R23" i="12" s="1"/>
  <c r="P22" i="12"/>
  <c r="Q22" i="12" s="1"/>
  <c r="R22" i="12" s="1"/>
  <c r="R21" i="12"/>
  <c r="Q21" i="12"/>
  <c r="P21" i="12"/>
  <c r="P20" i="12"/>
  <c r="Q20" i="12" s="1"/>
  <c r="R20" i="12" s="1"/>
  <c r="P19" i="12"/>
  <c r="Q19" i="12" s="1"/>
  <c r="R19" i="12" s="1"/>
  <c r="P18" i="12"/>
  <c r="Q18" i="12" s="1"/>
  <c r="R18" i="12" s="1"/>
  <c r="P17" i="12"/>
  <c r="Q17" i="12" s="1"/>
  <c r="R17" i="12" s="1"/>
  <c r="P16" i="12"/>
  <c r="Q16" i="12" s="1"/>
  <c r="R16" i="12" s="1"/>
  <c r="P15" i="12"/>
  <c r="Q15" i="12" s="1"/>
  <c r="R15" i="12" s="1"/>
  <c r="P14" i="12"/>
  <c r="Q14" i="12" s="1"/>
  <c r="R14" i="12" s="1"/>
  <c r="P13" i="12"/>
  <c r="Q13" i="12" s="1"/>
  <c r="R13" i="12" s="1"/>
  <c r="P12" i="12"/>
  <c r="Q12" i="12" s="1"/>
  <c r="R12" i="12" s="1"/>
  <c r="P11" i="12"/>
  <c r="Q11" i="12" s="1"/>
  <c r="R11" i="12" s="1"/>
  <c r="P10" i="12"/>
  <c r="Q10" i="12" s="1"/>
  <c r="R10" i="12" s="1"/>
  <c r="P9" i="12"/>
  <c r="Q9" i="12" s="1"/>
  <c r="R9" i="12" s="1"/>
  <c r="P8" i="12"/>
  <c r="Q8" i="12" s="1"/>
  <c r="R8" i="12" s="1"/>
  <c r="P7" i="12"/>
  <c r="Q7" i="12" s="1"/>
  <c r="R7" i="12" s="1"/>
  <c r="W37" i="12" l="1"/>
  <c r="W36" i="12"/>
  <c r="W35" i="12"/>
  <c r="W34" i="12"/>
  <c r="W33" i="12"/>
  <c r="W32" i="12"/>
  <c r="W30" i="12"/>
  <c r="W28" i="12"/>
  <c r="W26" i="12"/>
  <c r="W25" i="12"/>
  <c r="W23" i="12"/>
  <c r="W21" i="12"/>
  <c r="W19" i="12"/>
  <c r="W17" i="12"/>
  <c r="W15" i="12"/>
  <c r="W13" i="12"/>
  <c r="W11" i="12"/>
  <c r="W9" i="12"/>
  <c r="W38" i="12"/>
  <c r="W31" i="12"/>
  <c r="W29" i="12"/>
  <c r="W27" i="12"/>
  <c r="W24" i="12"/>
  <c r="W22" i="12"/>
  <c r="W20" i="12"/>
  <c r="W18" i="12"/>
  <c r="W16" i="12"/>
  <c r="W14" i="12"/>
  <c r="W12" i="12"/>
  <c r="W10" i="12"/>
  <c r="W8" i="12"/>
  <c r="W7" i="12"/>
  <c r="R9" i="10" l="1"/>
  <c r="R8" i="10"/>
  <c r="R7" i="10"/>
  <c r="Q7" i="10"/>
  <c r="P7" i="10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7" i="9"/>
  <c r="E5" i="9"/>
  <c r="W7" i="10"/>
  <c r="D64" i="10"/>
  <c r="D65" i="10" s="1"/>
  <c r="E55" i="10"/>
  <c r="E54" i="10"/>
  <c r="E53" i="10"/>
  <c r="E52" i="10"/>
  <c r="E51" i="10"/>
  <c r="E50" i="10"/>
  <c r="E49" i="10"/>
  <c r="E48" i="10"/>
  <c r="E47" i="10"/>
  <c r="E46" i="10"/>
  <c r="E45" i="10"/>
  <c r="E44" i="10"/>
  <c r="R38" i="10"/>
  <c r="Q38" i="10"/>
  <c r="P38" i="10"/>
  <c r="P37" i="10"/>
  <c r="Q37" i="10" s="1"/>
  <c r="R37" i="10" s="1"/>
  <c r="P36" i="10"/>
  <c r="Q36" i="10" s="1"/>
  <c r="R36" i="10" s="1"/>
  <c r="P35" i="10"/>
  <c r="Q35" i="10" s="1"/>
  <c r="R35" i="10" s="1"/>
  <c r="P34" i="10"/>
  <c r="Q34" i="10" s="1"/>
  <c r="R34" i="10" s="1"/>
  <c r="P33" i="10"/>
  <c r="Q33" i="10" s="1"/>
  <c r="R33" i="10" s="1"/>
  <c r="P32" i="10"/>
  <c r="Q32" i="10" s="1"/>
  <c r="R32" i="10" s="1"/>
  <c r="P31" i="10"/>
  <c r="Q31" i="10" s="1"/>
  <c r="R31" i="10" s="1"/>
  <c r="P30" i="10"/>
  <c r="Q30" i="10" s="1"/>
  <c r="R30" i="10" s="1"/>
  <c r="P29" i="10"/>
  <c r="Q29" i="10" s="1"/>
  <c r="R29" i="10" s="1"/>
  <c r="P28" i="10"/>
  <c r="Q28" i="10" s="1"/>
  <c r="R28" i="10" s="1"/>
  <c r="P27" i="10"/>
  <c r="Q27" i="10" s="1"/>
  <c r="R27" i="10" s="1"/>
  <c r="P26" i="10"/>
  <c r="Q26" i="10" s="1"/>
  <c r="R26" i="10" s="1"/>
  <c r="P25" i="10"/>
  <c r="Q25" i="10" s="1"/>
  <c r="R25" i="10" s="1"/>
  <c r="P24" i="10"/>
  <c r="Q24" i="10" s="1"/>
  <c r="R24" i="10" s="1"/>
  <c r="P23" i="10"/>
  <c r="Q23" i="10" s="1"/>
  <c r="R23" i="10" s="1"/>
  <c r="P22" i="10"/>
  <c r="Q22" i="10" s="1"/>
  <c r="R22" i="10" s="1"/>
  <c r="P21" i="10"/>
  <c r="Q21" i="10" s="1"/>
  <c r="R21" i="10" s="1"/>
  <c r="P20" i="10"/>
  <c r="Q20" i="10" s="1"/>
  <c r="R20" i="10" s="1"/>
  <c r="P19" i="10"/>
  <c r="Q19" i="10" s="1"/>
  <c r="R19" i="10" s="1"/>
  <c r="P18" i="10"/>
  <c r="Q18" i="10" s="1"/>
  <c r="R18" i="10" s="1"/>
  <c r="P17" i="10"/>
  <c r="Q17" i="10" s="1"/>
  <c r="R17" i="10" s="1"/>
  <c r="P16" i="10"/>
  <c r="Q16" i="10" s="1"/>
  <c r="R16" i="10" s="1"/>
  <c r="P15" i="10"/>
  <c r="Q15" i="10" s="1"/>
  <c r="R15" i="10" s="1"/>
  <c r="P14" i="10"/>
  <c r="Q14" i="10" s="1"/>
  <c r="R14" i="10" s="1"/>
  <c r="P13" i="10"/>
  <c r="Q13" i="10" s="1"/>
  <c r="R13" i="10" s="1"/>
  <c r="P12" i="10"/>
  <c r="Q12" i="10" s="1"/>
  <c r="R12" i="10" s="1"/>
  <c r="P11" i="10"/>
  <c r="Q11" i="10" s="1"/>
  <c r="R11" i="10" s="1"/>
  <c r="P10" i="10"/>
  <c r="Q10" i="10" s="1"/>
  <c r="R10" i="10" s="1"/>
  <c r="P9" i="10"/>
  <c r="Q9" i="10" s="1"/>
  <c r="P8" i="10"/>
  <c r="Q8" i="10" s="1"/>
  <c r="W37" i="10" l="1"/>
  <c r="W36" i="10"/>
  <c r="W35" i="10"/>
  <c r="W33" i="10"/>
  <c r="W32" i="10"/>
  <c r="W30" i="10"/>
  <c r="W28" i="10"/>
  <c r="W26" i="10"/>
  <c r="W25" i="10"/>
  <c r="W24" i="10"/>
  <c r="W23" i="10"/>
  <c r="W22" i="10"/>
  <c r="W21" i="10"/>
  <c r="W20" i="10"/>
  <c r="W18" i="10"/>
  <c r="W17" i="10"/>
  <c r="W16" i="10"/>
  <c r="W14" i="10"/>
  <c r="W12" i="10"/>
  <c r="W10" i="10"/>
  <c r="W8" i="10"/>
  <c r="W38" i="10"/>
  <c r="W34" i="10"/>
  <c r="W31" i="10"/>
  <c r="W29" i="10"/>
  <c r="W27" i="10"/>
  <c r="W19" i="10"/>
  <c r="W15" i="10"/>
  <c r="W13" i="10"/>
  <c r="W11" i="10"/>
  <c r="W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Z7" authorId="0" shapeId="0" xr:uid="{07A91028-03CE-47E9-B9F3-232CFCF7D72D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Debe ser igual en todos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F1138-19DE-4722-8AD8-F448F8D9FBB0}" keepAlive="1" name="Consulta - Energy_Prices_Average_Price_to_All_Users_Distillate_Fuel_Oil_United_States_Low_p" description="Conexión a la consulta 'Energy_Prices_Average_Price_to_All_Users_Distillate_Fuel_Oil_United_States_Low_p' en el libro." type="5" refreshedVersion="8" background="1" saveData="1">
    <dbPr connection="Provider=Microsoft.Mashup.OleDb.1;Data Source=$Workbook$;Location=Energy_Prices_Average_Price_to_All_Users_Distillate_Fuel_Oil_United_States_Low_p;Extended Properties=&quot;&quot;" command="SELECT * FROM [Energy_Prices_Average_Price_to_All_Users_Distillate_Fuel_Oil_United_States_Low_p]"/>
  </connection>
  <connection id="2" xr16:uid="{0F025296-25C8-4703-B461-3DA78CCFF40B}" keepAlive="1" name="Consulta - Energy_Prices_Average_Price_to_All_Users_Electricity_United_States_Low_price_AEO" description="Conexión a la consulta 'Energy_Prices_Average_Price_to_All_Users_Electricity_United_States_Low_price_AEO' en el libro." type="5" refreshedVersion="8" background="1" saveData="1">
    <dbPr connection="Provider=Microsoft.Mashup.OleDb.1;Data Source=$Workbook$;Location=Energy_Prices_Average_Price_to_All_Users_Electricity_United_States_Low_price_AEO;Extended Properties=&quot;&quot;" command="SELECT * FROM [Energy_Prices_Average_Price_to_All_Users_Electricity_United_States_Low_price_AEO]"/>
  </connection>
  <connection id="3" xr16:uid="{92C03DE4-39FD-44B0-84D9-16765CF44A2C}" keepAlive="1" name="Consulta - Energy_Prices_Average_Price_to_All_Users_Jet_Fuel_United_States_Low_price_AEO202" description="Conexión a la consulta 'Energy_Prices_Average_Price_to_All_Users_Jet_Fuel_United_States_Low_price_AEO202' en el libro." type="5" refreshedVersion="8" background="1" saveData="1">
    <dbPr connection="Provider=Microsoft.Mashup.OleDb.1;Data Source=$Workbook$;Location=Energy_Prices_Average_Price_to_All_Users_Jet_Fuel_United_States_Low_price_AEO202;Extended Properties=&quot;&quot;" command="SELECT * FROM [Energy_Prices_Average_Price_to_All_Users_Jet_Fuel_United_States_Low_price_AEO202]"/>
  </connection>
  <connection id="4" xr16:uid="{339C248C-A61F-4B44-B2FC-2150C6B04BDD}" keepAlive="1" name="Consulta - Energy_Prices_Average_Price_to_All_Users_Motor_Gasoline_United_States_Low_price_" description="Conexión a la consulta 'Energy_Prices_Average_Price_to_All_Users_Motor_Gasoline_United_States_Low_price_' en el libro." type="5" refreshedVersion="8" background="1" saveData="1">
    <dbPr connection="Provider=Microsoft.Mashup.OleDb.1;Data Source=$Workbook$;Location=Energy_Prices_Average_Price_to_All_Users_Motor_Gasoline_United_States_Low_price_;Extended Properties=&quot;&quot;" command="SELECT * FROM [Energy_Prices_Average_Price_to_All_Users_Motor_Gasoline_United_States_Low_price_]"/>
  </connection>
  <connection id="5" xr16:uid="{CBE7E4C3-F8E9-42BA-A352-5957F59F1D77}" keepAlive="1" name="Consulta - Energy_Prices_Average_Price_to_All_Users_Natural_Gas_United_States_Low_price_AEO" description="Conexión a la consulta 'Energy_Prices_Average_Price_to_All_Users_Natural_Gas_United_States_Low_price_AEO' en el libro." type="5" refreshedVersion="8" background="1" saveData="1">
    <dbPr connection="Provider=Microsoft.Mashup.OleDb.1;Data Source=$Workbook$;Location=Energy_Prices_Average_Price_to_All_Users_Natural_Gas_United_States_Low_price_AEO;Extended Properties=&quot;&quot;" command="SELECT * FROM [Energy_Prices_Average_Price_to_All_Users_Natural_Gas_United_States_Low_price_AEO]"/>
  </connection>
  <connection id="6" xr16:uid="{026C0BED-74E2-4E50-8551-1F3379816239}" keepAlive="1" name="Consulta - Energy_Prices_Average_Price_to_All_Users_Propane_United_States_Low_price_AEO2020" description="Conexión a la consulta 'Energy_Prices_Average_Price_to_All_Users_Propane_United_States_Low_price_AEO2020' en el libro." type="5" refreshedVersion="8" background="1" saveData="1">
    <dbPr connection="Provider=Microsoft.Mashup.OleDb.1;Data Source=$Workbook$;Location=Energy_Prices_Average_Price_to_All_Users_Propane_United_States_Low_price_AEO2020;Extended Properties=&quot;&quot;" command="SELECT * FROM [Energy_Prices_Average_Price_to_All_Users_Propane_United_States_Low_price_AEO2020]"/>
  </connection>
  <connection id="7" xr16:uid="{4B537AB4-BF95-4107-9975-C3854DC9566D}" keepAlive="1" name="Consulta - Energy_Prices_Average_Price_to_All_Users_Residual_Fuel_Oil_United_States_Low_pri" description="Conexión a la consulta 'Energy_Prices_Average_Price_to_All_Users_Residual_Fuel_Oil_United_States_Low_pri' en el libro." type="5" refreshedVersion="8" background="1" saveData="1">
    <dbPr connection="Provider=Microsoft.Mashup.OleDb.1;Data Source=$Workbook$;Location=Energy_Prices_Average_Price_to_All_Users_Residual_Fuel_Oil_United_States_Low_pri;Extended Properties=&quot;&quot;" command="SELECT * FROM [Energy_Prices_Average_Price_to_All_Users_Residual_Fuel_Oil_United_States_Low_pri]"/>
  </connection>
  <connection id="8" xr16:uid="{AC15E89A-CA86-4C62-8A0F-9F1C5B62CED5}" keepAlive="1" name="Consulta - Real_Petroleum_Prices_Crude_Oil_West_Texas_Intermediate_Spot_Low_price_AEO2020" description="Conexión a la consulta 'Real_Petroleum_Prices_Crude_Oil_West_Texas_Intermediate_Spot_Low_price_AEO2020' en el libro." type="5" refreshedVersion="8" background="1" saveData="1">
    <dbPr connection="Provider=Microsoft.Mashup.OleDb.1;Data Source=$Workbook$;Location=Real_Petroleum_Prices_Crude_Oil_West_Texas_Intermediate_Spot_Low_price_AEO2020;Extended Properties=&quot;&quot;" command="SELECT * FROM [Real_Petroleum_Prices_Crude_Oil_West_Texas_Intermediate_Spot_Low_price_AEO2020]"/>
  </connection>
  <connection id="9" xr16:uid="{604922F3-D5FA-4C1F-9DDC-55C5D28BD705}" keepAlive="1" name="Consulta - Real_Petroleum_Prices_Transportation_Ethanol_Wholesale_Price_Low_price_AEO2020" description="Conexión a la consulta 'Real_Petroleum_Prices_Transportation_Ethanol_Wholesale_Price_Low_price_AEO2020' en el libro." type="5" refreshedVersion="8" background="1" saveData="1">
    <dbPr connection="Provider=Microsoft.Mashup.OleDb.1;Data Source=$Workbook$;Location=Real_Petroleum_Prices_Transportation_Ethanol_Wholesale_Price_Low_price_AEO2020;Extended Properties=&quot;&quot;" command="SELECT * FROM [Real_Petroleum_Prices_Transportation_Ethanol_Wholesale_Price_Low_price_AEO2020]"/>
  </connection>
</connections>
</file>

<file path=xl/sharedStrings.xml><?xml version="1.0" encoding="utf-8"?>
<sst xmlns="http://schemas.openxmlformats.org/spreadsheetml/2006/main" count="494" uniqueCount="116">
  <si>
    <t>Column1</t>
  </si>
  <si>
    <t>Column2</t>
  </si>
  <si>
    <t>Energy Prices Average Price to All Users Distillate Fuel Oil United States Low price AEO2020</t>
  </si>
  <si>
    <t/>
  </si>
  <si>
    <t>https://www.eia.gov/opendata/v1/qb.php?sdid=AEO.2020.LOWPRICE.PRCE_REAL_TEN_NA_DFO_NA_NA_Y13DLRPMMBTU.A</t>
  </si>
  <si>
    <t>22:50:25 GMT-0500 (hora estándar de Colombia)</t>
  </si>
  <si>
    <t>Source: U.S. Energy Information Administration</t>
  </si>
  <si>
    <t>Year</t>
  </si>
  <si>
    <t>Series ID: AEO.2020.LOWPRICE.PRCE_REAL_TEN_NA_DFO_NA_NA_Y13DLRPMMBTU.A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</si>
  <si>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</si>
  <si>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</si>
  <si>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</si>
  <si>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</si>
  <si>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</si>
  <si>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</si>
  <si>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</si>
  <si>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</si>
  <si>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</si>
  <si>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</si>
  <si>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</si>
  <si>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</si>
  <si>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</si>
  <si>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</si>
  <si>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</si>
  <si>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</si>
  <si>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</si>
  <si>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</si>
  <si>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</si>
  <si>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</si>
  <si>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</si>
  <si>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</si>
  <si>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</si>
  <si>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</si>
  <si>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</si>
  <si>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</si>
  <si>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</si>
  <si>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</si>
  <si>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</si>
  <si>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</si>
  <si>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</si>
  <si>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</si>
  <si>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Electricity United States Low price AEO2020</t>
  </si>
  <si>
    <t>https://www.eia.gov/opendata/v1/qb.php?sdid=AEO.2020.LOWPRICE.PRCE_REAL_TEN_NA_ELC_NA_NA_Y13DLRPMMBTU.A</t>
  </si>
  <si>
    <t>22:50:38 GMT-0500 (hora estándar de Colombia)</t>
  </si>
  <si>
    <t>Series ID: AEO.2020.LOWPRICE.PRCE_REAL_TEN_NA_ELC_NA_NA_Y13DLRPMMBTU.A 2019 $/MMBtu</t>
  </si>
  <si>
    <t>Energy Prices Average Price to All Users Jet Fuel United States Low price AEO2020</t>
  </si>
  <si>
    <t>https://www.eia.gov/opendata/v1/qb.php?sdid=AEO.2020.LOWPRICE.PRCE_REAL_TEN_NA_JFL_NA_NA_Y13DLRPMMBTU.A</t>
  </si>
  <si>
    <t>22:50:21 GMT-0500 (hora estándar de Colombia)</t>
  </si>
  <si>
    <t>Series ID: AEO.2020.LOWPRICE.PRCE_REAL_TEN_NA_JFL_NA_NA_Y13DLRPMMBTU.A 2019 $/MMBtu</t>
  </si>
  <si>
    <t>Energy Prices Average Price to All Users Natural Gas United States Low price AEO2020</t>
  </si>
  <si>
    <t>https://www.eia.gov/opendata/v1/qb.php?sdid=AEO.2020.LOWPRICE.PRCE_REAL_TEN_NA_NG_NA_NA_Y13DLRPMMBTU.A</t>
  </si>
  <si>
    <t>22:50:34 GMT-0500 (hora estándar de Colombia)</t>
  </si>
  <si>
    <t>Series ID: AEO.2020.LOWPRICE.PRCE_REAL_TEN_NA_NG_NA_NA_Y13DLRPMMBTU.A 2019 $/MMBtu</t>
  </si>
  <si>
    <t>Energy Prices Average Price to All Users Propane United States Low price AEO2020</t>
  </si>
  <si>
    <t>https://www.eia.gov/opendata/v1/qb.php?sdid=AEO.2020.LOWPRICE.PRCE_REAL_TEN_NA_PROP_NA_NA_Y13DLRPMMBTU.A</t>
  </si>
  <si>
    <t>22:50:09 GMT-0500 (hora estándar de Colombia)</t>
  </si>
  <si>
    <t>Series ID: AEO.2020.LOWPRICE.PRCE_REAL_TEN_NA_PROP_NA_NA_Y13DLRPMMBTU.A 2019 $/MMBtu</t>
  </si>
  <si>
    <t>Energy Prices Average Price to All Users Residual Fuel Oil United States Low price AEO2020</t>
  </si>
  <si>
    <t>https://www.eia.gov/opendata/v1/qb.php?sdid=AEO.2020.LOWPRICE.PRCE_REAL_TEN_NA_RFO_NA_NA_Y13DLRPMMBTU.A</t>
  </si>
  <si>
    <t>22:50:29 GMT-0500 (hora estándar de Colombia)</t>
  </si>
  <si>
    <t>Series ID: AEO.2020.LOWPRICE.PRCE_REAL_TEN_NA_RFO_NA_NA_Y13DLRPMMBTU.A 2019 $/MMBtu</t>
  </si>
  <si>
    <t>Real Petroleum Prices Crude Oil West Texas Intermediate Spot Low price AEO2020</t>
  </si>
  <si>
    <t>https://www.eia.gov/opendata/v1/qb.php?sdid=AEO.2020.LOWPRICE.PRCE_NA_NA_NA_CR_WTI_USA_Y13DLRPBBL.A</t>
  </si>
  <si>
    <t>22:50:42 GMT-0500 (hora estándar de Colombia)</t>
  </si>
  <si>
    <t>Series ID: AEO.2020.LOWPRICE.PRCE_NA_NA_NA_CR_WTI_USA_Y13DLRPBBL.A 2019 $/b</t>
  </si>
  <si>
    <t>Real Petroleum Prices Transportation Ethanol Wholesale Price Low price AEO2020</t>
  </si>
  <si>
    <t>https://www.eia.gov/opendata/v1/qb.php?sdid=AEO.2020.LOWPRICE.PRCE_WHL_TRN_NA_ETH_NA_USA_Y13DLRPGLN.A</t>
  </si>
  <si>
    <t>22:50:46 GMT-0500 (hora estándar de Colombia)</t>
  </si>
  <si>
    <t>Series ID: AEO.2020.LOWPRICE.PRCE_WHL_TRN_NA_ETH_NA_USA_Y13DLRPGLN.A 2019 $/gal</t>
  </si>
  <si>
    <t>USD2019/MillonBTU</t>
  </si>
  <si>
    <t>USD2019/bl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</si>
  <si>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</si>
  <si>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</si>
  <si>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</si>
  <si>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</si>
  <si>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</si>
  <si>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</si>
  <si>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</si>
  <si>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</si>
  <si>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</si>
  <si>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Electricity</t>
  </si>
  <si>
    <t>% Crecimiento de Distillate Fuel respecto a 2019</t>
  </si>
  <si>
    <t>Biodiesel, US/gal, https://www.iea.org/data-and-statistics/charts/biodiesel-and-diesel-prices-2019-to-april-2022</t>
  </si>
  <si>
    <t>Tablas de conversion de acuerdo a US EIA</t>
  </si>
  <si>
    <t>MMBTU es millon de BTU</t>
  </si>
  <si>
    <t>MMBTU/b</t>
  </si>
  <si>
    <t>MMBTU/gal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</si>
  <si>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</si>
  <si>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</si>
  <si>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</si>
  <si>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</si>
  <si>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</si>
  <si>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</si>
  <si>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</si>
  <si>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</si>
  <si>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</si>
  <si>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</si>
  <si>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</si>
  <si>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</si>
  <si>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</si>
  <si>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</si>
  <si>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</si>
  <si>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</si>
  <si>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</si>
  <si>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Energy Prices Average Price to All Users Motor Gasoline United States Low price AEO2020</t>
  </si>
  <si>
    <t>https://www.eia.gov/opendata/v1/qb.php?sdid=AEO.2020.LOWPRICE.PRCE_REAL_TEN_NA_MGS_NA_NA_Y13DLRPMMBTU.A</t>
  </si>
  <si>
    <t>22:50:16 GMT-0500 (hora estándar de Colombia)</t>
  </si>
  <si>
    <t>Series ID: AEO.2020.LOWPRICE.PRCE_REAL_TEN_NA_MGS_NA_NA_Y13DLRPMMBTU.A 2019 $/MMBtu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</si>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</sst>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0" fillId="0" borderId="9" xfId="0" applyBorder="1"/>
    <xf numFmtId="0" fontId="0" fillId="0" borderId="10" xfId="0" applyBorder="1"/>
    <xf numFmtId="2" fontId="0" fillId="3" borderId="0" xfId="0" applyNumberFormat="1" applyFill="1" applyAlignment="1">
      <alignment horizontal="center"/>
    </xf>
    <xf numFmtId="9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7" fillId="0" borderId="0" xfId="0" applyFo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E2CCC8-47DD-4049-B80C-6D0171FBC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906E9D-4460-4850-BB56-F181E7F9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021" y="9080047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9" xr16:uid="{4FBC3274-981F-4253-8B22-36D93FBE15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E5F5910D-BB05-4130-A9F5-0ED9E0D6DD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05EE6EEF-7C66-4C99-8CB6-728FA246B4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97BF9B01-89B6-4809-AEA8-647DCFFAE5D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22A155E0-0FC3-4AD2-B158-5E764BC09E8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069CCF0-75E9-4654-BE3F-8D54474594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DD13D90-6E6B-4105-9C3E-EE183514222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1EA5169-5E69-4BED-978E-3703C55EB2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99CBC0B-E3E4-474F-90AA-A5900882DB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C058EA-8847-4DE8-A73A-8C09B611BA1D}" name="Real_Petroleum_Prices_Transportation_Ethanol_Wholesale_Price_Low_price_AEO2020" displayName="Real_Petroleum_Prices_Transportation_Ethanol_Wholesale_Price_Low_price_AEO2020" ref="A1:B38" tableType="queryTable" totalsRowShown="0">
  <autoFilter ref="A1:B38" xr:uid="{1EC058EA-8847-4DE8-A73A-8C09B611BA1D}"/>
  <tableColumns count="2">
    <tableColumn id="1" xr3:uid="{72D1803D-2154-4345-9AC1-42DF1E91203E}" uniqueName="1" name="Column1" queryTableFieldId="1" dataDxfId="17"/>
    <tableColumn id="2" xr3:uid="{ADB2A01B-25D7-473D-AA11-7C2FB11A1BE6}" uniqueName="2" name="Column2" queryTableFieldId="2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451240-AFA5-436D-8113-AC9C6AD574D6}" name="Real_Petroleum_Prices_Crude_Oil_West_Texas_Intermediate_Spot_Low_price_AEO2020" displayName="Real_Petroleum_Prices_Crude_Oil_West_Texas_Intermediate_Spot_Low_price_AEO2020" ref="A1:B38" tableType="queryTable" totalsRowShown="0">
  <autoFilter ref="A1:B38" xr:uid="{D4451240-AFA5-436D-8113-AC9C6AD574D6}"/>
  <tableColumns count="2">
    <tableColumn id="1" xr3:uid="{CABB3E26-677E-4E2D-A000-08E74454B662}" uniqueName="1" name="Column1" queryTableFieldId="1" dataDxfId="15"/>
    <tableColumn id="2" xr3:uid="{1B58DDFB-4386-4291-8250-97188C5C6CE6}" uniqueName="2" name="Column2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42088-DA12-46C9-A163-1C8E50199FA5}" name="Energy_Prices_Average_Price_to_All_Users_Residual_Fuel_Oil_United_States_Low_pri" displayName="Energy_Prices_Average_Price_to_All_Users_Residual_Fuel_Oil_United_States_Low_pri" ref="A1:B38" tableType="queryTable" totalsRowShown="0">
  <autoFilter ref="A1:B38" xr:uid="{3F242088-DA12-46C9-A163-1C8E50199FA5}"/>
  <tableColumns count="2">
    <tableColumn id="1" xr3:uid="{7B9D4098-77AC-455A-8B5A-A5220621532A}" uniqueName="1" name="Column1" queryTableFieldId="1" dataDxfId="13"/>
    <tableColumn id="2" xr3:uid="{5BAC8FB8-54C5-4C42-91F3-08E4E7900101}" uniqueName="2" name="Column2" queryTableFieldId="2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082521-DCCB-44FA-AD3C-844CC6FBE97D}" name="Energy_Prices_Average_Price_to_All_Users_Propane_United_States_Low_price_AEO2020" displayName="Energy_Prices_Average_Price_to_All_Users_Propane_United_States_Low_price_AEO2020" ref="A1:B38" tableType="queryTable" totalsRowShown="0">
  <autoFilter ref="A1:B38" xr:uid="{59082521-DCCB-44FA-AD3C-844CC6FBE97D}"/>
  <tableColumns count="2">
    <tableColumn id="1" xr3:uid="{1F4597EA-CCA8-4138-9A4B-9B6C3392A477}" uniqueName="1" name="Column1" queryTableFieldId="1" dataDxfId="11"/>
    <tableColumn id="2" xr3:uid="{8BD9D2A6-4AFF-4EF5-815A-428511836C33}" uniqueName="2" name="Column2" queryTableFieldId="2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BB6957-06C1-40AB-8D9E-04BC023E16A0}" name="Energy_Prices_Average_Price_to_All_Users_Natural_Gas_United_States_Low_price_AEO" displayName="Energy_Prices_Average_Price_to_All_Users_Natural_Gas_United_States_Low_price_AEO" ref="A1:B38" tableType="queryTable" totalsRowShown="0">
  <autoFilter ref="A1:B38" xr:uid="{6CBB6957-06C1-40AB-8D9E-04BC023E16A0}"/>
  <tableColumns count="2">
    <tableColumn id="1" xr3:uid="{99E38B12-F991-4861-8C14-B5FD77E67956}" uniqueName="1" name="Column1" queryTableFieldId="1" dataDxfId="9"/>
    <tableColumn id="2" xr3:uid="{CD9E7A47-38B0-454C-BDC7-B354D09E1159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C7F77-6649-4DBB-978C-7261EF5BC2B4}" name="Energy_Prices_Average_Price_to_All_Users_Electricity_United_States_Low_price_AEO" displayName="Energy_Prices_Average_Price_to_All_Users_Electricity_United_States_Low_price_AEO" ref="A1:B38" tableType="queryTable" totalsRowShown="0">
  <autoFilter ref="A1:B38" xr:uid="{5F1C7F77-6649-4DBB-978C-7261EF5BC2B4}"/>
  <tableColumns count="2">
    <tableColumn id="1" xr3:uid="{3C425FE8-1E5B-4C3C-9B76-5395B77CCB0D}" uniqueName="1" name="Column1" queryTableFieldId="1" dataDxfId="7"/>
    <tableColumn id="2" xr3:uid="{5C990AA5-D33F-44EC-99CC-84FB1471ACD6}" uniqueName="2" name="Column2" queryTableFieldId="2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057F17-47F6-4EF1-BE8D-97B7BB3F65B9}" name="Energy_Prices_Average_Price_to_All_Users_Jet_Fuel_United_States_Low_price_AEO202" displayName="Energy_Prices_Average_Price_to_All_Users_Jet_Fuel_United_States_Low_price_AEO202" ref="A1:B38" tableType="queryTable" totalsRowShown="0">
  <autoFilter ref="A1:B38" xr:uid="{5C057F17-47F6-4EF1-BE8D-97B7BB3F65B9}"/>
  <tableColumns count="2">
    <tableColumn id="1" xr3:uid="{E49EE6C1-086C-4297-A843-2EA72DA11AE8}" uniqueName="1" name="Column1" queryTableFieldId="1" dataDxfId="5"/>
    <tableColumn id="2" xr3:uid="{EA67BE11-2D58-4952-B4A4-69DAAEACC2C1}" uniqueName="2" name="Column2" queryTableFieldId="2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FF59BD-6A44-42A2-ADF0-0DA9D1AFFD82}" name="Energy_Prices_Average_Price_to_All_Users_Distillate_Fuel_Oil_United_States_Low_p" displayName="Energy_Prices_Average_Price_to_All_Users_Distillate_Fuel_Oil_United_States_Low_p" ref="A1:B38" tableType="queryTable" totalsRowShown="0">
  <autoFilter ref="A1:B38" xr:uid="{17FF59BD-6A44-42A2-ADF0-0DA9D1AFFD82}"/>
  <tableColumns count="2">
    <tableColumn id="1" xr3:uid="{5D0A5911-6C11-45C5-9BBC-B3EC3E55688E}" uniqueName="1" name="Column1" queryTableFieldId="1" dataDxfId="3"/>
    <tableColumn id="2" xr3:uid="{C360ECB7-3E63-4144-9B6D-C9ADF0883D7E}" uniqueName="2" name="Column2" queryTableFieldId="2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E26401-08BC-4CDA-87CB-208A101C7586}" name="Energy_Prices_Average_Price_to_All_Users_Motor_Gasoline_United_States_Low_price_" displayName="Energy_Prices_Average_Price_to_All_Users_Motor_Gasoline_United_States_Low_price_" ref="A1:B38" tableType="queryTable" totalsRowShown="0">
  <autoFilter ref="A1:B38" xr:uid="{EAE26401-08BC-4CDA-87CB-208A101C7586}"/>
  <tableColumns count="2">
    <tableColumn id="1" xr3:uid="{35ED1925-9DDE-42A4-8E34-A17C02F58814}" uniqueName="1" name="Column1" queryTableFieldId="1" dataDxfId="1"/>
    <tableColumn id="2" xr3:uid="{81F75CC8-7234-479D-81F9-84D31FDC2E0F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70B9-FB18-434B-A148-3F206DDE4C02}">
  <dimension ref="A1:E38"/>
  <sheetViews>
    <sheetView topLeftCell="A2" workbookViewId="0">
      <selection activeCell="C7" sqref="C7:C38"/>
    </sheetView>
  </sheetViews>
  <sheetFormatPr baseColWidth="10" defaultRowHeight="15" x14ac:dyDescent="0.25"/>
  <cols>
    <col min="1" max="2" width="81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65</v>
      </c>
      <c r="B2" t="s">
        <v>3</v>
      </c>
    </row>
    <row r="3" spans="1:5" x14ac:dyDescent="0.25">
      <c r="A3" t="s">
        <v>66</v>
      </c>
      <c r="B3" t="s">
        <v>3</v>
      </c>
      <c r="C3" s="7" t="s">
        <v>83</v>
      </c>
    </row>
    <row r="4" spans="1:5" x14ac:dyDescent="0.25">
      <c r="A4" t="s">
        <v>67</v>
      </c>
      <c r="B4" t="s">
        <v>3</v>
      </c>
      <c r="D4" s="8" t="s">
        <v>85</v>
      </c>
      <c r="E4" t="s">
        <v>86</v>
      </c>
    </row>
    <row r="5" spans="1:5" x14ac:dyDescent="0.25">
      <c r="A5" t="s">
        <v>6</v>
      </c>
      <c r="B5" t="s">
        <v>3</v>
      </c>
      <c r="C5" t="s">
        <v>78</v>
      </c>
      <c r="D5">
        <v>3.5529999999999999</v>
      </c>
      <c r="E5">
        <f t="shared" ref="E5" si="0">+D5/42</f>
        <v>8.4595238095238098E-2</v>
      </c>
    </row>
    <row r="6" spans="1:5" x14ac:dyDescent="0.25">
      <c r="A6" t="s">
        <v>7</v>
      </c>
      <c r="B6" t="s">
        <v>68</v>
      </c>
    </row>
    <row r="7" spans="1:5" x14ac:dyDescent="0.25">
      <c r="A7" t="s">
        <v>9</v>
      </c>
      <c r="B7">
        <v>2.0489380000000001</v>
      </c>
      <c r="C7">
        <f>+Real_Petroleum_Prices_Transportation_Ethanol_Wholesale_Price_Low_price_AEO2020[[#This Row],[Column2]]/$E$5</f>
        <v>24.220488601182101</v>
      </c>
    </row>
    <row r="8" spans="1:5" x14ac:dyDescent="0.25">
      <c r="A8" t="s">
        <v>10</v>
      </c>
      <c r="B8">
        <v>2.0423450000000001</v>
      </c>
      <c r="C8">
        <f>+Real_Petroleum_Prices_Transportation_Ethanol_Wholesale_Price_Low_price_AEO2020[[#This Row],[Column2]]/$E$5</f>
        <v>24.142552772305095</v>
      </c>
    </row>
    <row r="9" spans="1:5" x14ac:dyDescent="0.25">
      <c r="A9" t="s">
        <v>11</v>
      </c>
      <c r="B9">
        <v>2.0374080000000001</v>
      </c>
      <c r="C9">
        <f>+Real_Petroleum_Prices_Transportation_Ethanol_Wholesale_Price_Low_price_AEO2020[[#This Row],[Column2]]/$E$5</f>
        <v>24.084192513368983</v>
      </c>
    </row>
    <row r="10" spans="1:5" x14ac:dyDescent="0.25">
      <c r="A10" t="s">
        <v>12</v>
      </c>
      <c r="B10">
        <v>2.016572</v>
      </c>
      <c r="C10">
        <f>+Real_Petroleum_Prices_Transportation_Ethanol_Wholesale_Price_Low_price_AEO2020[[#This Row],[Column2]]/$E$5</f>
        <v>23.837890233605403</v>
      </c>
    </row>
    <row r="11" spans="1:5" x14ac:dyDescent="0.25">
      <c r="A11" t="s">
        <v>13</v>
      </c>
      <c r="B11">
        <v>2.011511</v>
      </c>
      <c r="C11">
        <f>+Real_Petroleum_Prices_Transportation_Ethanol_Wholesale_Price_Low_price_AEO2020[[#This Row],[Column2]]/$E$5</f>
        <v>23.778064171122995</v>
      </c>
    </row>
    <row r="12" spans="1:5" x14ac:dyDescent="0.25">
      <c r="A12" t="s">
        <v>14</v>
      </c>
      <c r="B12">
        <v>2.022519</v>
      </c>
      <c r="C12">
        <f>+Real_Petroleum_Prices_Transportation_Ethanol_Wholesale_Price_Low_price_AEO2020[[#This Row],[Column2]]/$E$5</f>
        <v>23.908189698846044</v>
      </c>
    </row>
    <row r="13" spans="1:5" x14ac:dyDescent="0.25">
      <c r="A13" t="s">
        <v>15</v>
      </c>
      <c r="B13">
        <v>2.0271560000000002</v>
      </c>
      <c r="C13">
        <f>+Real_Petroleum_Prices_Transportation_Ethanol_Wholesale_Price_Low_price_AEO2020[[#This Row],[Column2]]/$E$5</f>
        <v>23.963003658879821</v>
      </c>
    </row>
    <row r="14" spans="1:5" x14ac:dyDescent="0.25">
      <c r="A14" t="s">
        <v>16</v>
      </c>
      <c r="B14">
        <v>2.0007609999999998</v>
      </c>
      <c r="C14">
        <f>+Real_Petroleum_Prices_Transportation_Ethanol_Wholesale_Price_Low_price_AEO2020[[#This Row],[Column2]]/$E$5</f>
        <v>23.650988460455949</v>
      </c>
    </row>
    <row r="15" spans="1:5" x14ac:dyDescent="0.25">
      <c r="A15" t="s">
        <v>17</v>
      </c>
      <c r="B15">
        <v>1.9984109999999999</v>
      </c>
      <c r="C15">
        <f>+Real_Petroleum_Prices_Transportation_Ethanol_Wholesale_Price_Low_price_AEO2020[[#This Row],[Column2]]/$E$5</f>
        <v>23.623209119054319</v>
      </c>
    </row>
    <row r="16" spans="1:5" x14ac:dyDescent="0.25">
      <c r="A16" t="s">
        <v>18</v>
      </c>
      <c r="B16">
        <v>1.9827699999999999</v>
      </c>
      <c r="C16">
        <f>+Real_Petroleum_Prices_Transportation_Ethanol_Wholesale_Price_Low_price_AEO2020[[#This Row],[Column2]]/$E$5</f>
        <v>23.438316915282858</v>
      </c>
    </row>
    <row r="17" spans="1:3" x14ac:dyDescent="0.25">
      <c r="A17" t="s">
        <v>19</v>
      </c>
      <c r="B17">
        <v>1.968574</v>
      </c>
      <c r="C17">
        <f>+Real_Petroleum_Prices_Transportation_Ethanol_Wholesale_Price_Low_price_AEO2020[[#This Row],[Column2]]/$E$5</f>
        <v>23.270506051224316</v>
      </c>
    </row>
    <row r="18" spans="1:3" x14ac:dyDescent="0.25">
      <c r="A18" t="s">
        <v>20</v>
      </c>
      <c r="B18">
        <v>1.933851</v>
      </c>
      <c r="C18">
        <f>+Real_Petroleum_Prices_Transportation_Ethanol_Wholesale_Price_Low_price_AEO2020[[#This Row],[Column2]]/$E$5</f>
        <v>22.8600455952716</v>
      </c>
    </row>
    <row r="19" spans="1:3" x14ac:dyDescent="0.25">
      <c r="A19" t="s">
        <v>21</v>
      </c>
      <c r="B19">
        <v>1.905257</v>
      </c>
      <c r="C19">
        <f>+Real_Petroleum_Prices_Transportation_Ethanol_Wholesale_Price_Low_price_AEO2020[[#This Row],[Column2]]/$E$5</f>
        <v>22.522036025893609</v>
      </c>
    </row>
    <row r="20" spans="1:3" x14ac:dyDescent="0.25">
      <c r="A20" t="s">
        <v>22</v>
      </c>
      <c r="B20">
        <v>1.8741140000000001</v>
      </c>
      <c r="C20">
        <f>+Real_Petroleum_Prices_Transportation_Ethanol_Wholesale_Price_Low_price_AEO2020[[#This Row],[Column2]]/$E$5</f>
        <v>22.153894736842105</v>
      </c>
    </row>
    <row r="21" spans="1:3" x14ac:dyDescent="0.25">
      <c r="A21" t="s">
        <v>23</v>
      </c>
      <c r="B21">
        <v>1.849218</v>
      </c>
      <c r="C21">
        <f>+Real_Petroleum_Prices_Transportation_Ethanol_Wholesale_Price_Low_price_AEO2020[[#This Row],[Column2]]/$E$5</f>
        <v>21.859599211933578</v>
      </c>
    </row>
    <row r="22" spans="1:3" x14ac:dyDescent="0.25">
      <c r="A22" t="s">
        <v>24</v>
      </c>
      <c r="B22">
        <v>1.847791</v>
      </c>
      <c r="C22">
        <f>+Real_Petroleum_Prices_Transportation_Ethanol_Wholesale_Price_Low_price_AEO2020[[#This Row],[Column2]]/$E$5</f>
        <v>21.842730650154799</v>
      </c>
    </row>
    <row r="23" spans="1:3" x14ac:dyDescent="0.25">
      <c r="A23" t="s">
        <v>25</v>
      </c>
      <c r="B23">
        <v>1.835429</v>
      </c>
      <c r="C23">
        <f>+Real_Petroleum_Prices_Transportation_Ethanol_Wholesale_Price_Low_price_AEO2020[[#This Row],[Column2]]/$E$5</f>
        <v>21.696599493385872</v>
      </c>
    </row>
    <row r="24" spans="1:3" x14ac:dyDescent="0.25">
      <c r="A24" t="s">
        <v>26</v>
      </c>
      <c r="B24">
        <v>1.8394269999999999</v>
      </c>
      <c r="C24">
        <f>+Real_Petroleum_Prices_Transportation_Ethanol_Wholesale_Price_Low_price_AEO2020[[#This Row],[Column2]]/$E$5</f>
        <v>21.743859836757668</v>
      </c>
    </row>
    <row r="25" spans="1:3" x14ac:dyDescent="0.25">
      <c r="A25" t="s">
        <v>27</v>
      </c>
      <c r="B25">
        <v>1.7703549999999999</v>
      </c>
      <c r="C25">
        <f>+Real_Petroleum_Prices_Transportation_Ethanol_Wholesale_Price_Low_price_AEO2020[[#This Row],[Column2]]/$E$5</f>
        <v>20.927359977483814</v>
      </c>
    </row>
    <row r="26" spans="1:3" x14ac:dyDescent="0.25">
      <c r="A26" t="s">
        <v>28</v>
      </c>
      <c r="B26">
        <v>1.7588950000000001</v>
      </c>
      <c r="C26">
        <f>+Real_Petroleum_Prices_Transportation_Ethanol_Wholesale_Price_Low_price_AEO2020[[#This Row],[Column2]]/$E$5</f>
        <v>20.791891359414581</v>
      </c>
    </row>
    <row r="27" spans="1:3" x14ac:dyDescent="0.25">
      <c r="A27" t="s">
        <v>29</v>
      </c>
      <c r="B27">
        <v>1.7569509999999999</v>
      </c>
      <c r="C27">
        <f>+Real_Petroleum_Prices_Transportation_Ethanol_Wholesale_Price_Low_price_AEO2020[[#This Row],[Column2]]/$E$5</f>
        <v>20.768911342527439</v>
      </c>
    </row>
    <row r="28" spans="1:3" x14ac:dyDescent="0.25">
      <c r="A28" t="s">
        <v>30</v>
      </c>
      <c r="B28">
        <v>1.6805030000000001</v>
      </c>
      <c r="C28">
        <f>+Real_Petroleum_Prices_Transportation_Ethanol_Wholesale_Price_Low_price_AEO2020[[#This Row],[Column2]]/$E$5</f>
        <v>19.865219814241485</v>
      </c>
    </row>
    <row r="29" spans="1:3" x14ac:dyDescent="0.25">
      <c r="A29" t="s">
        <v>31</v>
      </c>
      <c r="B29">
        <v>1.6427560000000001</v>
      </c>
      <c r="C29">
        <f>+Real_Petroleum_Prices_Transportation_Ethanol_Wholesale_Price_Low_price_AEO2020[[#This Row],[Column2]]/$E$5</f>
        <v>19.419012665353222</v>
      </c>
    </row>
    <row r="30" spans="1:3" x14ac:dyDescent="0.25">
      <c r="A30" t="s">
        <v>32</v>
      </c>
      <c r="B30">
        <v>1.575963</v>
      </c>
      <c r="C30">
        <f>+Real_Petroleum_Prices_Transportation_Ethanol_Wholesale_Price_Low_price_AEO2020[[#This Row],[Column2]]/$E$5</f>
        <v>18.62945285674078</v>
      </c>
    </row>
    <row r="31" spans="1:3" x14ac:dyDescent="0.25">
      <c r="A31" t="s">
        <v>33</v>
      </c>
      <c r="B31">
        <v>1.511719</v>
      </c>
      <c r="C31">
        <f>+Real_Petroleum_Prices_Transportation_Ethanol_Wholesale_Price_Low_price_AEO2020[[#This Row],[Column2]]/$E$5</f>
        <v>17.870024767801858</v>
      </c>
    </row>
    <row r="32" spans="1:3" x14ac:dyDescent="0.25">
      <c r="A32" t="s">
        <v>34</v>
      </c>
      <c r="B32">
        <v>1.501037</v>
      </c>
      <c r="C32">
        <f>+Real_Petroleum_Prices_Transportation_Ethanol_Wholesale_Price_Low_price_AEO2020[[#This Row],[Column2]]/$E$5</f>
        <v>17.74375288488601</v>
      </c>
    </row>
    <row r="33" spans="1:3" x14ac:dyDescent="0.25">
      <c r="A33" t="s">
        <v>35</v>
      </c>
      <c r="B33">
        <v>1.4542120000000001</v>
      </c>
      <c r="C33">
        <f>+Real_Petroleum_Prices_Transportation_Ethanol_Wholesale_Price_Low_price_AEO2020[[#This Row],[Column2]]/$E$5</f>
        <v>17.19023473121306</v>
      </c>
    </row>
    <row r="34" spans="1:3" x14ac:dyDescent="0.25">
      <c r="A34" t="s">
        <v>36</v>
      </c>
      <c r="B34">
        <v>1.4562189999999999</v>
      </c>
      <c r="C34">
        <f>+Real_Petroleum_Prices_Transportation_Ethanol_Wholesale_Price_Low_price_AEO2020[[#This Row],[Column2]]/$E$5</f>
        <v>17.213959470869685</v>
      </c>
    </row>
    <row r="35" spans="1:3" x14ac:dyDescent="0.25">
      <c r="A35" t="s">
        <v>37</v>
      </c>
      <c r="B35">
        <v>1.4657910000000001</v>
      </c>
      <c r="C35">
        <f>+Real_Petroleum_Prices_Transportation_Ethanol_Wholesale_Price_Low_price_AEO2020[[#This Row],[Column2]]/$E$5</f>
        <v>17.32711004784689</v>
      </c>
    </row>
    <row r="36" spans="1:3" x14ac:dyDescent="0.25">
      <c r="A36" t="s">
        <v>38</v>
      </c>
      <c r="B36">
        <v>1.396056</v>
      </c>
      <c r="C36">
        <f>+Real_Petroleum_Prices_Transportation_Ethanol_Wholesale_Price_Low_price_AEO2020[[#This Row],[Column2]]/$E$5</f>
        <v>16.502772867998875</v>
      </c>
    </row>
    <row r="37" spans="1:3" x14ac:dyDescent="0.25">
      <c r="A37" t="s">
        <v>39</v>
      </c>
      <c r="B37">
        <v>1.3374630000000001</v>
      </c>
      <c r="C37">
        <f>+Real_Petroleum_Prices_Transportation_Ethanol_Wholesale_Price_Low_price_AEO2020[[#This Row],[Column2]]/$E$5</f>
        <v>15.81014522938362</v>
      </c>
    </row>
    <row r="38" spans="1:3" x14ac:dyDescent="0.25">
      <c r="A38" t="s">
        <v>40</v>
      </c>
      <c r="B38">
        <v>1.3820220000000001</v>
      </c>
      <c r="C38">
        <f>+Real_Petroleum_Prices_Transportation_Ethanol_Wholesale_Price_Low_price_AEO2020[[#This Row],[Column2]]/$E$5</f>
        <v>16.336877005347596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D269-EF74-4E24-A1B8-AEAD8B991A71}">
  <dimension ref="C4:AB65"/>
  <sheetViews>
    <sheetView showGridLines="0" tabSelected="1" zoomScale="70" zoomScaleNormal="70" workbookViewId="0">
      <selection activeCell="Z9" sqref="Z9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8" ht="15.75" thickBot="1" x14ac:dyDescent="0.3"/>
    <row r="5" spans="3:28" ht="21.75" thickBot="1" x14ac:dyDescent="0.4">
      <c r="C5" s="19" t="s">
        <v>69</v>
      </c>
      <c r="D5" s="20"/>
      <c r="E5" s="20"/>
      <c r="F5" s="20"/>
      <c r="G5" s="20"/>
      <c r="H5" s="20"/>
      <c r="I5" s="20"/>
      <c r="J5" s="20"/>
      <c r="K5" s="20"/>
      <c r="L5" s="20"/>
      <c r="M5" s="21"/>
      <c r="V5" t="s">
        <v>70</v>
      </c>
    </row>
    <row r="6" spans="3:28" ht="15.75" thickBot="1" x14ac:dyDescent="0.3">
      <c r="C6" s="1" t="s">
        <v>7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3" t="s">
        <v>77</v>
      </c>
      <c r="K6" s="2" t="s">
        <v>78</v>
      </c>
      <c r="L6" s="2" t="s">
        <v>79</v>
      </c>
      <c r="M6" s="4" t="s">
        <v>80</v>
      </c>
      <c r="P6" t="s">
        <v>81</v>
      </c>
      <c r="Q6" t="s">
        <v>82</v>
      </c>
      <c r="V6" s="2" t="s">
        <v>77</v>
      </c>
      <c r="Z6" s="11" t="s">
        <v>108</v>
      </c>
      <c r="AA6" s="12" t="s">
        <v>109</v>
      </c>
    </row>
    <row r="7" spans="3:28" x14ac:dyDescent="0.25">
      <c r="C7" s="6">
        <v>2019</v>
      </c>
      <c r="D7" s="2">
        <v>22.055983999999999</v>
      </c>
      <c r="E7" s="2">
        <v>14.641048</v>
      </c>
      <c r="F7" s="2">
        <v>22.152479</v>
      </c>
      <c r="G7" s="2">
        <v>5.0315300000000001</v>
      </c>
      <c r="H7" s="2">
        <v>18.517455999999999</v>
      </c>
      <c r="I7" s="2">
        <v>9.6494669999999996</v>
      </c>
      <c r="J7">
        <v>9.9389069659747591</v>
      </c>
      <c r="K7">
        <v>16.336877005347596</v>
      </c>
      <c r="L7">
        <v>28.503195372270948</v>
      </c>
      <c r="M7">
        <v>30.453309999999998</v>
      </c>
      <c r="P7">
        <f>+(D7-$D$38)/$D$38</f>
        <v>0.24231859761189198</v>
      </c>
      <c r="Q7">
        <f>+$Q$38*(100%+P7)</f>
        <v>4.518153722733957</v>
      </c>
      <c r="R7">
        <f>+Q7/$E$54</f>
        <v>35.41004970233741</v>
      </c>
      <c r="V7" s="10">
        <v>44.345604000000002</v>
      </c>
      <c r="W7">
        <f>+V7/$D$65</f>
        <v>7.833966990242339</v>
      </c>
      <c r="Z7" s="17">
        <f>+Z8*(100%-AA8)</f>
        <v>26.803434079521526</v>
      </c>
    </row>
    <row r="8" spans="3:28" x14ac:dyDescent="0.25">
      <c r="C8" s="5">
        <v>2020</v>
      </c>
      <c r="D8" s="10">
        <v>16.950485</v>
      </c>
      <c r="E8" s="10">
        <v>9.7005839999999992</v>
      </c>
      <c r="F8" s="10">
        <v>17.725964000000001</v>
      </c>
      <c r="G8" s="10">
        <v>4.77142</v>
      </c>
      <c r="H8" s="10">
        <v>14.846825000000001</v>
      </c>
      <c r="I8" s="10">
        <v>6.9323819999999996</v>
      </c>
      <c r="J8">
        <v>5.8460911561473825</v>
      </c>
      <c r="K8">
        <v>15.81014522938362</v>
      </c>
      <c r="L8">
        <v>21.905301781582185</v>
      </c>
      <c r="M8">
        <v>29.811402999999999</v>
      </c>
      <c r="P8">
        <f t="shared" ref="P8:P38" si="0">+(D8-$D$38)/$D$38</f>
        <v>-4.525217491808968E-2</v>
      </c>
      <c r="Q8">
        <f t="shared" ref="Q8:Q36" si="1">+$Q$38*(100%+P8)</f>
        <v>3.4722956321012979</v>
      </c>
      <c r="R8">
        <f>+Q8/$E$54</f>
        <v>27.213363789560461</v>
      </c>
      <c r="V8" s="2">
        <v>44.135139000000002</v>
      </c>
      <c r="W8">
        <f t="shared" ref="W8:W38" si="2">+V8/$D$65</f>
        <v>7.7967868480437721</v>
      </c>
      <c r="Z8" s="13">
        <f>+R43</f>
        <v>22.339540412044375</v>
      </c>
      <c r="AA8" s="14">
        <f>+(F8-$F$7)/$F$7</f>
        <v>-0.19982030002150092</v>
      </c>
      <c r="AB8" s="18">
        <v>22.339540412044375</v>
      </c>
    </row>
    <row r="9" spans="3:28" x14ac:dyDescent="0.25">
      <c r="C9" s="6">
        <v>2021</v>
      </c>
      <c r="D9" s="2">
        <v>16.387792999999999</v>
      </c>
      <c r="E9" s="2">
        <v>9.0484980000000004</v>
      </c>
      <c r="F9" s="2">
        <v>17.237448000000001</v>
      </c>
      <c r="G9" s="2">
        <v>4.860271</v>
      </c>
      <c r="H9" s="2">
        <v>13.301057</v>
      </c>
      <c r="I9" s="2">
        <v>6.8701829999999999</v>
      </c>
      <c r="J9">
        <v>5.4210081781380959</v>
      </c>
      <c r="K9">
        <v>16.502772867998875</v>
      </c>
      <c r="L9">
        <v>21.178128602166844</v>
      </c>
      <c r="M9">
        <v>29.724421</v>
      </c>
      <c r="P9">
        <f t="shared" si="0"/>
        <v>-7.69461921211958E-2</v>
      </c>
      <c r="Q9">
        <f t="shared" si="1"/>
        <v>3.3570285483678028</v>
      </c>
      <c r="R9">
        <f>+Q9/$E$54</f>
        <v>26.309983025088211</v>
      </c>
      <c r="V9" s="10">
        <v>43.981110000000001</v>
      </c>
      <c r="W9">
        <f t="shared" si="2"/>
        <v>7.7695765274550599</v>
      </c>
      <c r="Z9">
        <f>+$Z$8*(100%+AA9)</f>
        <v>17.38300558580886</v>
      </c>
      <c r="AA9" s="14">
        <f t="shared" ref="AA9:AA37" si="3">+(F9-$F$7)/$F$7</f>
        <v>-0.22187273036123853</v>
      </c>
      <c r="AB9" s="18">
        <v>17.38300558580886</v>
      </c>
    </row>
    <row r="10" spans="3:28" x14ac:dyDescent="0.25">
      <c r="C10" s="5">
        <v>2022</v>
      </c>
      <c r="D10" s="10">
        <v>16.584773999999999</v>
      </c>
      <c r="E10" s="10">
        <v>9.2805809999999997</v>
      </c>
      <c r="F10" s="10">
        <v>17.141463999999999</v>
      </c>
      <c r="G10" s="10">
        <v>4.8739290000000004</v>
      </c>
      <c r="H10" s="10">
        <v>13.114326999999999</v>
      </c>
      <c r="I10" s="10">
        <v>6.9828840000000003</v>
      </c>
      <c r="J10">
        <v>5.6766850977439196</v>
      </c>
      <c r="K10">
        <v>17.32711004784689</v>
      </c>
      <c r="L10">
        <v>21.432689356637166</v>
      </c>
      <c r="M10">
        <v>29.674088000000001</v>
      </c>
      <c r="P10">
        <f t="shared" si="0"/>
        <v>-6.5851100663195591E-2</v>
      </c>
      <c r="Q10">
        <f t="shared" si="1"/>
        <v>3.397379975828843</v>
      </c>
      <c r="R10">
        <f t="shared" ref="R10:R37" si="4">+Q10/$E$54</f>
        <v>26.626228584588805</v>
      </c>
      <c r="V10" s="2">
        <v>43.747295000000001</v>
      </c>
      <c r="W10">
        <f t="shared" si="2"/>
        <v>7.7282714413449805</v>
      </c>
      <c r="Z10">
        <f t="shared" ref="Z10:Z38" si="5">+$Z$8*(100%+AA10)</f>
        <v>17.28621107143827</v>
      </c>
      <c r="AA10" s="14">
        <f t="shared" si="3"/>
        <v>-0.22620560886210525</v>
      </c>
      <c r="AB10" s="18">
        <v>17.28621107143827</v>
      </c>
    </row>
    <row r="11" spans="3:28" x14ac:dyDescent="0.25">
      <c r="C11" s="6">
        <v>2023</v>
      </c>
      <c r="D11" s="2">
        <v>16.503633000000001</v>
      </c>
      <c r="E11" s="2">
        <v>9.4126089999999998</v>
      </c>
      <c r="F11" s="2">
        <v>17.011948</v>
      </c>
      <c r="G11" s="2">
        <v>4.923</v>
      </c>
      <c r="H11" s="2">
        <v>13.168752</v>
      </c>
      <c r="I11" s="2">
        <v>7.230556</v>
      </c>
      <c r="J11">
        <v>5.8552743235714582</v>
      </c>
      <c r="K11">
        <v>17.213959470869685</v>
      </c>
      <c r="L11">
        <v>21.327829932741071</v>
      </c>
      <c r="M11">
        <v>29.747502999999998</v>
      </c>
      <c r="P11">
        <f t="shared" si="0"/>
        <v>-7.0421423770467742E-2</v>
      </c>
      <c r="Q11">
        <f t="shared" si="1"/>
        <v>3.3807582956890516</v>
      </c>
      <c r="R11">
        <f t="shared" si="4"/>
        <v>26.49595977214782</v>
      </c>
      <c r="V11" s="10">
        <v>43.562739999999998</v>
      </c>
      <c r="W11">
        <f t="shared" si="2"/>
        <v>7.6956684853026136</v>
      </c>
      <c r="Z11">
        <f t="shared" si="5"/>
        <v>17.155601403960137</v>
      </c>
      <c r="AA11" s="14">
        <f t="shared" si="3"/>
        <v>-0.23205217799777619</v>
      </c>
      <c r="AB11" s="18">
        <v>17.155601403960137</v>
      </c>
    </row>
    <row r="12" spans="3:28" x14ac:dyDescent="0.25">
      <c r="C12" s="5">
        <v>2024</v>
      </c>
      <c r="D12" s="10">
        <v>16.544916000000001</v>
      </c>
      <c r="E12" s="10">
        <v>9.5380599999999998</v>
      </c>
      <c r="F12" s="10">
        <v>16.842721999999998</v>
      </c>
      <c r="G12" s="10">
        <v>5.053318</v>
      </c>
      <c r="H12" s="10">
        <v>13.341879</v>
      </c>
      <c r="I12" s="10">
        <v>7.4027380000000003</v>
      </c>
      <c r="J12">
        <v>6.0149034699475656</v>
      </c>
      <c r="K12">
        <v>17.19023473121306</v>
      </c>
      <c r="L12">
        <v>21.381180416426293</v>
      </c>
      <c r="M12">
        <v>29.995864999999998</v>
      </c>
      <c r="P12">
        <f t="shared" si="0"/>
        <v>-6.8096130160116397E-2</v>
      </c>
      <c r="Q12">
        <f t="shared" si="1"/>
        <v>3.3892150909123173</v>
      </c>
      <c r="R12">
        <f t="shared" si="4"/>
        <v>26.562238070221557</v>
      </c>
      <c r="V12" s="2">
        <v>43.625827999999998</v>
      </c>
      <c r="W12">
        <f t="shared" si="2"/>
        <v>7.7068134301201523</v>
      </c>
      <c r="Z12">
        <f t="shared" si="5"/>
        <v>16.98494641470279</v>
      </c>
      <c r="AA12" s="14">
        <f t="shared" si="3"/>
        <v>-0.2396913230343205</v>
      </c>
      <c r="AB12" s="18">
        <v>16.98494641470279</v>
      </c>
    </row>
    <row r="13" spans="3:28" x14ac:dyDescent="0.25">
      <c r="C13" s="6">
        <v>2025</v>
      </c>
      <c r="D13" s="2">
        <v>16.561509999999998</v>
      </c>
      <c r="E13" s="2">
        <v>9.6156070000000007</v>
      </c>
      <c r="F13" s="2">
        <v>16.734932000000001</v>
      </c>
      <c r="G13" s="2">
        <v>5.2639560000000003</v>
      </c>
      <c r="H13" s="2">
        <v>13.653877</v>
      </c>
      <c r="I13" s="2">
        <v>7.4363780000000004</v>
      </c>
      <c r="J13">
        <v>6.1467716554706273</v>
      </c>
      <c r="K13">
        <v>17.74375288488601</v>
      </c>
      <c r="L13">
        <v>21.402625028646149</v>
      </c>
      <c r="M13">
        <v>30.402079000000001</v>
      </c>
      <c r="P13">
        <f t="shared" si="0"/>
        <v>-6.7161461599930236E-2</v>
      </c>
      <c r="Q13">
        <f t="shared" si="1"/>
        <v>3.3926143608281389</v>
      </c>
      <c r="R13">
        <f t="shared" si="4"/>
        <v>26.588879110800864</v>
      </c>
      <c r="V13" s="10">
        <v>43.122135</v>
      </c>
      <c r="W13">
        <f t="shared" si="2"/>
        <v>7.6178324719350714</v>
      </c>
      <c r="Z13">
        <f t="shared" si="5"/>
        <v>16.876246207334837</v>
      </c>
      <c r="AA13" s="14">
        <f t="shared" si="3"/>
        <v>-0.24455714414626006</v>
      </c>
      <c r="AB13" s="18">
        <v>16.876246207334837</v>
      </c>
    </row>
    <row r="14" spans="3:28" x14ac:dyDescent="0.25">
      <c r="C14" s="5">
        <v>2026</v>
      </c>
      <c r="D14" s="10">
        <v>16.707825</v>
      </c>
      <c r="E14" s="10">
        <v>9.7851110000000006</v>
      </c>
      <c r="F14" s="10">
        <v>16.778722999999999</v>
      </c>
      <c r="G14" s="10">
        <v>5.4217820000000003</v>
      </c>
      <c r="H14" s="10">
        <v>13.954438</v>
      </c>
      <c r="I14" s="10">
        <v>7.6230700000000002</v>
      </c>
      <c r="J14">
        <v>6.3103107540348944</v>
      </c>
      <c r="K14">
        <v>17.870024767801858</v>
      </c>
      <c r="L14">
        <v>21.591709543347189</v>
      </c>
      <c r="M14">
        <v>30.596184000000001</v>
      </c>
      <c r="P14">
        <f t="shared" si="0"/>
        <v>-5.8920167735662575E-2</v>
      </c>
      <c r="Q14">
        <f t="shared" si="1"/>
        <v>3.4225868917268656</v>
      </c>
      <c r="R14">
        <f t="shared" si="4"/>
        <v>26.823782319934381</v>
      </c>
      <c r="V14" s="2">
        <v>42.663043999999999</v>
      </c>
      <c r="W14">
        <f t="shared" si="2"/>
        <v>7.5367307749209242</v>
      </c>
      <c r="Z14">
        <f t="shared" si="5"/>
        <v>16.920406990161165</v>
      </c>
      <c r="AA14" s="14">
        <f t="shared" si="3"/>
        <v>-0.24258034507108664</v>
      </c>
      <c r="AB14" s="18">
        <v>16.920406990161165</v>
      </c>
    </row>
    <row r="15" spans="3:28" x14ac:dyDescent="0.25">
      <c r="C15" s="6">
        <v>2027</v>
      </c>
      <c r="D15" s="2">
        <v>16.783676</v>
      </c>
      <c r="E15" s="2">
        <v>9.8999179999999996</v>
      </c>
      <c r="F15" s="2">
        <v>16.843440999999999</v>
      </c>
      <c r="G15" s="2">
        <v>5.5409459999999999</v>
      </c>
      <c r="H15" s="2">
        <v>14.141339</v>
      </c>
      <c r="I15" s="2">
        <v>7.7486030000000001</v>
      </c>
      <c r="J15">
        <v>6.4288277238834208</v>
      </c>
      <c r="K15">
        <v>18.62945285674078</v>
      </c>
      <c r="L15">
        <v>21.689732640942022</v>
      </c>
      <c r="M15">
        <v>30.791485000000002</v>
      </c>
      <c r="P15">
        <f t="shared" si="0"/>
        <v>-5.464780754772175E-2</v>
      </c>
      <c r="Q15">
        <f t="shared" si="1"/>
        <v>3.4381249188683025</v>
      </c>
      <c r="R15">
        <f t="shared" si="4"/>
        <v>26.945558237071975</v>
      </c>
      <c r="V15" s="10">
        <v>42.240012999999998</v>
      </c>
      <c r="W15">
        <f t="shared" si="2"/>
        <v>7.4619993339003168</v>
      </c>
      <c r="Z15">
        <f t="shared" si="5"/>
        <v>16.985671486129615</v>
      </c>
      <c r="AA15" s="14">
        <f t="shared" si="3"/>
        <v>-0.23965886617023771</v>
      </c>
      <c r="AB15" s="18">
        <v>16.985671486129615</v>
      </c>
    </row>
    <row r="16" spans="3:28" x14ac:dyDescent="0.25">
      <c r="C16" s="5">
        <v>2028</v>
      </c>
      <c r="D16" s="10">
        <v>16.769113999999998</v>
      </c>
      <c r="E16" s="10">
        <v>9.9187809999999992</v>
      </c>
      <c r="F16" s="10">
        <v>16.888532999999999</v>
      </c>
      <c r="G16" s="10">
        <v>5.6131640000000003</v>
      </c>
      <c r="H16" s="10">
        <v>14.262862999999999</v>
      </c>
      <c r="I16" s="10">
        <v>7.7569189999999999</v>
      </c>
      <c r="J16">
        <v>6.4455765860783041</v>
      </c>
      <c r="K16">
        <v>19.419012665353222</v>
      </c>
      <c r="L16">
        <v>21.670914005101018</v>
      </c>
      <c r="M16">
        <v>30.755602</v>
      </c>
      <c r="P16">
        <f t="shared" si="0"/>
        <v>-5.5468022298440937E-2</v>
      </c>
      <c r="Q16">
        <f t="shared" si="1"/>
        <v>3.4351419028074246</v>
      </c>
      <c r="R16">
        <f t="shared" si="4"/>
        <v>26.922179495785002</v>
      </c>
      <c r="V16" s="2">
        <v>41.906238999999999</v>
      </c>
      <c r="W16">
        <f t="shared" si="2"/>
        <v>7.4030357780492988</v>
      </c>
      <c r="Z16">
        <f t="shared" si="5"/>
        <v>17.031144254945236</v>
      </c>
      <c r="AA16" s="14">
        <f t="shared" si="3"/>
        <v>-0.23762333777632746</v>
      </c>
      <c r="AB16" s="18">
        <v>17.031144254945236</v>
      </c>
    </row>
    <row r="17" spans="3:28" x14ac:dyDescent="0.25">
      <c r="C17" s="6">
        <v>2029</v>
      </c>
      <c r="D17" s="2">
        <v>16.802975</v>
      </c>
      <c r="E17" s="2">
        <v>9.9782410000000006</v>
      </c>
      <c r="F17" s="2">
        <v>16.919364999999999</v>
      </c>
      <c r="G17" s="2">
        <v>5.6257210000000004</v>
      </c>
      <c r="H17" s="2">
        <v>14.306072</v>
      </c>
      <c r="I17" s="2">
        <v>7.7771509999999999</v>
      </c>
      <c r="J17">
        <v>6.497231306620928</v>
      </c>
      <c r="K17">
        <v>19.865219814241485</v>
      </c>
      <c r="L17">
        <v>21.714672954985119</v>
      </c>
      <c r="M17">
        <v>30.690297999999999</v>
      </c>
      <c r="P17">
        <f t="shared" si="0"/>
        <v>-5.3560777986251626E-2</v>
      </c>
      <c r="Q17">
        <f t="shared" si="1"/>
        <v>3.4420783062435856</v>
      </c>
      <c r="R17">
        <f t="shared" si="4"/>
        <v>26.976542053037992</v>
      </c>
      <c r="V17" s="10">
        <v>41.676495000000003</v>
      </c>
      <c r="W17">
        <f t="shared" si="2"/>
        <v>7.3624498631025501</v>
      </c>
      <c r="Z17">
        <f t="shared" si="5"/>
        <v>17.062236608536189</v>
      </c>
      <c r="AA17" s="14">
        <f t="shared" si="3"/>
        <v>-0.23623152966311359</v>
      </c>
      <c r="AB17" s="18">
        <v>17.062236608536189</v>
      </c>
    </row>
    <row r="18" spans="3:28" x14ac:dyDescent="0.25">
      <c r="C18" s="5">
        <v>2030</v>
      </c>
      <c r="D18" s="10">
        <v>17.171029999999998</v>
      </c>
      <c r="E18" s="10">
        <v>10.149875</v>
      </c>
      <c r="F18" s="10">
        <v>17.40991</v>
      </c>
      <c r="G18" s="10">
        <v>5.6681879999999998</v>
      </c>
      <c r="H18" s="10">
        <v>14.377727</v>
      </c>
      <c r="I18" s="10">
        <v>7.8627279999999997</v>
      </c>
      <c r="J18">
        <v>6.5450709398525007</v>
      </c>
      <c r="K18">
        <v>20.768911342527439</v>
      </c>
      <c r="L18">
        <v>22.190314557406534</v>
      </c>
      <c r="M18">
        <v>30.663418</v>
      </c>
      <c r="P18">
        <f t="shared" si="0"/>
        <v>-3.2829824815264433E-2</v>
      </c>
      <c r="Q18">
        <f t="shared" si="1"/>
        <v>3.51747412936446</v>
      </c>
      <c r="R18">
        <f t="shared" si="4"/>
        <v>27.56744046152404</v>
      </c>
      <c r="V18" s="2">
        <v>41.072246999999997</v>
      </c>
      <c r="W18">
        <f t="shared" si="2"/>
        <v>7.2557051475289391</v>
      </c>
      <c r="Z18">
        <f t="shared" si="5"/>
        <v>17.556923900709059</v>
      </c>
      <c r="AA18" s="14">
        <f t="shared" si="3"/>
        <v>-0.21408750686548442</v>
      </c>
      <c r="AB18" s="18">
        <v>17.556923900709059</v>
      </c>
    </row>
    <row r="19" spans="3:28" x14ac:dyDescent="0.25">
      <c r="C19" s="6">
        <v>2031</v>
      </c>
      <c r="D19" s="2">
        <v>17.186886000000001</v>
      </c>
      <c r="E19" s="2">
        <v>10.192373</v>
      </c>
      <c r="F19" s="2">
        <v>17.413017</v>
      </c>
      <c r="G19" s="2">
        <v>5.6449150000000001</v>
      </c>
      <c r="H19" s="2">
        <v>14.336748999999999</v>
      </c>
      <c r="I19" s="2">
        <v>7.7789000000000001</v>
      </c>
      <c r="J19">
        <v>6.575441303125972</v>
      </c>
      <c r="K19">
        <v>20.791891359414581</v>
      </c>
      <c r="L19">
        <v>22.210805443953372</v>
      </c>
      <c r="M19">
        <v>30.565812999999999</v>
      </c>
      <c r="P19">
        <f t="shared" si="0"/>
        <v>-3.1936724616980931E-2</v>
      </c>
      <c r="Q19">
        <f t="shared" si="1"/>
        <v>3.5207222204687918</v>
      </c>
      <c r="R19">
        <f t="shared" si="4"/>
        <v>27.592896670962727</v>
      </c>
      <c r="V19" s="10">
        <v>40.531897999999998</v>
      </c>
      <c r="W19">
        <f t="shared" si="2"/>
        <v>7.160248645702727</v>
      </c>
      <c r="Z19">
        <f t="shared" si="5"/>
        <v>17.560057137041671</v>
      </c>
      <c r="AA19" s="14">
        <f t="shared" si="3"/>
        <v>-0.21394725168230605</v>
      </c>
      <c r="AB19" s="18">
        <v>17.560057137041671</v>
      </c>
    </row>
    <row r="20" spans="3:28" x14ac:dyDescent="0.25">
      <c r="C20" s="5">
        <v>2032</v>
      </c>
      <c r="D20" s="10">
        <v>17.270149</v>
      </c>
      <c r="E20" s="10">
        <v>10.300452</v>
      </c>
      <c r="F20" s="10">
        <v>17.510418000000001</v>
      </c>
      <c r="G20" s="10">
        <v>5.663062</v>
      </c>
      <c r="H20" s="10">
        <v>14.324771999999999</v>
      </c>
      <c r="I20" s="10">
        <v>7.8548650000000002</v>
      </c>
      <c r="J20">
        <v>6.7082157397096793</v>
      </c>
      <c r="K20">
        <v>20.927359977483814</v>
      </c>
      <c r="L20">
        <v>22.318407152237224</v>
      </c>
      <c r="M20">
        <v>30.651215000000001</v>
      </c>
      <c r="P20">
        <f t="shared" si="0"/>
        <v>-2.7246878387814394E-2</v>
      </c>
      <c r="Q20">
        <f t="shared" si="1"/>
        <v>3.5377785909039532</v>
      </c>
      <c r="R20">
        <f t="shared" si="4"/>
        <v>27.726572274298569</v>
      </c>
      <c r="V20" s="2">
        <v>40.543658999999998</v>
      </c>
      <c r="W20">
        <f t="shared" si="2"/>
        <v>7.162326310171391</v>
      </c>
      <c r="Z20">
        <f t="shared" si="5"/>
        <v>17.658280616936338</v>
      </c>
      <c r="AA20" s="14">
        <f t="shared" si="3"/>
        <v>-0.20955040742844169</v>
      </c>
      <c r="AB20" s="18">
        <v>17.658280616936338</v>
      </c>
    </row>
    <row r="21" spans="3:28" x14ac:dyDescent="0.25">
      <c r="C21" s="6">
        <v>2033</v>
      </c>
      <c r="D21" s="2">
        <v>17.339881999999999</v>
      </c>
      <c r="E21" s="2">
        <v>10.40132</v>
      </c>
      <c r="F21" s="2">
        <v>17.662077</v>
      </c>
      <c r="G21" s="2">
        <v>5.7102120000000003</v>
      </c>
      <c r="H21" s="2">
        <v>14.391714</v>
      </c>
      <c r="I21" s="2">
        <v>7.9062109999999999</v>
      </c>
      <c r="J21">
        <v>6.7876402539616887</v>
      </c>
      <c r="K21">
        <v>21.743859836757668</v>
      </c>
      <c r="L21">
        <v>22.408523889848865</v>
      </c>
      <c r="M21">
        <v>30.684929</v>
      </c>
      <c r="P21">
        <f t="shared" si="0"/>
        <v>-2.3319118793535158E-2</v>
      </c>
      <c r="Q21">
        <f t="shared" si="1"/>
        <v>3.5520633497951182</v>
      </c>
      <c r="R21">
        <f t="shared" si="4"/>
        <v>27.838525973389618</v>
      </c>
      <c r="V21" s="10">
        <v>39.815593999999997</v>
      </c>
      <c r="W21">
        <f t="shared" si="2"/>
        <v>7.033708439124899</v>
      </c>
      <c r="Z21">
        <f t="shared" si="5"/>
        <v>17.811220265783323</v>
      </c>
      <c r="AA21" s="14">
        <f t="shared" si="3"/>
        <v>-0.20270426619070486</v>
      </c>
      <c r="AB21" s="18">
        <v>17.811220265783323</v>
      </c>
    </row>
    <row r="22" spans="3:28" x14ac:dyDescent="0.25">
      <c r="C22" s="5">
        <v>2034</v>
      </c>
      <c r="D22" s="10">
        <v>17.259142000000001</v>
      </c>
      <c r="E22" s="10">
        <v>10.416224</v>
      </c>
      <c r="F22" s="10">
        <v>17.648136000000001</v>
      </c>
      <c r="G22" s="10">
        <v>5.7300690000000003</v>
      </c>
      <c r="H22" s="10">
        <v>14.452249</v>
      </c>
      <c r="I22" s="10">
        <v>7.8287360000000001</v>
      </c>
      <c r="J22">
        <v>6.8080914962207055</v>
      </c>
      <c r="K22">
        <v>21.696599493385872</v>
      </c>
      <c r="L22">
        <v>22.304182682748014</v>
      </c>
      <c r="M22">
        <v>30.661591999999999</v>
      </c>
      <c r="P22">
        <f t="shared" si="0"/>
        <v>-2.7866855297659508E-2</v>
      </c>
      <c r="Q22">
        <f t="shared" si="1"/>
        <v>3.5355238142398906</v>
      </c>
      <c r="R22">
        <f t="shared" si="4"/>
        <v>27.708900951310955</v>
      </c>
      <c r="V22" s="2">
        <v>39.345008999999997</v>
      </c>
      <c r="W22">
        <f t="shared" si="2"/>
        <v>6.9505762450949522</v>
      </c>
      <c r="Z22">
        <f t="shared" si="5"/>
        <v>17.797161544279319</v>
      </c>
      <c r="AA22" s="14">
        <f t="shared" si="3"/>
        <v>-0.20333358627718365</v>
      </c>
      <c r="AB22" s="18">
        <v>17.797161544279319</v>
      </c>
    </row>
    <row r="23" spans="3:28" x14ac:dyDescent="0.25">
      <c r="C23" s="6">
        <v>2035</v>
      </c>
      <c r="D23" s="2">
        <v>17.304172999999999</v>
      </c>
      <c r="E23" s="2">
        <v>10.533543999999999</v>
      </c>
      <c r="F23" s="2">
        <v>17.732932999999999</v>
      </c>
      <c r="G23" s="2">
        <v>5.708075</v>
      </c>
      <c r="H23" s="2">
        <v>14.479870999999999</v>
      </c>
      <c r="I23" s="2">
        <v>7.8772140000000004</v>
      </c>
      <c r="J23">
        <v>6.9505762450949522</v>
      </c>
      <c r="K23">
        <v>21.842730650154799</v>
      </c>
      <c r="L23">
        <v>22.362376748848565</v>
      </c>
      <c r="M23">
        <v>30.590456</v>
      </c>
      <c r="P23">
        <f t="shared" si="0"/>
        <v>-2.5330452987562677E-2</v>
      </c>
      <c r="Q23">
        <f t="shared" si="1"/>
        <v>3.5447483847822174</v>
      </c>
      <c r="R23">
        <f t="shared" si="4"/>
        <v>27.781196521898327</v>
      </c>
      <c r="V23" s="10">
        <v>38.538448000000002</v>
      </c>
      <c r="W23">
        <f t="shared" si="2"/>
        <v>6.8080914962207055</v>
      </c>
      <c r="Z23">
        <f t="shared" si="5"/>
        <v>17.882674592652826</v>
      </c>
      <c r="AA23" s="14">
        <f t="shared" si="3"/>
        <v>-0.19950570769077358</v>
      </c>
      <c r="AB23" s="18">
        <v>17.882674592652826</v>
      </c>
    </row>
    <row r="24" spans="3:28" x14ac:dyDescent="0.25">
      <c r="C24" s="5">
        <v>2036</v>
      </c>
      <c r="D24" s="10">
        <v>17.330513</v>
      </c>
      <c r="E24" s="10">
        <v>10.617508000000001</v>
      </c>
      <c r="F24" s="10">
        <v>17.810644</v>
      </c>
      <c r="G24" s="10">
        <v>5.7150220000000003</v>
      </c>
      <c r="H24" s="10">
        <v>14.522437999999999</v>
      </c>
      <c r="I24" s="10">
        <v>7.8423379999999998</v>
      </c>
      <c r="J24">
        <v>7.033708439124899</v>
      </c>
      <c r="K24">
        <v>21.859599211933578</v>
      </c>
      <c r="L24">
        <v>22.396416226121744</v>
      </c>
      <c r="M24">
        <v>30.56176</v>
      </c>
      <c r="P24">
        <f t="shared" si="0"/>
        <v>-2.3846834217205452E-2</v>
      </c>
      <c r="Q24">
        <f t="shared" si="1"/>
        <v>3.5501441163468037</v>
      </c>
      <c r="R24">
        <f t="shared" si="4"/>
        <v>27.823484397567785</v>
      </c>
      <c r="V24" s="2">
        <v>38.42268</v>
      </c>
      <c r="W24">
        <f t="shared" si="2"/>
        <v>6.7876402539616887</v>
      </c>
      <c r="Z24">
        <f t="shared" si="5"/>
        <v>17.961041804961678</v>
      </c>
      <c r="AA24" s="14">
        <f t="shared" si="3"/>
        <v>-0.19599770301102643</v>
      </c>
      <c r="AB24" s="18">
        <v>17.961041804961678</v>
      </c>
    </row>
    <row r="25" spans="3:28" x14ac:dyDescent="0.25">
      <c r="C25" s="6">
        <v>2037</v>
      </c>
      <c r="D25" s="2">
        <v>17.438969</v>
      </c>
      <c r="E25" s="2">
        <v>10.790018999999999</v>
      </c>
      <c r="F25" s="2">
        <v>17.963303</v>
      </c>
      <c r="G25" s="2">
        <v>5.7572369999999999</v>
      </c>
      <c r="H25" s="2">
        <v>14.602482999999999</v>
      </c>
      <c r="I25" s="2">
        <v>7.951867</v>
      </c>
      <c r="J25">
        <v>7.162326310171391</v>
      </c>
      <c r="K25">
        <v>22.153894736842105</v>
      </c>
      <c r="L25">
        <v>22.536575130720831</v>
      </c>
      <c r="M25">
        <v>30.536894</v>
      </c>
      <c r="P25">
        <f t="shared" si="0"/>
        <v>-1.7737974788281503E-2</v>
      </c>
      <c r="Q25">
        <f t="shared" si="1"/>
        <v>3.5723612561557934</v>
      </c>
      <c r="R25">
        <f t="shared" si="4"/>
        <v>27.997606411372143</v>
      </c>
      <c r="V25" s="10">
        <v>37.973083000000003</v>
      </c>
      <c r="W25">
        <f t="shared" si="2"/>
        <v>6.7082157397096793</v>
      </c>
      <c r="Z25">
        <f t="shared" si="5"/>
        <v>18.114989898074068</v>
      </c>
      <c r="AA25" s="14">
        <f t="shared" si="3"/>
        <v>-0.18910642009862644</v>
      </c>
      <c r="AB25" s="18">
        <v>18.114989898074068</v>
      </c>
    </row>
    <row r="26" spans="3:28" x14ac:dyDescent="0.25">
      <c r="C26" s="5">
        <v>2038</v>
      </c>
      <c r="D26" s="10">
        <v>17.411867000000001</v>
      </c>
      <c r="E26" s="10">
        <v>10.779571000000001</v>
      </c>
      <c r="F26" s="10">
        <v>17.957505999999999</v>
      </c>
      <c r="G26" s="10">
        <v>5.8021440000000002</v>
      </c>
      <c r="H26" s="10">
        <v>14.672610000000001</v>
      </c>
      <c r="I26" s="10">
        <v>7.9175829999999996</v>
      </c>
      <c r="J26">
        <v>7.160248645702727</v>
      </c>
      <c r="K26">
        <v>22.522036025893609</v>
      </c>
      <c r="L26">
        <v>22.501550912305582</v>
      </c>
      <c r="M26">
        <v>30.483650000000001</v>
      </c>
      <c r="P26">
        <f t="shared" si="0"/>
        <v>-1.9264513737188821E-2</v>
      </c>
      <c r="Q26">
        <f t="shared" si="1"/>
        <v>3.5668094293956027</v>
      </c>
      <c r="R26">
        <f t="shared" si="4"/>
        <v>27.954095173468058</v>
      </c>
      <c r="V26" s="2">
        <v>37.221488999999998</v>
      </c>
      <c r="W26">
        <f t="shared" si="2"/>
        <v>6.575441303125972</v>
      </c>
      <c r="Z26">
        <f t="shared" si="5"/>
        <v>18.109143946667519</v>
      </c>
      <c r="AA26" s="14">
        <f t="shared" si="3"/>
        <v>-0.18936810638664869</v>
      </c>
      <c r="AB26" s="18">
        <v>18.109143946667519</v>
      </c>
    </row>
    <row r="27" spans="3:28" x14ac:dyDescent="0.25">
      <c r="C27" s="6">
        <v>2039</v>
      </c>
      <c r="D27" s="2">
        <v>17.490908000000001</v>
      </c>
      <c r="E27" s="2">
        <v>10.892239</v>
      </c>
      <c r="F27" s="2">
        <v>18.049448000000002</v>
      </c>
      <c r="G27" s="2">
        <v>5.8514780000000002</v>
      </c>
      <c r="H27" s="2">
        <v>14.599186</v>
      </c>
      <c r="I27" s="2">
        <v>7.8030869999999997</v>
      </c>
      <c r="J27">
        <v>7.2557051475289391</v>
      </c>
      <c r="K27">
        <v>22.8600455952716</v>
      </c>
      <c r="L27">
        <v>22.603696482660528</v>
      </c>
      <c r="M27">
        <v>30.522919000000002</v>
      </c>
      <c r="P27">
        <f t="shared" si="0"/>
        <v>-1.4812474586550982E-2</v>
      </c>
      <c r="Q27">
        <f t="shared" si="1"/>
        <v>3.5830009259254614</v>
      </c>
      <c r="R27">
        <f t="shared" si="4"/>
        <v>28.080992515183688</v>
      </c>
      <c r="V27" s="10">
        <v>37.049571999999998</v>
      </c>
      <c r="W27">
        <f t="shared" si="2"/>
        <v>6.5450709398525007</v>
      </c>
      <c r="Z27">
        <f t="shared" si="5"/>
        <v>18.201862329317343</v>
      </c>
      <c r="AA27" s="14">
        <f t="shared" si="3"/>
        <v>-0.1852176905347703</v>
      </c>
      <c r="AB27" s="18">
        <v>18.201862329317343</v>
      </c>
    </row>
    <row r="28" spans="3:28" x14ac:dyDescent="0.25">
      <c r="C28" s="5">
        <v>2040</v>
      </c>
      <c r="D28" s="10">
        <v>17.549710999999999</v>
      </c>
      <c r="E28" s="10">
        <v>10.994493</v>
      </c>
      <c r="F28" s="10">
        <v>18.168728000000002</v>
      </c>
      <c r="G28" s="10">
        <v>5.8869449999999999</v>
      </c>
      <c r="H28" s="10">
        <v>14.663568</v>
      </c>
      <c r="I28" s="10">
        <v>7.7841149999999999</v>
      </c>
      <c r="J28">
        <v>7.3624498631025501</v>
      </c>
      <c r="K28">
        <v>23.270506051224316</v>
      </c>
      <c r="L28">
        <v>22.679688258746133</v>
      </c>
      <c r="M28">
        <v>30.412174</v>
      </c>
      <c r="P28">
        <f t="shared" si="0"/>
        <v>-1.1500354823707077E-2</v>
      </c>
      <c r="Q28">
        <f t="shared" si="1"/>
        <v>3.5950466815515951</v>
      </c>
      <c r="R28">
        <f t="shared" si="4"/>
        <v>28.175398511880388</v>
      </c>
      <c r="V28" s="2">
        <v>36.778767000000002</v>
      </c>
      <c r="W28">
        <f t="shared" si="2"/>
        <v>6.497231306620928</v>
      </c>
      <c r="Z28">
        <f t="shared" si="5"/>
        <v>18.322149561294797</v>
      </c>
      <c r="AA28" s="14">
        <f t="shared" si="3"/>
        <v>-0.17983319158095121</v>
      </c>
      <c r="AB28" s="18">
        <v>18.322149561294797</v>
      </c>
    </row>
    <row r="29" spans="3:28" x14ac:dyDescent="0.25">
      <c r="C29" s="6">
        <v>2041</v>
      </c>
      <c r="D29" s="2">
        <v>17.560513</v>
      </c>
      <c r="E29" s="2">
        <v>11.034948</v>
      </c>
      <c r="F29" s="2">
        <v>18.218325</v>
      </c>
      <c r="G29" s="2">
        <v>5.9120730000000004</v>
      </c>
      <c r="H29" s="2">
        <v>14.683507000000001</v>
      </c>
      <c r="I29" s="2">
        <v>7.754327</v>
      </c>
      <c r="J29">
        <v>7.4030357780492988</v>
      </c>
      <c r="K29">
        <v>23.438316915282858</v>
      </c>
      <c r="L29">
        <v>22.693647804437287</v>
      </c>
      <c r="M29">
        <v>30.354343</v>
      </c>
      <c r="P29">
        <f t="shared" si="0"/>
        <v>-1.089192468105709E-2</v>
      </c>
      <c r="Q29">
        <f t="shared" si="1"/>
        <v>3.5972594641013549</v>
      </c>
      <c r="R29">
        <f t="shared" si="4"/>
        <v>28.192740715106719</v>
      </c>
      <c r="V29" s="10">
        <v>36.486365999999997</v>
      </c>
      <c r="W29">
        <f t="shared" si="2"/>
        <v>6.4455765860783041</v>
      </c>
      <c r="Z29">
        <f t="shared" si="5"/>
        <v>18.372165371526066</v>
      </c>
      <c r="AA29" s="14">
        <f t="shared" si="3"/>
        <v>-0.17759429994268361</v>
      </c>
      <c r="AB29" s="18">
        <v>18.372165371526066</v>
      </c>
    </row>
    <row r="30" spans="3:28" x14ac:dyDescent="0.25">
      <c r="C30" s="5">
        <v>2042</v>
      </c>
      <c r="D30" s="10">
        <v>17.563236</v>
      </c>
      <c r="E30" s="10">
        <v>11.100607999999999</v>
      </c>
      <c r="F30" s="10">
        <v>18.258061999999999</v>
      </c>
      <c r="G30" s="10">
        <v>5.9391160000000003</v>
      </c>
      <c r="H30" s="10">
        <v>14.735060000000001</v>
      </c>
      <c r="I30" s="10">
        <v>7.7562699999999998</v>
      </c>
      <c r="J30">
        <v>7.4619993339003168</v>
      </c>
      <c r="K30">
        <v>23.623209119054319</v>
      </c>
      <c r="L30">
        <v>22.697166767862299</v>
      </c>
      <c r="M30">
        <v>30.240352999999999</v>
      </c>
      <c r="P30">
        <f t="shared" si="0"/>
        <v>-1.0738549817287843E-2</v>
      </c>
      <c r="Q30">
        <f t="shared" si="1"/>
        <v>3.597817268848901</v>
      </c>
      <c r="R30">
        <f t="shared" si="4"/>
        <v>28.197112388813927</v>
      </c>
      <c r="V30" s="2">
        <v>36.391556000000001</v>
      </c>
      <c r="W30">
        <f t="shared" si="2"/>
        <v>6.4288277238834208</v>
      </c>
      <c r="Z30">
        <f t="shared" si="5"/>
        <v>18.412237921300445</v>
      </c>
      <c r="AA30" s="14">
        <f t="shared" si="3"/>
        <v>-0.17580050521659452</v>
      </c>
      <c r="AB30" s="18">
        <v>18.412237921300445</v>
      </c>
    </row>
    <row r="31" spans="3:28" x14ac:dyDescent="0.25">
      <c r="C31" s="6">
        <v>2043</v>
      </c>
      <c r="D31" s="2">
        <v>17.546669000000001</v>
      </c>
      <c r="E31" s="2">
        <v>11.139621</v>
      </c>
      <c r="F31" s="2">
        <v>18.251833000000001</v>
      </c>
      <c r="G31" s="2">
        <v>5.9666180000000004</v>
      </c>
      <c r="H31" s="2">
        <v>14.765389000000001</v>
      </c>
      <c r="I31" s="2">
        <v>7.4183019999999997</v>
      </c>
      <c r="J31">
        <v>7.5367307749209242</v>
      </c>
      <c r="K31">
        <v>23.650988460455949</v>
      </c>
      <c r="L31">
        <v>22.67575704804511</v>
      </c>
      <c r="M31">
        <v>30.145099999999999</v>
      </c>
      <c r="P31">
        <f t="shared" si="0"/>
        <v>-1.1671697583745885E-2</v>
      </c>
      <c r="Q31">
        <f t="shared" si="1"/>
        <v>3.5944235298652072</v>
      </c>
      <c r="R31">
        <f t="shared" si="4"/>
        <v>28.170514695715376</v>
      </c>
      <c r="V31" s="10">
        <v>35.720669000000001</v>
      </c>
      <c r="W31">
        <f t="shared" si="2"/>
        <v>6.3103107540348944</v>
      </c>
      <c r="Z31">
        <f t="shared" si="5"/>
        <v>18.405956321971242</v>
      </c>
      <c r="AA31" s="14">
        <f>+(F31-$F$7)/$F$7</f>
        <v>-0.17608169270807111</v>
      </c>
      <c r="AB31" s="18">
        <v>18.405956321971242</v>
      </c>
    </row>
    <row r="32" spans="3:28" x14ac:dyDescent="0.25">
      <c r="C32" s="5">
        <v>2044</v>
      </c>
      <c r="D32" s="10">
        <v>17.597390999999998</v>
      </c>
      <c r="E32" s="10">
        <v>11.207070999999999</v>
      </c>
      <c r="F32" s="10">
        <v>18.307943000000002</v>
      </c>
      <c r="G32" s="10">
        <v>5.9726999999999997</v>
      </c>
      <c r="H32" s="10">
        <v>14.791893999999999</v>
      </c>
      <c r="I32" s="10">
        <v>7.4435799999999999</v>
      </c>
      <c r="J32">
        <v>7.6178324719350714</v>
      </c>
      <c r="K32">
        <v>23.963003658879821</v>
      </c>
      <c r="L32">
        <v>22.741305657242155</v>
      </c>
      <c r="M32">
        <v>30.132867999999998</v>
      </c>
      <c r="P32">
        <f t="shared" si="0"/>
        <v>-8.8147457511699064E-3</v>
      </c>
      <c r="Q32">
        <f t="shared" si="1"/>
        <v>3.6048138979904514</v>
      </c>
      <c r="R32">
        <f t="shared" si="4"/>
        <v>28.251946951968456</v>
      </c>
      <c r="V32" s="2">
        <v>34.794925999999997</v>
      </c>
      <c r="W32">
        <f t="shared" si="2"/>
        <v>6.1467716554706273</v>
      </c>
      <c r="Z32">
        <f t="shared" si="5"/>
        <v>18.46254012970309</v>
      </c>
      <c r="AA32" s="14">
        <f t="shared" si="3"/>
        <v>-0.17354879334272241</v>
      </c>
      <c r="AB32" s="18">
        <v>18.46254012970309</v>
      </c>
    </row>
    <row r="33" spans="3:28" x14ac:dyDescent="0.25">
      <c r="C33" s="6">
        <v>2045</v>
      </c>
      <c r="D33" s="2">
        <v>17.654714999999999</v>
      </c>
      <c r="E33" s="2">
        <v>11.301014</v>
      </c>
      <c r="F33" s="2">
        <v>18.399937000000001</v>
      </c>
      <c r="G33" s="2">
        <v>5.9695919999999996</v>
      </c>
      <c r="H33" s="2">
        <v>14.794871000000001</v>
      </c>
      <c r="I33" s="2">
        <v>7.4907760000000003</v>
      </c>
      <c r="J33">
        <v>7.7068134301201523</v>
      </c>
      <c r="K33">
        <v>23.908189698846044</v>
      </c>
      <c r="L33">
        <v>22.815386105048066</v>
      </c>
      <c r="M33">
        <v>30.061810000000001</v>
      </c>
      <c r="P33">
        <f t="shared" si="0"/>
        <v>-5.585931689212586E-3</v>
      </c>
      <c r="Q33">
        <f t="shared" si="1"/>
        <v>3.6165566814455903</v>
      </c>
      <c r="R33">
        <f t="shared" si="4"/>
        <v>28.343978469997161</v>
      </c>
      <c r="V33" s="10">
        <v>34.048462000000001</v>
      </c>
      <c r="W33">
        <f t="shared" si="2"/>
        <v>6.0149034699475656</v>
      </c>
      <c r="Z33">
        <f t="shared" si="5"/>
        <v>18.555310951454715</v>
      </c>
      <c r="AA33" s="14">
        <f t="shared" si="3"/>
        <v>-0.1693960301237617</v>
      </c>
      <c r="AB33" s="18">
        <v>18.555310951454715</v>
      </c>
    </row>
    <row r="34" spans="3:28" x14ac:dyDescent="0.25">
      <c r="C34" s="5">
        <v>2046</v>
      </c>
      <c r="D34" s="10">
        <v>17.641705999999999</v>
      </c>
      <c r="E34" s="10">
        <v>11.303032999999999</v>
      </c>
      <c r="F34" s="10">
        <v>18.331693999999999</v>
      </c>
      <c r="G34" s="10">
        <v>5.9705440000000003</v>
      </c>
      <c r="H34" s="10">
        <v>14.795175</v>
      </c>
      <c r="I34" s="10">
        <v>7.612527</v>
      </c>
      <c r="J34">
        <v>7.6956684853026136</v>
      </c>
      <c r="K34">
        <v>23.778064171122995</v>
      </c>
      <c r="L34">
        <v>22.7985744285163</v>
      </c>
      <c r="M34">
        <v>29.857541999999999</v>
      </c>
      <c r="P34">
        <f t="shared" si="0"/>
        <v>-6.3186726377158784E-3</v>
      </c>
      <c r="Q34">
        <f t="shared" si="1"/>
        <v>3.6138917964067252</v>
      </c>
      <c r="R34">
        <f t="shared" si="4"/>
        <v>28.32309301158471</v>
      </c>
      <c r="V34" s="2">
        <v>33.144852</v>
      </c>
      <c r="W34">
        <f t="shared" si="2"/>
        <v>5.8552743235714582</v>
      </c>
      <c r="Z34">
        <f t="shared" si="5"/>
        <v>18.486491689450713</v>
      </c>
      <c r="AA34" s="14">
        <f t="shared" si="3"/>
        <v>-0.17247663342779834</v>
      </c>
      <c r="AB34" s="18">
        <v>18.486491689450713</v>
      </c>
    </row>
    <row r="35" spans="3:28" x14ac:dyDescent="0.25">
      <c r="C35" s="6">
        <v>2047</v>
      </c>
      <c r="D35" s="2">
        <v>17.640809999999998</v>
      </c>
      <c r="E35" s="2">
        <v>11.340735</v>
      </c>
      <c r="F35" s="2">
        <v>18.363651000000001</v>
      </c>
      <c r="G35" s="2">
        <v>5.9868420000000002</v>
      </c>
      <c r="H35" s="2">
        <v>14.820199000000001</v>
      </c>
      <c r="I35" s="2">
        <v>7.0969660000000001</v>
      </c>
      <c r="J35">
        <v>7.7282714413449805</v>
      </c>
      <c r="K35">
        <v>23.837890233605403</v>
      </c>
      <c r="L35">
        <v>22.79741651767208</v>
      </c>
      <c r="M35">
        <v>29.840845000000002</v>
      </c>
      <c r="P35">
        <f t="shared" si="0"/>
        <v>-6.3691404592132721E-3</v>
      </c>
      <c r="Q35">
        <f t="shared" si="1"/>
        <v>3.6137082513998204</v>
      </c>
      <c r="R35">
        <f t="shared" si="4"/>
        <v>28.321654517408557</v>
      </c>
      <c r="V35" s="10">
        <v>32.133915000000002</v>
      </c>
      <c r="W35">
        <f t="shared" si="2"/>
        <v>5.6766850977439196</v>
      </c>
      <c r="Z35">
        <f t="shared" si="5"/>
        <v>18.518718542840244</v>
      </c>
      <c r="AA35" s="14">
        <f t="shared" si="3"/>
        <v>-0.17103404093058835</v>
      </c>
      <c r="AB35" s="18">
        <v>18.518718542840244</v>
      </c>
    </row>
    <row r="36" spans="3:28" x14ac:dyDescent="0.25">
      <c r="C36" s="5">
        <v>2048</v>
      </c>
      <c r="D36" s="10">
        <v>17.651005000000001</v>
      </c>
      <c r="E36" s="10">
        <v>11.3683</v>
      </c>
      <c r="F36" s="10">
        <v>18.422395999999999</v>
      </c>
      <c r="G36" s="10">
        <v>6.0018849999999997</v>
      </c>
      <c r="H36" s="10">
        <v>14.852997</v>
      </c>
      <c r="I36" s="10">
        <v>7.1653989999999999</v>
      </c>
      <c r="J36">
        <v>7.7695765274550599</v>
      </c>
      <c r="K36">
        <v>24.084192513368983</v>
      </c>
      <c r="L36">
        <v>22.81059163045872</v>
      </c>
      <c r="M36">
        <v>29.74597</v>
      </c>
      <c r="P36">
        <f t="shared" si="0"/>
        <v>-5.7949000125999154E-3</v>
      </c>
      <c r="Q36">
        <f t="shared" si="1"/>
        <v>3.6157966904013756</v>
      </c>
      <c r="R36">
        <f t="shared" si="4"/>
        <v>28.338022205049036</v>
      </c>
      <c r="V36" s="2">
        <v>30.686609000000001</v>
      </c>
      <c r="W36">
        <f t="shared" si="2"/>
        <v>5.4210081781380959</v>
      </c>
      <c r="Z36">
        <f t="shared" si="5"/>
        <v>18.577959601211433</v>
      </c>
      <c r="AA36" s="14">
        <f t="shared" si="3"/>
        <v>-0.16838219325250237</v>
      </c>
      <c r="AB36" s="18">
        <v>18.577959601211433</v>
      </c>
    </row>
    <row r="37" spans="3:28" x14ac:dyDescent="0.25">
      <c r="C37" s="6">
        <v>2049</v>
      </c>
      <c r="D37" s="2">
        <v>17.672739</v>
      </c>
      <c r="E37" s="2">
        <v>11.407825000000001</v>
      </c>
      <c r="F37" s="2">
        <v>18.41095</v>
      </c>
      <c r="G37" s="2">
        <v>6.0373299999999999</v>
      </c>
      <c r="H37" s="2">
        <v>14.898279</v>
      </c>
      <c r="I37" s="2">
        <v>7.1997559999999998</v>
      </c>
      <c r="J37">
        <v>7.7967868480437721</v>
      </c>
      <c r="K37">
        <v>24.142552772305095</v>
      </c>
      <c r="L37">
        <v>22.838678722298329</v>
      </c>
      <c r="M37">
        <v>29.525368</v>
      </c>
      <c r="P37">
        <f t="shared" si="0"/>
        <v>-4.5707173871276131E-3</v>
      </c>
      <c r="Q37">
        <f>+$Q$38*(100%+P37)</f>
        <v>3.6202488859148425</v>
      </c>
      <c r="R37">
        <f t="shared" si="4"/>
        <v>28.372915321594213</v>
      </c>
      <c r="V37" s="10">
        <v>33.092869</v>
      </c>
      <c r="W37">
        <f t="shared" si="2"/>
        <v>5.8460911561473825</v>
      </c>
      <c r="Z37">
        <f t="shared" si="5"/>
        <v>18.566416948149612</v>
      </c>
      <c r="AA37" s="14">
        <f t="shared" si="3"/>
        <v>-0.16889888486069662</v>
      </c>
      <c r="AB37" s="18">
        <v>18.566416948149612</v>
      </c>
    </row>
    <row r="38" spans="3:28" x14ac:dyDescent="0.25">
      <c r="C38" s="5">
        <v>2050</v>
      </c>
      <c r="D38" s="10">
        <v>17.753886999999999</v>
      </c>
      <c r="E38" s="10">
        <v>11.518442</v>
      </c>
      <c r="F38" s="10">
        <v>18.398764</v>
      </c>
      <c r="G38" s="10">
        <v>6.0670190000000002</v>
      </c>
      <c r="H38" s="10">
        <v>14.937911</v>
      </c>
      <c r="I38" s="10">
        <v>7.3050709999999999</v>
      </c>
      <c r="J38">
        <v>7.833966990242339</v>
      </c>
      <c r="K38">
        <v>24.220488601182101</v>
      </c>
      <c r="L38">
        <v>22.94354719237289</v>
      </c>
      <c r="M38">
        <v>29.364443000000001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2"/>
        <v>9.9389069659747591</v>
      </c>
      <c r="Z38">
        <f t="shared" si="5"/>
        <v>18.554128046331392</v>
      </c>
      <c r="AA38" s="14">
        <f>+(F38-$F$7)/$F$7</f>
        <v>-0.16944898130814162</v>
      </c>
      <c r="AB38" s="18">
        <v>18.554128046331392</v>
      </c>
    </row>
    <row r="42" spans="3:28" x14ac:dyDescent="0.25">
      <c r="C42" s="7" t="s">
        <v>83</v>
      </c>
      <c r="G42" t="s">
        <v>84</v>
      </c>
      <c r="P42" t="s">
        <v>110</v>
      </c>
      <c r="R42" s="8">
        <v>2.6850000000000001</v>
      </c>
      <c r="S42" t="s">
        <v>111</v>
      </c>
    </row>
    <row r="43" spans="3:28" x14ac:dyDescent="0.25">
      <c r="D43" s="8" t="s">
        <v>85</v>
      </c>
      <c r="E43" t="s">
        <v>86</v>
      </c>
      <c r="R43" s="15">
        <f>+R42/R45</f>
        <v>22.339540412044375</v>
      </c>
      <c r="S43" t="s">
        <v>112</v>
      </c>
    </row>
    <row r="44" spans="3:28" x14ac:dyDescent="0.25">
      <c r="C44" t="s">
        <v>87</v>
      </c>
      <c r="D44">
        <v>4.62</v>
      </c>
      <c r="E44">
        <f>+D44/42</f>
        <v>0.11</v>
      </c>
      <c r="P44" t="s">
        <v>113</v>
      </c>
      <c r="R44" s="16">
        <v>5.048</v>
      </c>
      <c r="S44" t="s">
        <v>114</v>
      </c>
    </row>
    <row r="45" spans="3:28" x14ac:dyDescent="0.25">
      <c r="C45" t="s">
        <v>88</v>
      </c>
      <c r="D45">
        <v>5.0540000000000003</v>
      </c>
      <c r="E45">
        <f t="shared" ref="E45:E55" si="6">+D45/42</f>
        <v>0.12033333333333333</v>
      </c>
      <c r="R45">
        <f>+R44/42</f>
        <v>0.12019047619047619</v>
      </c>
      <c r="S45" t="s">
        <v>115</v>
      </c>
    </row>
    <row r="46" spans="3:28" x14ac:dyDescent="0.25">
      <c r="C46" t="s">
        <v>89</v>
      </c>
      <c r="D46">
        <v>5.2220000000000004</v>
      </c>
      <c r="E46">
        <f t="shared" si="6"/>
        <v>0.12433333333333334</v>
      </c>
    </row>
    <row r="47" spans="3:28" x14ac:dyDescent="0.25">
      <c r="C47" t="s">
        <v>90</v>
      </c>
      <c r="D47">
        <v>5.67</v>
      </c>
      <c r="E47">
        <f t="shared" si="6"/>
        <v>0.13500000000000001</v>
      </c>
    </row>
    <row r="48" spans="3:28" x14ac:dyDescent="0.25">
      <c r="C48" t="s">
        <v>91</v>
      </c>
      <c r="D48">
        <v>5.8170000000000002</v>
      </c>
      <c r="E48">
        <f t="shared" si="6"/>
        <v>0.13850000000000001</v>
      </c>
    </row>
    <row r="49" spans="3:5" x14ac:dyDescent="0.25">
      <c r="C49" t="s">
        <v>92</v>
      </c>
      <c r="D49">
        <v>5.7779999999999996</v>
      </c>
      <c r="E49">
        <f t="shared" si="6"/>
        <v>0.13757142857142857</v>
      </c>
    </row>
    <row r="50" spans="3:5" x14ac:dyDescent="0.25">
      <c r="C50" t="s">
        <v>93</v>
      </c>
      <c r="D50">
        <v>5.048</v>
      </c>
      <c r="E50">
        <f t="shared" si="6"/>
        <v>0.12019047619047619</v>
      </c>
    </row>
    <row r="51" spans="3:5" x14ac:dyDescent="0.25">
      <c r="C51" t="s">
        <v>94</v>
      </c>
      <c r="D51">
        <v>5.7229999999999999</v>
      </c>
      <c r="E51">
        <f t="shared" si="6"/>
        <v>0.13626190476190475</v>
      </c>
    </row>
    <row r="52" spans="3:5" x14ac:dyDescent="0.25">
      <c r="C52" t="s">
        <v>95</v>
      </c>
      <c r="D52">
        <v>6.1310000000000002</v>
      </c>
      <c r="E52">
        <f t="shared" si="6"/>
        <v>0.14597619047619048</v>
      </c>
    </row>
    <row r="53" spans="3:5" x14ac:dyDescent="0.25">
      <c r="C53" t="s">
        <v>96</v>
      </c>
      <c r="D53">
        <v>5.5620000000000003</v>
      </c>
      <c r="E53">
        <f t="shared" si="6"/>
        <v>0.13242857142857142</v>
      </c>
    </row>
    <row r="54" spans="3:5" x14ac:dyDescent="0.25">
      <c r="C54" t="s">
        <v>79</v>
      </c>
      <c r="D54">
        <v>5.359</v>
      </c>
      <c r="E54">
        <f t="shared" si="6"/>
        <v>0.12759523809523809</v>
      </c>
    </row>
    <row r="55" spans="3:5" x14ac:dyDescent="0.25">
      <c r="C55" t="s">
        <v>78</v>
      </c>
      <c r="D55">
        <v>3.5529999999999999</v>
      </c>
      <c r="E55">
        <f t="shared" si="6"/>
        <v>8.4595238095238098E-2</v>
      </c>
    </row>
    <row r="57" spans="3:5" x14ac:dyDescent="0.25">
      <c r="C57" t="s">
        <v>97</v>
      </c>
      <c r="D57">
        <v>323.60000000000002</v>
      </c>
      <c r="E57" t="s">
        <v>98</v>
      </c>
    </row>
    <row r="59" spans="3:5" x14ac:dyDescent="0.25">
      <c r="C59" t="s">
        <v>99</v>
      </c>
      <c r="D59">
        <v>5.2480000000000002</v>
      </c>
      <c r="E59" t="s">
        <v>85</v>
      </c>
    </row>
    <row r="60" spans="3:5" x14ac:dyDescent="0.25">
      <c r="C60" t="s">
        <v>100</v>
      </c>
      <c r="D60">
        <v>5.2480000000000002</v>
      </c>
      <c r="E60" t="s">
        <v>85</v>
      </c>
    </row>
    <row r="63" spans="3:5" x14ac:dyDescent="0.25">
      <c r="C63" t="s">
        <v>101</v>
      </c>
      <c r="D63">
        <v>41.4</v>
      </c>
      <c r="E63" t="s">
        <v>102</v>
      </c>
    </row>
    <row r="64" spans="3:5" x14ac:dyDescent="0.25">
      <c r="C64" t="s">
        <v>101</v>
      </c>
      <c r="D64">
        <f>141.5/(131.5+D63)</f>
        <v>0.81839213418160783</v>
      </c>
    </row>
    <row r="65" spans="3:5" x14ac:dyDescent="0.25">
      <c r="C65" t="s">
        <v>103</v>
      </c>
      <c r="D65" s="9">
        <f>+D64*(7.801796-1.3213*D64*D64)</f>
        <v>5.6606830300963775</v>
      </c>
      <c r="E65" t="s">
        <v>85</v>
      </c>
    </row>
  </sheetData>
  <autoFilter ref="C6:M6" xr:uid="{6513D269-EF74-4E24-A1B8-AEAD8B991A71}">
    <sortState xmlns:xlrd2="http://schemas.microsoft.com/office/spreadsheetml/2017/richdata2" ref="C7:M38">
      <sortCondition ref="C6"/>
    </sortState>
  </autoFilter>
  <mergeCells count="1">
    <mergeCell ref="C5:M5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464E-6270-486E-82D5-13CD768EAFF1}">
  <dimension ref="C4:W65"/>
  <sheetViews>
    <sheetView showGridLines="0" zoomScale="70" zoomScaleNormal="70" workbookViewId="0">
      <selection activeCell="M7" sqref="M7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9" t="s">
        <v>69</v>
      </c>
      <c r="D5" s="20"/>
      <c r="E5" s="20"/>
      <c r="F5" s="20"/>
      <c r="G5" s="20"/>
      <c r="H5" s="20"/>
      <c r="I5" s="20"/>
      <c r="J5" s="20"/>
      <c r="K5" s="20"/>
      <c r="L5" s="20"/>
      <c r="M5" s="21"/>
      <c r="V5" t="s">
        <v>70</v>
      </c>
    </row>
    <row r="6" spans="3:23" x14ac:dyDescent="0.25">
      <c r="C6" s="1" t="s">
        <v>7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3" t="s">
        <v>77</v>
      </c>
      <c r="K6" s="2" t="s">
        <v>78</v>
      </c>
      <c r="L6" s="2" t="s">
        <v>79</v>
      </c>
      <c r="M6" s="4" t="s">
        <v>80</v>
      </c>
      <c r="P6" t="s">
        <v>81</v>
      </c>
      <c r="Q6" t="s">
        <v>82</v>
      </c>
      <c r="V6" s="2" t="s">
        <v>77</v>
      </c>
    </row>
    <row r="7" spans="3:23" x14ac:dyDescent="0.25">
      <c r="C7" s="5">
        <v>2050</v>
      </c>
      <c r="D7" s="10">
        <v>17.753886999999999</v>
      </c>
      <c r="E7" s="10">
        <v>11.518442</v>
      </c>
      <c r="F7" s="10">
        <v>18.398764</v>
      </c>
      <c r="G7" s="10">
        <v>6.0670190000000002</v>
      </c>
      <c r="H7" s="10">
        <v>14.937911</v>
      </c>
      <c r="I7" s="10">
        <v>7.3050709999999999</v>
      </c>
      <c r="J7">
        <v>7.833966990242339</v>
      </c>
      <c r="K7">
        <v>24.220488601182101</v>
      </c>
      <c r="L7">
        <v>22.94354719237289</v>
      </c>
      <c r="M7">
        <v>29.364443000000001</v>
      </c>
      <c r="P7">
        <f>+(D7-$D$38)/$D$38</f>
        <v>-0.19505350566086738</v>
      </c>
      <c r="Q7">
        <f>+$Q$38*(100%+P7)</f>
        <v>2.9274873667601504</v>
      </c>
      <c r="R7">
        <f>+Q7/$E$54</f>
        <v>22.94354719237289</v>
      </c>
      <c r="V7" s="10">
        <v>44.345604000000002</v>
      </c>
      <c r="W7">
        <f>+V7/$D$65</f>
        <v>7.833966990242339</v>
      </c>
    </row>
    <row r="8" spans="3:23" x14ac:dyDescent="0.25">
      <c r="C8" s="6">
        <v>2049</v>
      </c>
      <c r="D8" s="2">
        <v>17.672739</v>
      </c>
      <c r="E8" s="2">
        <v>11.407825000000001</v>
      </c>
      <c r="F8" s="2">
        <v>18.41095</v>
      </c>
      <c r="G8" s="2">
        <v>6.0373299999999999</v>
      </c>
      <c r="H8" s="2">
        <v>14.898279</v>
      </c>
      <c r="I8" s="2">
        <v>7.1997559999999998</v>
      </c>
      <c r="J8">
        <v>7.7967868480437721</v>
      </c>
      <c r="K8">
        <v>24.142552772305095</v>
      </c>
      <c r="L8">
        <v>22.838678722298329</v>
      </c>
      <c r="M8">
        <v>29.525368</v>
      </c>
      <c r="P8">
        <f t="shared" ref="P8:P38" si="0">+(D8-$D$38)/$D$38</f>
        <v>-0.19873268859825066</v>
      </c>
      <c r="Q8">
        <f t="shared" ref="Q8:Q36" si="1">+$Q$38*(100%+P8)</f>
        <v>2.9141066493523033</v>
      </c>
      <c r="R8">
        <f>+Q8/$E$54</f>
        <v>22.838678722298329</v>
      </c>
      <c r="V8" s="2">
        <v>44.135139000000002</v>
      </c>
      <c r="W8">
        <f t="shared" ref="W8:W38" si="2">+V8/$D$65</f>
        <v>7.7967868480437721</v>
      </c>
    </row>
    <row r="9" spans="3:23" x14ac:dyDescent="0.25">
      <c r="C9" s="5">
        <v>2048</v>
      </c>
      <c r="D9" s="10">
        <v>17.651005000000001</v>
      </c>
      <c r="E9" s="10">
        <v>11.3683</v>
      </c>
      <c r="F9" s="10">
        <v>18.422395999999999</v>
      </c>
      <c r="G9" s="10">
        <v>6.0018849999999997</v>
      </c>
      <c r="H9" s="10">
        <v>14.852997</v>
      </c>
      <c r="I9" s="10">
        <v>7.1653989999999999</v>
      </c>
      <c r="J9">
        <v>7.7695765274550599</v>
      </c>
      <c r="K9">
        <v>24.084192513368983</v>
      </c>
      <c r="L9">
        <v>22.81059163045872</v>
      </c>
      <c r="M9">
        <v>29.74597</v>
      </c>
      <c r="P9">
        <f t="shared" si="0"/>
        <v>-0.19971809011105546</v>
      </c>
      <c r="Q9">
        <f t="shared" si="1"/>
        <v>2.9105228701816257</v>
      </c>
      <c r="R9">
        <f>+Q9/$E$54</f>
        <v>22.81059163045872</v>
      </c>
      <c r="V9" s="10">
        <v>43.981110000000001</v>
      </c>
      <c r="W9">
        <f t="shared" si="2"/>
        <v>7.7695765274550599</v>
      </c>
    </row>
    <row r="10" spans="3:23" x14ac:dyDescent="0.25">
      <c r="C10" s="6">
        <v>2047</v>
      </c>
      <c r="D10" s="2">
        <v>17.640809999999998</v>
      </c>
      <c r="E10" s="2">
        <v>11.340735</v>
      </c>
      <c r="F10" s="2">
        <v>18.363651000000001</v>
      </c>
      <c r="G10" s="2">
        <v>5.9868420000000002</v>
      </c>
      <c r="H10" s="2">
        <v>14.820199000000001</v>
      </c>
      <c r="I10" s="2">
        <v>7.0969660000000001</v>
      </c>
      <c r="J10">
        <v>7.7282714413449805</v>
      </c>
      <c r="K10">
        <v>23.837890233605403</v>
      </c>
      <c r="L10">
        <v>22.79741651767208</v>
      </c>
      <c r="M10">
        <v>29.840845000000002</v>
      </c>
      <c r="P10">
        <f t="shared" si="0"/>
        <v>-0.20018032294546462</v>
      </c>
      <c r="Q10">
        <f t="shared" si="1"/>
        <v>2.9088417885286826</v>
      </c>
      <c r="R10">
        <f t="shared" ref="R10:R37" si="3">+Q10/$E$54</f>
        <v>22.79741651767208</v>
      </c>
      <c r="V10" s="2">
        <v>43.747295000000001</v>
      </c>
      <c r="W10">
        <f t="shared" si="2"/>
        <v>7.7282714413449805</v>
      </c>
    </row>
    <row r="11" spans="3:23" x14ac:dyDescent="0.25">
      <c r="C11" s="5">
        <v>2046</v>
      </c>
      <c r="D11" s="10">
        <v>17.641705999999999</v>
      </c>
      <c r="E11" s="10">
        <v>11.303032999999999</v>
      </c>
      <c r="F11" s="10">
        <v>18.331693999999999</v>
      </c>
      <c r="G11" s="10">
        <v>5.9705440000000003</v>
      </c>
      <c r="H11" s="10">
        <v>14.795175</v>
      </c>
      <c r="I11" s="10">
        <v>7.612527</v>
      </c>
      <c r="J11">
        <v>7.6956684853026136</v>
      </c>
      <c r="K11">
        <v>23.778064171122995</v>
      </c>
      <c r="L11">
        <v>22.7985744285163</v>
      </c>
      <c r="M11">
        <v>29.857541999999999</v>
      </c>
      <c r="P11">
        <f t="shared" si="0"/>
        <v>-0.20013969904947337</v>
      </c>
      <c r="Q11">
        <f t="shared" si="1"/>
        <v>2.908989532438544</v>
      </c>
      <c r="R11">
        <f t="shared" si="3"/>
        <v>22.7985744285163</v>
      </c>
      <c r="V11" s="10">
        <v>43.562739999999998</v>
      </c>
      <c r="W11">
        <f t="shared" si="2"/>
        <v>7.6956684853026136</v>
      </c>
    </row>
    <row r="12" spans="3:23" x14ac:dyDescent="0.25">
      <c r="C12" s="6">
        <v>2045</v>
      </c>
      <c r="D12" s="2">
        <v>17.654714999999999</v>
      </c>
      <c r="E12" s="2">
        <v>11.301014</v>
      </c>
      <c r="F12" s="2">
        <v>18.399937000000001</v>
      </c>
      <c r="G12" s="2">
        <v>5.9695919999999996</v>
      </c>
      <c r="H12" s="2">
        <v>14.794871000000001</v>
      </c>
      <c r="I12" s="2">
        <v>7.4907760000000003</v>
      </c>
      <c r="J12">
        <v>7.7068134301201523</v>
      </c>
      <c r="K12">
        <v>23.908189698846044</v>
      </c>
      <c r="L12">
        <v>22.815386105048066</v>
      </c>
      <c r="M12">
        <v>30.061810000000001</v>
      </c>
      <c r="P12">
        <f t="shared" si="0"/>
        <v>-0.1995498817917169</v>
      </c>
      <c r="Q12">
        <f t="shared" si="1"/>
        <v>2.9111346223083951</v>
      </c>
      <c r="R12">
        <f t="shared" si="3"/>
        <v>22.815386105048066</v>
      </c>
      <c r="V12" s="2">
        <v>43.625827999999998</v>
      </c>
      <c r="W12">
        <f t="shared" si="2"/>
        <v>7.7068134301201523</v>
      </c>
    </row>
    <row r="13" spans="3:23" x14ac:dyDescent="0.25">
      <c r="C13" s="5">
        <v>2044</v>
      </c>
      <c r="D13" s="10">
        <v>17.597390999999998</v>
      </c>
      <c r="E13" s="10">
        <v>11.207070999999999</v>
      </c>
      <c r="F13" s="10">
        <v>18.307943000000002</v>
      </c>
      <c r="G13" s="10">
        <v>5.9726999999999997</v>
      </c>
      <c r="H13" s="10">
        <v>14.791893999999999</v>
      </c>
      <c r="I13" s="10">
        <v>7.4435799999999999</v>
      </c>
      <c r="J13">
        <v>7.6178324719350714</v>
      </c>
      <c r="K13">
        <v>23.963003658879821</v>
      </c>
      <c r="L13">
        <v>22.741305657242155</v>
      </c>
      <c r="M13">
        <v>30.132867999999998</v>
      </c>
      <c r="P13">
        <f t="shared" si="0"/>
        <v>-0.20214890435176236</v>
      </c>
      <c r="Q13">
        <f t="shared" si="1"/>
        <v>2.9016823099323976</v>
      </c>
      <c r="R13">
        <f t="shared" si="3"/>
        <v>22.741305657242155</v>
      </c>
      <c r="V13" s="10">
        <v>43.122135</v>
      </c>
      <c r="W13">
        <f t="shared" si="2"/>
        <v>7.6178324719350714</v>
      </c>
    </row>
    <row r="14" spans="3:23" x14ac:dyDescent="0.25">
      <c r="C14" s="6">
        <v>2043</v>
      </c>
      <c r="D14" s="2">
        <v>17.546669000000001</v>
      </c>
      <c r="E14" s="2">
        <v>11.139621</v>
      </c>
      <c r="F14" s="2">
        <v>18.251833000000001</v>
      </c>
      <c r="G14" s="2">
        <v>5.9666180000000004</v>
      </c>
      <c r="H14" s="2">
        <v>14.765389000000001</v>
      </c>
      <c r="I14" s="2">
        <v>7.4183019999999997</v>
      </c>
      <c r="J14">
        <v>7.5367307749209242</v>
      </c>
      <c r="K14">
        <v>23.650988460455949</v>
      </c>
      <c r="L14">
        <v>22.67575704804511</v>
      </c>
      <c r="M14">
        <v>30.145099999999999</v>
      </c>
      <c r="P14">
        <f t="shared" si="0"/>
        <v>-0.20444859771389015</v>
      </c>
      <c r="Q14">
        <f t="shared" si="1"/>
        <v>2.8933186195350893</v>
      </c>
      <c r="R14">
        <f t="shared" si="3"/>
        <v>22.67575704804511</v>
      </c>
      <c r="V14" s="2">
        <v>42.663043999999999</v>
      </c>
      <c r="W14">
        <f t="shared" si="2"/>
        <v>7.5367307749209242</v>
      </c>
    </row>
    <row r="15" spans="3:23" x14ac:dyDescent="0.25">
      <c r="C15" s="5">
        <v>2042</v>
      </c>
      <c r="D15" s="10">
        <v>17.563236</v>
      </c>
      <c r="E15" s="10">
        <v>11.100607999999999</v>
      </c>
      <c r="F15" s="10">
        <v>18.258061999999999</v>
      </c>
      <c r="G15" s="10">
        <v>5.9391160000000003</v>
      </c>
      <c r="H15" s="10">
        <v>14.735060000000001</v>
      </c>
      <c r="I15" s="10">
        <v>7.7562699999999998</v>
      </c>
      <c r="J15">
        <v>7.4619993339003168</v>
      </c>
      <c r="K15">
        <v>23.623209119054319</v>
      </c>
      <c r="L15">
        <v>22.697166767862299</v>
      </c>
      <c r="M15">
        <v>30.240352999999999</v>
      </c>
      <c r="P15">
        <f t="shared" si="0"/>
        <v>-0.20369746369057934</v>
      </c>
      <c r="Q15">
        <f t="shared" si="1"/>
        <v>2.8960503978327159</v>
      </c>
      <c r="R15">
        <f t="shared" si="3"/>
        <v>22.697166767862299</v>
      </c>
      <c r="V15" s="10">
        <v>42.240012999999998</v>
      </c>
      <c r="W15">
        <f t="shared" si="2"/>
        <v>7.4619993339003168</v>
      </c>
    </row>
    <row r="16" spans="3:23" x14ac:dyDescent="0.25">
      <c r="C16" s="6">
        <v>2041</v>
      </c>
      <c r="D16" s="2">
        <v>17.560513</v>
      </c>
      <c r="E16" s="2">
        <v>11.034948</v>
      </c>
      <c r="F16" s="2">
        <v>18.218325</v>
      </c>
      <c r="G16" s="2">
        <v>5.9120730000000004</v>
      </c>
      <c r="H16" s="2">
        <v>14.683507000000001</v>
      </c>
      <c r="I16" s="2">
        <v>7.754327</v>
      </c>
      <c r="J16">
        <v>7.4030357780492988</v>
      </c>
      <c r="K16">
        <v>23.438316915282858</v>
      </c>
      <c r="L16">
        <v>22.693647804437287</v>
      </c>
      <c r="M16">
        <v>30.354343</v>
      </c>
      <c r="P16">
        <f t="shared" si="0"/>
        <v>-0.20382092224949014</v>
      </c>
      <c r="Q16">
        <f t="shared" si="1"/>
        <v>2.8956013948566528</v>
      </c>
      <c r="R16">
        <f t="shared" si="3"/>
        <v>22.693647804437287</v>
      </c>
      <c r="V16" s="2">
        <v>41.906238999999999</v>
      </c>
      <c r="W16">
        <f t="shared" si="2"/>
        <v>7.4030357780492988</v>
      </c>
    </row>
    <row r="17" spans="3:23" x14ac:dyDescent="0.25">
      <c r="C17" s="5">
        <v>2040</v>
      </c>
      <c r="D17" s="10">
        <v>17.549710999999999</v>
      </c>
      <c r="E17" s="10">
        <v>10.994493</v>
      </c>
      <c r="F17" s="10">
        <v>18.168728000000002</v>
      </c>
      <c r="G17" s="10">
        <v>5.8869449999999999</v>
      </c>
      <c r="H17" s="10">
        <v>14.663568</v>
      </c>
      <c r="I17" s="10">
        <v>7.7841149999999999</v>
      </c>
      <c r="J17">
        <v>7.3624498631025501</v>
      </c>
      <c r="K17">
        <v>23.270506051224316</v>
      </c>
      <c r="L17">
        <v>22.679688258746133</v>
      </c>
      <c r="M17">
        <v>30.412174</v>
      </c>
      <c r="P17">
        <f t="shared" si="0"/>
        <v>-0.20431067595986652</v>
      </c>
      <c r="Q17">
        <f t="shared" si="1"/>
        <v>2.8938202233004886</v>
      </c>
      <c r="R17">
        <f t="shared" si="3"/>
        <v>22.679688258746133</v>
      </c>
      <c r="V17" s="10">
        <v>41.676495000000003</v>
      </c>
      <c r="W17">
        <f t="shared" si="2"/>
        <v>7.3624498631025501</v>
      </c>
    </row>
    <row r="18" spans="3:23" x14ac:dyDescent="0.25">
      <c r="C18" s="6">
        <v>2039</v>
      </c>
      <c r="D18" s="2">
        <v>17.490908000000001</v>
      </c>
      <c r="E18" s="2">
        <v>10.892239</v>
      </c>
      <c r="F18" s="2">
        <v>18.049448000000002</v>
      </c>
      <c r="G18" s="2">
        <v>5.8514780000000002</v>
      </c>
      <c r="H18" s="2">
        <v>14.599186</v>
      </c>
      <c r="I18" s="2">
        <v>7.8030869999999997</v>
      </c>
      <c r="J18">
        <v>7.2557051475289391</v>
      </c>
      <c r="K18">
        <v>22.8600455952716</v>
      </c>
      <c r="L18">
        <v>22.603696482660528</v>
      </c>
      <c r="M18">
        <v>30.522919000000002</v>
      </c>
      <c r="P18">
        <f t="shared" si="0"/>
        <v>-0.20697675515179909</v>
      </c>
      <c r="Q18">
        <f t="shared" si="1"/>
        <v>2.8841240345375661</v>
      </c>
      <c r="R18">
        <f t="shared" si="3"/>
        <v>22.603696482660528</v>
      </c>
      <c r="V18" s="2">
        <v>41.072246999999997</v>
      </c>
      <c r="W18">
        <f t="shared" si="2"/>
        <v>7.2557051475289391</v>
      </c>
    </row>
    <row r="19" spans="3:23" x14ac:dyDescent="0.25">
      <c r="C19" s="5">
        <v>2038</v>
      </c>
      <c r="D19" s="10">
        <v>17.411867000000001</v>
      </c>
      <c r="E19" s="10">
        <v>10.779571000000001</v>
      </c>
      <c r="F19" s="10">
        <v>17.957505999999999</v>
      </c>
      <c r="G19" s="10">
        <v>5.8021440000000002</v>
      </c>
      <c r="H19" s="10">
        <v>14.672610000000001</v>
      </c>
      <c r="I19" s="10">
        <v>7.9175829999999996</v>
      </c>
      <c r="J19">
        <v>7.160248645702727</v>
      </c>
      <c r="K19">
        <v>22.522036025893609</v>
      </c>
      <c r="L19">
        <v>22.501550912305582</v>
      </c>
      <c r="M19">
        <v>30.483650000000001</v>
      </c>
      <c r="P19">
        <f t="shared" si="0"/>
        <v>-0.21056040845876556</v>
      </c>
      <c r="Q19">
        <f t="shared" si="1"/>
        <v>2.8710907461677526</v>
      </c>
      <c r="R19">
        <f t="shared" si="3"/>
        <v>22.501550912305582</v>
      </c>
      <c r="V19" s="10">
        <v>40.531897999999998</v>
      </c>
      <c r="W19">
        <f t="shared" si="2"/>
        <v>7.160248645702727</v>
      </c>
    </row>
    <row r="20" spans="3:23" x14ac:dyDescent="0.25">
      <c r="C20" s="6">
        <v>2037</v>
      </c>
      <c r="D20" s="2">
        <v>17.438969</v>
      </c>
      <c r="E20" s="2">
        <v>10.790018999999999</v>
      </c>
      <c r="F20" s="2">
        <v>17.963303</v>
      </c>
      <c r="G20" s="2">
        <v>5.7572369999999999</v>
      </c>
      <c r="H20" s="2">
        <v>14.602482999999999</v>
      </c>
      <c r="I20" s="2">
        <v>7.951867</v>
      </c>
      <c r="J20">
        <v>7.162326310171391</v>
      </c>
      <c r="K20">
        <v>22.153894736842105</v>
      </c>
      <c r="L20">
        <v>22.536575130720831</v>
      </c>
      <c r="M20">
        <v>30.536894</v>
      </c>
      <c r="P20">
        <f t="shared" si="0"/>
        <v>-0.20933162628337049</v>
      </c>
      <c r="Q20">
        <f t="shared" si="1"/>
        <v>2.8755596696555461</v>
      </c>
      <c r="R20">
        <f t="shared" si="3"/>
        <v>22.536575130720831</v>
      </c>
      <c r="V20" s="2">
        <v>40.543658999999998</v>
      </c>
      <c r="W20">
        <f t="shared" si="2"/>
        <v>7.162326310171391</v>
      </c>
    </row>
    <row r="21" spans="3:23" x14ac:dyDescent="0.25">
      <c r="C21" s="5">
        <v>2036</v>
      </c>
      <c r="D21" s="10">
        <v>17.330513</v>
      </c>
      <c r="E21" s="10">
        <v>10.617508000000001</v>
      </c>
      <c r="F21" s="10">
        <v>17.810644</v>
      </c>
      <c r="G21" s="10">
        <v>5.7150220000000003</v>
      </c>
      <c r="H21" s="10">
        <v>14.522437999999999</v>
      </c>
      <c r="I21" s="10">
        <v>7.8423379999999998</v>
      </c>
      <c r="J21">
        <v>7.033708439124899</v>
      </c>
      <c r="K21">
        <v>21.859599211933578</v>
      </c>
      <c r="L21">
        <v>22.396416226121744</v>
      </c>
      <c r="M21">
        <v>30.56176</v>
      </c>
      <c r="P21">
        <f t="shared" si="0"/>
        <v>-0.21424893126509337</v>
      </c>
      <c r="Q21">
        <f t="shared" si="1"/>
        <v>2.8576760608520577</v>
      </c>
      <c r="R21">
        <f t="shared" si="3"/>
        <v>22.396416226121744</v>
      </c>
      <c r="V21" s="10">
        <v>39.815593999999997</v>
      </c>
      <c r="W21">
        <f t="shared" si="2"/>
        <v>7.033708439124899</v>
      </c>
    </row>
    <row r="22" spans="3:23" x14ac:dyDescent="0.25">
      <c r="C22" s="6">
        <v>2035</v>
      </c>
      <c r="D22" s="2">
        <v>17.304172999999999</v>
      </c>
      <c r="E22" s="2">
        <v>10.533543999999999</v>
      </c>
      <c r="F22" s="2">
        <v>17.732932999999999</v>
      </c>
      <c r="G22" s="2">
        <v>5.708075</v>
      </c>
      <c r="H22" s="2">
        <v>14.479870999999999</v>
      </c>
      <c r="I22" s="2">
        <v>7.8772140000000004</v>
      </c>
      <c r="J22">
        <v>6.9505762450949522</v>
      </c>
      <c r="K22">
        <v>21.842730650154799</v>
      </c>
      <c r="L22">
        <v>22.362376748848565</v>
      </c>
      <c r="M22">
        <v>30.590456</v>
      </c>
      <c r="P22">
        <f t="shared" si="0"/>
        <v>-0.21544316499322816</v>
      </c>
      <c r="Q22">
        <f t="shared" si="1"/>
        <v>2.8533327856447488</v>
      </c>
      <c r="R22">
        <f t="shared" si="3"/>
        <v>22.362376748848565</v>
      </c>
      <c r="V22" s="2">
        <v>39.345008999999997</v>
      </c>
      <c r="W22">
        <f t="shared" si="2"/>
        <v>6.9505762450949522</v>
      </c>
    </row>
    <row r="23" spans="3:23" x14ac:dyDescent="0.25">
      <c r="C23" s="5">
        <v>2034</v>
      </c>
      <c r="D23" s="10">
        <v>17.259142000000001</v>
      </c>
      <c r="E23" s="10">
        <v>10.416224</v>
      </c>
      <c r="F23" s="10">
        <v>17.648136000000001</v>
      </c>
      <c r="G23" s="10">
        <v>5.7300690000000003</v>
      </c>
      <c r="H23" s="10">
        <v>14.452249</v>
      </c>
      <c r="I23" s="10">
        <v>7.8287360000000001</v>
      </c>
      <c r="J23">
        <v>6.8080914962207055</v>
      </c>
      <c r="K23">
        <v>21.696599493385872</v>
      </c>
      <c r="L23">
        <v>22.304182682748014</v>
      </c>
      <c r="M23">
        <v>30.661591999999999</v>
      </c>
      <c r="P23">
        <f t="shared" si="0"/>
        <v>-0.21748483314097428</v>
      </c>
      <c r="Q23">
        <f t="shared" si="1"/>
        <v>2.8459074999249192</v>
      </c>
      <c r="R23">
        <f t="shared" si="3"/>
        <v>22.304182682748014</v>
      </c>
      <c r="V23" s="10">
        <v>38.538448000000002</v>
      </c>
      <c r="W23">
        <f t="shared" si="2"/>
        <v>6.8080914962207055</v>
      </c>
    </row>
    <row r="24" spans="3:23" x14ac:dyDescent="0.25">
      <c r="C24" s="6">
        <v>2033</v>
      </c>
      <c r="D24" s="2">
        <v>17.339881999999999</v>
      </c>
      <c r="E24" s="2">
        <v>10.40132</v>
      </c>
      <c r="F24" s="2">
        <v>17.662077</v>
      </c>
      <c r="G24" s="2">
        <v>5.7102120000000003</v>
      </c>
      <c r="H24" s="2">
        <v>14.391714</v>
      </c>
      <c r="I24" s="2">
        <v>7.9062109999999999</v>
      </c>
      <c r="J24">
        <v>6.7876402539616887</v>
      </c>
      <c r="K24">
        <v>21.743859836757668</v>
      </c>
      <c r="L24">
        <v>22.408523889848865</v>
      </c>
      <c r="M24">
        <v>30.684929</v>
      </c>
      <c r="P24">
        <f t="shared" si="0"/>
        <v>-0.21382414858480128</v>
      </c>
      <c r="Q24">
        <f t="shared" si="1"/>
        <v>2.8592209410880969</v>
      </c>
      <c r="R24">
        <f t="shared" si="3"/>
        <v>22.408523889848865</v>
      </c>
      <c r="V24" s="2">
        <v>38.42268</v>
      </c>
      <c r="W24">
        <f t="shared" si="2"/>
        <v>6.7876402539616887</v>
      </c>
    </row>
    <row r="25" spans="3:23" x14ac:dyDescent="0.25">
      <c r="C25" s="5">
        <v>2032</v>
      </c>
      <c r="D25" s="10">
        <v>17.270149</v>
      </c>
      <c r="E25" s="10">
        <v>10.300452</v>
      </c>
      <c r="F25" s="10">
        <v>17.510418000000001</v>
      </c>
      <c r="G25" s="10">
        <v>5.663062</v>
      </c>
      <c r="H25" s="10">
        <v>14.324771999999999</v>
      </c>
      <c r="I25" s="10">
        <v>7.8548650000000002</v>
      </c>
      <c r="J25">
        <v>6.7082157397096793</v>
      </c>
      <c r="K25">
        <v>20.927359977483814</v>
      </c>
      <c r="L25">
        <v>22.318407152237224</v>
      </c>
      <c r="M25">
        <v>30.651215000000001</v>
      </c>
      <c r="P25">
        <f t="shared" si="0"/>
        <v>-0.21698578490082324</v>
      </c>
      <c r="Q25">
        <f t="shared" si="1"/>
        <v>2.8477224744961736</v>
      </c>
      <c r="R25">
        <f t="shared" si="3"/>
        <v>22.318407152237224</v>
      </c>
      <c r="V25" s="10">
        <v>37.973083000000003</v>
      </c>
      <c r="W25">
        <f t="shared" si="2"/>
        <v>6.7082157397096793</v>
      </c>
    </row>
    <row r="26" spans="3:23" x14ac:dyDescent="0.25">
      <c r="C26" s="6">
        <v>2031</v>
      </c>
      <c r="D26" s="2">
        <v>17.186886000000001</v>
      </c>
      <c r="E26" s="2">
        <v>10.192373</v>
      </c>
      <c r="F26" s="2">
        <v>17.413017</v>
      </c>
      <c r="G26" s="2">
        <v>5.6449150000000001</v>
      </c>
      <c r="H26" s="2">
        <v>14.336748999999999</v>
      </c>
      <c r="I26" s="2">
        <v>7.7789000000000001</v>
      </c>
      <c r="J26">
        <v>6.575441303125972</v>
      </c>
      <c r="K26">
        <v>20.791891359414581</v>
      </c>
      <c r="L26">
        <v>22.210805443953372</v>
      </c>
      <c r="M26">
        <v>30.565812999999999</v>
      </c>
      <c r="P26">
        <f t="shared" si="0"/>
        <v>-0.22076086018198043</v>
      </c>
      <c r="Q26">
        <f t="shared" si="1"/>
        <v>2.8339930089082408</v>
      </c>
      <c r="R26">
        <f t="shared" si="3"/>
        <v>22.210805443953372</v>
      </c>
      <c r="V26" s="2">
        <v>37.221488999999998</v>
      </c>
      <c r="W26">
        <f t="shared" si="2"/>
        <v>6.575441303125972</v>
      </c>
    </row>
    <row r="27" spans="3:23" x14ac:dyDescent="0.25">
      <c r="C27" s="5">
        <v>2030</v>
      </c>
      <c r="D27" s="10">
        <v>17.171029999999998</v>
      </c>
      <c r="E27" s="10">
        <v>10.149875</v>
      </c>
      <c r="F27" s="10">
        <v>17.40991</v>
      </c>
      <c r="G27" s="10">
        <v>5.6681879999999998</v>
      </c>
      <c r="H27" s="10">
        <v>14.377727</v>
      </c>
      <c r="I27" s="10">
        <v>7.8627279999999997</v>
      </c>
      <c r="J27">
        <v>6.5450709398525007</v>
      </c>
      <c r="K27">
        <v>20.768911342527439</v>
      </c>
      <c r="L27">
        <v>22.190314557406534</v>
      </c>
      <c r="M27">
        <v>30.663418</v>
      </c>
      <c r="P27">
        <f t="shared" si="0"/>
        <v>-0.22147975805568235</v>
      </c>
      <c r="Q27">
        <f t="shared" si="1"/>
        <v>2.8313784693605148</v>
      </c>
      <c r="R27">
        <f t="shared" si="3"/>
        <v>22.190314557406534</v>
      </c>
      <c r="V27" s="10">
        <v>37.049571999999998</v>
      </c>
      <c r="W27">
        <f t="shared" si="2"/>
        <v>6.5450709398525007</v>
      </c>
    </row>
    <row r="28" spans="3:23" x14ac:dyDescent="0.25">
      <c r="C28" s="6">
        <v>2029</v>
      </c>
      <c r="D28" s="2">
        <v>16.802975</v>
      </c>
      <c r="E28" s="2">
        <v>9.9782410000000006</v>
      </c>
      <c r="F28" s="2">
        <v>16.919364999999999</v>
      </c>
      <c r="G28" s="2">
        <v>5.6257210000000004</v>
      </c>
      <c r="H28" s="2">
        <v>14.306072</v>
      </c>
      <c r="I28" s="2">
        <v>7.7771509999999999</v>
      </c>
      <c r="J28">
        <v>6.497231306620928</v>
      </c>
      <c r="K28">
        <v>19.865219814241485</v>
      </c>
      <c r="L28">
        <v>21.714672954985119</v>
      </c>
      <c r="M28">
        <v>30.690297999999999</v>
      </c>
      <c r="P28">
        <f t="shared" si="0"/>
        <v>-0.23816706613497721</v>
      </c>
      <c r="Q28">
        <f t="shared" si="1"/>
        <v>2.7706888658515534</v>
      </c>
      <c r="R28">
        <f t="shared" si="3"/>
        <v>21.714672954985119</v>
      </c>
      <c r="V28" s="2">
        <v>36.778767000000002</v>
      </c>
      <c r="W28">
        <f t="shared" si="2"/>
        <v>6.497231306620928</v>
      </c>
    </row>
    <row r="29" spans="3:23" x14ac:dyDescent="0.25">
      <c r="C29" s="5">
        <v>2028</v>
      </c>
      <c r="D29" s="10">
        <v>16.769113999999998</v>
      </c>
      <c r="E29" s="10">
        <v>9.9187809999999992</v>
      </c>
      <c r="F29" s="10">
        <v>16.888532999999999</v>
      </c>
      <c r="G29" s="10">
        <v>5.6131640000000003</v>
      </c>
      <c r="H29" s="10">
        <v>14.262862999999999</v>
      </c>
      <c r="I29" s="10">
        <v>7.7569189999999999</v>
      </c>
      <c r="J29">
        <v>6.4455765860783041</v>
      </c>
      <c r="K29">
        <v>19.419012665353222</v>
      </c>
      <c r="L29">
        <v>21.670914005101018</v>
      </c>
      <c r="M29">
        <v>30.755602</v>
      </c>
      <c r="P29">
        <f t="shared" si="0"/>
        <v>-0.23970229575792223</v>
      </c>
      <c r="Q29">
        <f t="shared" si="1"/>
        <v>2.7651054322222941</v>
      </c>
      <c r="R29">
        <f t="shared" si="3"/>
        <v>21.670914005101018</v>
      </c>
      <c r="V29" s="10">
        <v>36.486365999999997</v>
      </c>
      <c r="W29">
        <f t="shared" si="2"/>
        <v>6.4455765860783041</v>
      </c>
    </row>
    <row r="30" spans="3:23" x14ac:dyDescent="0.25">
      <c r="C30" s="6">
        <v>2027</v>
      </c>
      <c r="D30" s="2">
        <v>16.783676</v>
      </c>
      <c r="E30" s="2">
        <v>9.8999179999999996</v>
      </c>
      <c r="F30" s="2">
        <v>16.843440999999999</v>
      </c>
      <c r="G30" s="2">
        <v>5.5409459999999999</v>
      </c>
      <c r="H30" s="2">
        <v>14.141339</v>
      </c>
      <c r="I30" s="2">
        <v>7.7486030000000001</v>
      </c>
      <c r="J30">
        <v>6.4288277238834208</v>
      </c>
      <c r="K30">
        <v>18.62945285674078</v>
      </c>
      <c r="L30">
        <v>21.689732640942022</v>
      </c>
      <c r="M30">
        <v>30.791485000000002</v>
      </c>
      <c r="P30">
        <f t="shared" si="0"/>
        <v>-0.23904206676972559</v>
      </c>
      <c r="Q30">
        <f t="shared" si="1"/>
        <v>2.7675066005430549</v>
      </c>
      <c r="R30">
        <f t="shared" si="3"/>
        <v>21.689732640942022</v>
      </c>
      <c r="V30" s="2">
        <v>36.391556000000001</v>
      </c>
      <c r="W30">
        <f t="shared" si="2"/>
        <v>6.4288277238834208</v>
      </c>
    </row>
    <row r="31" spans="3:23" x14ac:dyDescent="0.25">
      <c r="C31" s="5">
        <v>2026</v>
      </c>
      <c r="D31" s="10">
        <v>16.707825</v>
      </c>
      <c r="E31" s="10">
        <v>9.7851110000000006</v>
      </c>
      <c r="F31" s="10">
        <v>16.778722999999999</v>
      </c>
      <c r="G31" s="10">
        <v>5.4217820000000003</v>
      </c>
      <c r="H31" s="10">
        <v>13.954438</v>
      </c>
      <c r="I31" s="10">
        <v>7.6230700000000002</v>
      </c>
      <c r="J31">
        <v>6.3103107540348944</v>
      </c>
      <c r="K31">
        <v>17.870024767801858</v>
      </c>
      <c r="L31">
        <v>21.591709543347189</v>
      </c>
      <c r="M31">
        <v>30.596184000000001</v>
      </c>
      <c r="P31">
        <f t="shared" si="0"/>
        <v>-0.24248108812556263</v>
      </c>
      <c r="Q31">
        <f t="shared" si="1"/>
        <v>2.7549993200666094</v>
      </c>
      <c r="R31">
        <f t="shared" si="3"/>
        <v>21.591709543347189</v>
      </c>
      <c r="V31" s="10">
        <v>35.720669000000001</v>
      </c>
      <c r="W31">
        <f t="shared" si="2"/>
        <v>6.3103107540348944</v>
      </c>
    </row>
    <row r="32" spans="3:23" x14ac:dyDescent="0.25">
      <c r="C32" s="6">
        <v>2025</v>
      </c>
      <c r="D32" s="2">
        <v>16.561509999999998</v>
      </c>
      <c r="E32" s="2">
        <v>9.6156070000000007</v>
      </c>
      <c r="F32" s="2">
        <v>16.734932000000001</v>
      </c>
      <c r="G32" s="2">
        <v>5.2639560000000003</v>
      </c>
      <c r="H32" s="2">
        <v>13.653877</v>
      </c>
      <c r="I32" s="2">
        <v>7.4363780000000004</v>
      </c>
      <c r="J32">
        <v>6.1467716554706273</v>
      </c>
      <c r="K32">
        <v>17.74375288488601</v>
      </c>
      <c r="L32">
        <v>21.402625028646149</v>
      </c>
      <c r="M32">
        <v>30.402079000000001</v>
      </c>
      <c r="P32">
        <f t="shared" si="0"/>
        <v>-0.24911488873042348</v>
      </c>
      <c r="Q32">
        <f t="shared" si="1"/>
        <v>2.7308730363932074</v>
      </c>
      <c r="R32">
        <f t="shared" si="3"/>
        <v>21.402625028646149</v>
      </c>
      <c r="V32" s="2">
        <v>34.794925999999997</v>
      </c>
      <c r="W32">
        <f t="shared" si="2"/>
        <v>6.1467716554706273</v>
      </c>
    </row>
    <row r="33" spans="3:23" x14ac:dyDescent="0.25">
      <c r="C33" s="5">
        <v>2024</v>
      </c>
      <c r="D33" s="10">
        <v>16.544916000000001</v>
      </c>
      <c r="E33" s="10">
        <v>9.5380599999999998</v>
      </c>
      <c r="F33" s="10">
        <v>16.842721999999998</v>
      </c>
      <c r="G33" s="10">
        <v>5.053318</v>
      </c>
      <c r="H33" s="10">
        <v>13.341879</v>
      </c>
      <c r="I33" s="10">
        <v>7.4027380000000003</v>
      </c>
      <c r="J33">
        <v>6.0149034699475656</v>
      </c>
      <c r="K33">
        <v>17.19023473121306</v>
      </c>
      <c r="L33">
        <v>21.381180416426293</v>
      </c>
      <c r="M33">
        <v>29.995864999999998</v>
      </c>
      <c r="P33">
        <f t="shared" si="0"/>
        <v>-0.24986724691131434</v>
      </c>
      <c r="Q33">
        <f t="shared" si="1"/>
        <v>2.7281368059911548</v>
      </c>
      <c r="R33">
        <f t="shared" si="3"/>
        <v>21.381180416426293</v>
      </c>
      <c r="V33" s="10">
        <v>34.048462000000001</v>
      </c>
      <c r="W33">
        <f t="shared" si="2"/>
        <v>6.0149034699475656</v>
      </c>
    </row>
    <row r="34" spans="3:23" x14ac:dyDescent="0.25">
      <c r="C34" s="6">
        <v>2023</v>
      </c>
      <c r="D34" s="2">
        <v>16.503633000000001</v>
      </c>
      <c r="E34" s="2">
        <v>9.4126089999999998</v>
      </c>
      <c r="F34" s="2">
        <v>17.011948</v>
      </c>
      <c r="G34" s="2">
        <v>4.923</v>
      </c>
      <c r="H34" s="2">
        <v>13.168752</v>
      </c>
      <c r="I34" s="2">
        <v>7.230556</v>
      </c>
      <c r="J34">
        <v>5.8552743235714582</v>
      </c>
      <c r="K34">
        <v>17.213959470869685</v>
      </c>
      <c r="L34">
        <v>21.327829932741071</v>
      </c>
      <c r="M34">
        <v>29.747502999999998</v>
      </c>
      <c r="P34">
        <f t="shared" si="0"/>
        <v>-0.25173898385127585</v>
      </c>
      <c r="Q34">
        <f t="shared" si="1"/>
        <v>2.7213295383228431</v>
      </c>
      <c r="R34">
        <f t="shared" si="3"/>
        <v>21.327829932741071</v>
      </c>
      <c r="V34" s="2">
        <v>33.144852</v>
      </c>
      <c r="W34">
        <f t="shared" si="2"/>
        <v>5.8552743235714582</v>
      </c>
    </row>
    <row r="35" spans="3:23" x14ac:dyDescent="0.25">
      <c r="C35" s="5">
        <v>2022</v>
      </c>
      <c r="D35" s="10">
        <v>16.584773999999999</v>
      </c>
      <c r="E35" s="10">
        <v>9.2805809999999997</v>
      </c>
      <c r="F35" s="10">
        <v>17.141463999999999</v>
      </c>
      <c r="G35" s="10">
        <v>4.8739290000000004</v>
      </c>
      <c r="H35" s="10">
        <v>13.114326999999999</v>
      </c>
      <c r="I35" s="10">
        <v>6.9828840000000003</v>
      </c>
      <c r="J35">
        <v>5.6766850977439196</v>
      </c>
      <c r="K35">
        <v>17.32711004784689</v>
      </c>
      <c r="L35">
        <v>21.432689356637166</v>
      </c>
      <c r="M35">
        <v>29.674088000000001</v>
      </c>
      <c r="P35">
        <f t="shared" si="0"/>
        <v>-0.24806011828807997</v>
      </c>
      <c r="Q35">
        <f t="shared" si="1"/>
        <v>2.7347091014813945</v>
      </c>
      <c r="R35">
        <f t="shared" si="3"/>
        <v>21.432689356637166</v>
      </c>
      <c r="V35" s="10">
        <v>32.133915000000002</v>
      </c>
      <c r="W35">
        <f t="shared" si="2"/>
        <v>5.6766850977439196</v>
      </c>
    </row>
    <row r="36" spans="3:23" x14ac:dyDescent="0.25">
      <c r="C36" s="6">
        <v>2021</v>
      </c>
      <c r="D36" s="2">
        <v>16.387792999999999</v>
      </c>
      <c r="E36" s="2">
        <v>9.0484980000000004</v>
      </c>
      <c r="F36" s="2">
        <v>17.237448000000001</v>
      </c>
      <c r="G36" s="2">
        <v>4.860271</v>
      </c>
      <c r="H36" s="2">
        <v>13.301057</v>
      </c>
      <c r="I36" s="2">
        <v>6.8701829999999999</v>
      </c>
      <c r="J36">
        <v>5.4210081781380959</v>
      </c>
      <c r="K36">
        <v>16.502772867998875</v>
      </c>
      <c r="L36">
        <v>21.178128602166844</v>
      </c>
      <c r="M36">
        <v>29.724421</v>
      </c>
      <c r="P36">
        <f t="shared" si="0"/>
        <v>-0.25699107326156934</v>
      </c>
      <c r="Q36">
        <f t="shared" si="1"/>
        <v>2.7022283614050502</v>
      </c>
      <c r="R36">
        <f t="shared" si="3"/>
        <v>21.178128602166844</v>
      </c>
      <c r="V36" s="2">
        <v>30.686609000000001</v>
      </c>
      <c r="W36">
        <f t="shared" si="2"/>
        <v>5.4210081781380959</v>
      </c>
    </row>
    <row r="37" spans="3:23" x14ac:dyDescent="0.25">
      <c r="C37" s="5">
        <v>2020</v>
      </c>
      <c r="D37" s="10">
        <v>16.950485</v>
      </c>
      <c r="E37" s="10">
        <v>9.7005839999999992</v>
      </c>
      <c r="F37" s="10">
        <v>17.725964000000001</v>
      </c>
      <c r="G37" s="10">
        <v>4.77142</v>
      </c>
      <c r="H37" s="10">
        <v>14.846825000000001</v>
      </c>
      <c r="I37" s="10">
        <v>6.9323819999999996</v>
      </c>
      <c r="J37">
        <v>5.8460911561473825</v>
      </c>
      <c r="K37">
        <v>15.81014522938362</v>
      </c>
      <c r="L37">
        <v>21.905301781582185</v>
      </c>
      <c r="M37">
        <v>29.811402999999999</v>
      </c>
      <c r="P37">
        <f t="shared" si="0"/>
        <v>-0.23147908522240487</v>
      </c>
      <c r="Q37">
        <f>+$Q$38*(100%+P37)</f>
        <v>2.7950121963690222</v>
      </c>
      <c r="R37">
        <f t="shared" si="3"/>
        <v>21.905301781582185</v>
      </c>
      <c r="V37" s="10">
        <v>33.092869</v>
      </c>
      <c r="W37">
        <f t="shared" si="2"/>
        <v>5.8460911561473825</v>
      </c>
    </row>
    <row r="38" spans="3:23" x14ac:dyDescent="0.25">
      <c r="C38" s="6">
        <v>2019</v>
      </c>
      <c r="D38" s="2">
        <v>22.055983999999999</v>
      </c>
      <c r="E38" s="2">
        <v>14.641048</v>
      </c>
      <c r="F38" s="2">
        <v>22.152479</v>
      </c>
      <c r="G38" s="2">
        <v>5.0315300000000001</v>
      </c>
      <c r="H38" s="2">
        <v>18.517455999999999</v>
      </c>
      <c r="I38" s="2">
        <v>9.6494669999999996</v>
      </c>
      <c r="J38">
        <v>9.9389069659747591</v>
      </c>
      <c r="K38">
        <v>16.336877005347596</v>
      </c>
      <c r="L38">
        <v>28.503195372270948</v>
      </c>
      <c r="M38">
        <v>30.453309999999998</v>
      </c>
      <c r="P38">
        <f t="shared" si="0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2"/>
        <v>9.9389069659747591</v>
      </c>
    </row>
    <row r="42" spans="3:23" x14ac:dyDescent="0.25">
      <c r="C42" s="7" t="s">
        <v>83</v>
      </c>
      <c r="G42" t="s">
        <v>84</v>
      </c>
    </row>
    <row r="43" spans="3:23" x14ac:dyDescent="0.25">
      <c r="D43" s="8" t="s">
        <v>85</v>
      </c>
      <c r="E43" t="s">
        <v>86</v>
      </c>
    </row>
    <row r="44" spans="3:23" x14ac:dyDescent="0.25">
      <c r="C44" t="s">
        <v>87</v>
      </c>
      <c r="D44">
        <v>4.62</v>
      </c>
      <c r="E44">
        <f>+D44/42</f>
        <v>0.11</v>
      </c>
    </row>
    <row r="45" spans="3:23" x14ac:dyDescent="0.25">
      <c r="C45" t="s">
        <v>88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89</v>
      </c>
      <c r="D46">
        <v>5.2220000000000004</v>
      </c>
      <c r="E46">
        <f t="shared" si="4"/>
        <v>0.12433333333333334</v>
      </c>
    </row>
    <row r="47" spans="3:23" x14ac:dyDescent="0.25">
      <c r="C47" t="s">
        <v>90</v>
      </c>
      <c r="D47">
        <v>5.67</v>
      </c>
      <c r="E47">
        <f t="shared" si="4"/>
        <v>0.13500000000000001</v>
      </c>
    </row>
    <row r="48" spans="3:23" x14ac:dyDescent="0.25">
      <c r="C48" t="s">
        <v>91</v>
      </c>
      <c r="D48">
        <v>5.8170000000000002</v>
      </c>
      <c r="E48">
        <f t="shared" si="4"/>
        <v>0.13850000000000001</v>
      </c>
    </row>
    <row r="49" spans="3:5" x14ac:dyDescent="0.25">
      <c r="C49" t="s">
        <v>92</v>
      </c>
      <c r="D49">
        <v>5.7779999999999996</v>
      </c>
      <c r="E49">
        <f t="shared" si="4"/>
        <v>0.13757142857142857</v>
      </c>
    </row>
    <row r="50" spans="3:5" x14ac:dyDescent="0.25">
      <c r="C50" t="s">
        <v>93</v>
      </c>
      <c r="D50">
        <v>5.048</v>
      </c>
      <c r="E50">
        <f t="shared" si="4"/>
        <v>0.12019047619047619</v>
      </c>
    </row>
    <row r="51" spans="3:5" x14ac:dyDescent="0.25">
      <c r="C51" t="s">
        <v>94</v>
      </c>
      <c r="D51">
        <v>5.7229999999999999</v>
      </c>
      <c r="E51">
        <f t="shared" si="4"/>
        <v>0.13626190476190475</v>
      </c>
    </row>
    <row r="52" spans="3:5" x14ac:dyDescent="0.25">
      <c r="C52" t="s">
        <v>95</v>
      </c>
      <c r="D52">
        <v>6.1310000000000002</v>
      </c>
      <c r="E52">
        <f t="shared" si="4"/>
        <v>0.14597619047619048</v>
      </c>
    </row>
    <row r="53" spans="3:5" x14ac:dyDescent="0.25">
      <c r="C53" t="s">
        <v>96</v>
      </c>
      <c r="D53">
        <v>5.5620000000000003</v>
      </c>
      <c r="E53">
        <f t="shared" si="4"/>
        <v>0.13242857142857142</v>
      </c>
    </row>
    <row r="54" spans="3:5" x14ac:dyDescent="0.25">
      <c r="C54" t="s">
        <v>79</v>
      </c>
      <c r="D54">
        <v>5.359</v>
      </c>
      <c r="E54">
        <f t="shared" si="4"/>
        <v>0.12759523809523809</v>
      </c>
    </row>
    <row r="55" spans="3:5" x14ac:dyDescent="0.25">
      <c r="C55" t="s">
        <v>78</v>
      </c>
      <c r="D55">
        <v>3.5529999999999999</v>
      </c>
      <c r="E55">
        <f t="shared" si="4"/>
        <v>8.4595238095238098E-2</v>
      </c>
    </row>
    <row r="57" spans="3:5" x14ac:dyDescent="0.25">
      <c r="C57" t="s">
        <v>97</v>
      </c>
      <c r="D57">
        <v>323.60000000000002</v>
      </c>
      <c r="E57" t="s">
        <v>98</v>
      </c>
    </row>
    <row r="59" spans="3:5" x14ac:dyDescent="0.25">
      <c r="C59" t="s">
        <v>99</v>
      </c>
      <c r="D59">
        <v>5.2480000000000002</v>
      </c>
      <c r="E59" t="s">
        <v>85</v>
      </c>
    </row>
    <row r="60" spans="3:5" x14ac:dyDescent="0.25">
      <c r="C60" t="s">
        <v>100</v>
      </c>
      <c r="D60">
        <v>5.2480000000000002</v>
      </c>
      <c r="E60" t="s">
        <v>85</v>
      </c>
    </row>
    <row r="63" spans="3:5" x14ac:dyDescent="0.25">
      <c r="C63" t="s">
        <v>101</v>
      </c>
      <c r="D63">
        <v>41.4</v>
      </c>
      <c r="E63" t="s">
        <v>102</v>
      </c>
    </row>
    <row r="64" spans="3:5" x14ac:dyDescent="0.25">
      <c r="C64" t="s">
        <v>101</v>
      </c>
      <c r="D64">
        <f>141.5/(131.5+D63)</f>
        <v>0.81839213418160783</v>
      </c>
    </row>
    <row r="65" spans="3:5" x14ac:dyDescent="0.25">
      <c r="C65" t="s">
        <v>103</v>
      </c>
      <c r="D65" s="9">
        <f>+D64*(7.801796-1.3213*D64*D64)</f>
        <v>5.6606830300963775</v>
      </c>
      <c r="E65" t="s">
        <v>85</v>
      </c>
    </row>
  </sheetData>
  <autoFilter ref="E7:E38" xr:uid="{93BF464E-6270-486E-82D5-13CD768EAFF1}"/>
  <mergeCells count="1">
    <mergeCell ref="C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ABD2-9086-4750-ADF2-8445B6680177}">
  <dimension ref="A1:B38"/>
  <sheetViews>
    <sheetView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61</v>
      </c>
      <c r="B2" t="s">
        <v>3</v>
      </c>
    </row>
    <row r="3" spans="1:2" x14ac:dyDescent="0.25">
      <c r="A3" t="s">
        <v>62</v>
      </c>
      <c r="B3" t="s">
        <v>3</v>
      </c>
    </row>
    <row r="4" spans="1:2" x14ac:dyDescent="0.25">
      <c r="A4" t="s">
        <v>63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64</v>
      </c>
    </row>
    <row r="7" spans="1:2" x14ac:dyDescent="0.25">
      <c r="A7" t="s">
        <v>9</v>
      </c>
      <c r="B7">
        <v>44.345604000000002</v>
      </c>
    </row>
    <row r="8" spans="1:2" x14ac:dyDescent="0.25">
      <c r="A8" t="s">
        <v>10</v>
      </c>
      <c r="B8">
        <v>44.135139000000002</v>
      </c>
    </row>
    <row r="9" spans="1:2" x14ac:dyDescent="0.25">
      <c r="A9" t="s">
        <v>11</v>
      </c>
      <c r="B9">
        <v>43.981110000000001</v>
      </c>
    </row>
    <row r="10" spans="1:2" x14ac:dyDescent="0.25">
      <c r="A10" t="s">
        <v>12</v>
      </c>
      <c r="B10">
        <v>43.747295000000001</v>
      </c>
    </row>
    <row r="11" spans="1:2" x14ac:dyDescent="0.25">
      <c r="A11" t="s">
        <v>13</v>
      </c>
      <c r="B11">
        <v>43.562739999999998</v>
      </c>
    </row>
    <row r="12" spans="1:2" x14ac:dyDescent="0.25">
      <c r="A12" t="s">
        <v>14</v>
      </c>
      <c r="B12">
        <v>43.625827999999998</v>
      </c>
    </row>
    <row r="13" spans="1:2" x14ac:dyDescent="0.25">
      <c r="A13" t="s">
        <v>15</v>
      </c>
      <c r="B13">
        <v>43.122135</v>
      </c>
    </row>
    <row r="14" spans="1:2" x14ac:dyDescent="0.25">
      <c r="A14" t="s">
        <v>16</v>
      </c>
      <c r="B14">
        <v>42.663043999999999</v>
      </c>
    </row>
    <row r="15" spans="1:2" x14ac:dyDescent="0.25">
      <c r="A15" t="s">
        <v>17</v>
      </c>
      <c r="B15">
        <v>42.240012999999998</v>
      </c>
    </row>
    <row r="16" spans="1:2" x14ac:dyDescent="0.25">
      <c r="A16" t="s">
        <v>18</v>
      </c>
      <c r="B16">
        <v>41.906238999999999</v>
      </c>
    </row>
    <row r="17" spans="1:2" x14ac:dyDescent="0.25">
      <c r="A17" t="s">
        <v>19</v>
      </c>
      <c r="B17">
        <v>41.676495000000003</v>
      </c>
    </row>
    <row r="18" spans="1:2" x14ac:dyDescent="0.25">
      <c r="A18" t="s">
        <v>20</v>
      </c>
      <c r="B18">
        <v>41.072246999999997</v>
      </c>
    </row>
    <row r="19" spans="1:2" x14ac:dyDescent="0.25">
      <c r="A19" t="s">
        <v>21</v>
      </c>
      <c r="B19">
        <v>40.531897999999998</v>
      </c>
    </row>
    <row r="20" spans="1:2" x14ac:dyDescent="0.25">
      <c r="A20" t="s">
        <v>22</v>
      </c>
      <c r="B20">
        <v>40.543658999999998</v>
      </c>
    </row>
    <row r="21" spans="1:2" x14ac:dyDescent="0.25">
      <c r="A21" t="s">
        <v>23</v>
      </c>
      <c r="B21">
        <v>39.815593999999997</v>
      </c>
    </row>
    <row r="22" spans="1:2" x14ac:dyDescent="0.25">
      <c r="A22" t="s">
        <v>24</v>
      </c>
      <c r="B22">
        <v>39.345008999999997</v>
      </c>
    </row>
    <row r="23" spans="1:2" x14ac:dyDescent="0.25">
      <c r="A23" t="s">
        <v>25</v>
      </c>
      <c r="B23">
        <v>38.538448000000002</v>
      </c>
    </row>
    <row r="24" spans="1:2" x14ac:dyDescent="0.25">
      <c r="A24" t="s">
        <v>26</v>
      </c>
      <c r="B24">
        <v>38.42268</v>
      </c>
    </row>
    <row r="25" spans="1:2" x14ac:dyDescent="0.25">
      <c r="A25" t="s">
        <v>27</v>
      </c>
      <c r="B25">
        <v>37.973083000000003</v>
      </c>
    </row>
    <row r="26" spans="1:2" x14ac:dyDescent="0.25">
      <c r="A26" t="s">
        <v>28</v>
      </c>
      <c r="B26">
        <v>37.221488999999998</v>
      </c>
    </row>
    <row r="27" spans="1:2" x14ac:dyDescent="0.25">
      <c r="A27" t="s">
        <v>29</v>
      </c>
      <c r="B27">
        <v>37.049571999999998</v>
      </c>
    </row>
    <row r="28" spans="1:2" x14ac:dyDescent="0.25">
      <c r="A28" t="s">
        <v>30</v>
      </c>
      <c r="B28">
        <v>36.778767000000002</v>
      </c>
    </row>
    <row r="29" spans="1:2" x14ac:dyDescent="0.25">
      <c r="A29" t="s">
        <v>31</v>
      </c>
      <c r="B29">
        <v>36.486365999999997</v>
      </c>
    </row>
    <row r="30" spans="1:2" x14ac:dyDescent="0.25">
      <c r="A30" t="s">
        <v>32</v>
      </c>
      <c r="B30">
        <v>36.391556000000001</v>
      </c>
    </row>
    <row r="31" spans="1:2" x14ac:dyDescent="0.25">
      <c r="A31" t="s">
        <v>33</v>
      </c>
      <c r="B31">
        <v>35.720669000000001</v>
      </c>
    </row>
    <row r="32" spans="1:2" x14ac:dyDescent="0.25">
      <c r="A32" t="s">
        <v>34</v>
      </c>
      <c r="B32">
        <v>34.794925999999997</v>
      </c>
    </row>
    <row r="33" spans="1:2" x14ac:dyDescent="0.25">
      <c r="A33" t="s">
        <v>35</v>
      </c>
      <c r="B33">
        <v>34.048462000000001</v>
      </c>
    </row>
    <row r="34" spans="1:2" x14ac:dyDescent="0.25">
      <c r="A34" t="s">
        <v>36</v>
      </c>
      <c r="B34">
        <v>33.144852</v>
      </c>
    </row>
    <row r="35" spans="1:2" x14ac:dyDescent="0.25">
      <c r="A35" t="s">
        <v>37</v>
      </c>
      <c r="B35">
        <v>32.133915000000002</v>
      </c>
    </row>
    <row r="36" spans="1:2" x14ac:dyDescent="0.25">
      <c r="A36" t="s">
        <v>38</v>
      </c>
      <c r="B36">
        <v>30.686609000000001</v>
      </c>
    </row>
    <row r="37" spans="1:2" x14ac:dyDescent="0.25">
      <c r="A37" t="s">
        <v>39</v>
      </c>
      <c r="B37">
        <v>33.092869</v>
      </c>
    </row>
    <row r="38" spans="1:2" x14ac:dyDescent="0.25">
      <c r="A38" t="s">
        <v>40</v>
      </c>
      <c r="B38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C7D-82E8-44B8-B162-A846E76DBE00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57</v>
      </c>
      <c r="B2" t="s">
        <v>3</v>
      </c>
    </row>
    <row r="3" spans="1:2" x14ac:dyDescent="0.25">
      <c r="A3" t="s">
        <v>58</v>
      </c>
      <c r="B3" t="s">
        <v>3</v>
      </c>
    </row>
    <row r="4" spans="1:2" x14ac:dyDescent="0.25">
      <c r="A4" t="s">
        <v>59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60</v>
      </c>
    </row>
    <row r="7" spans="1:2" x14ac:dyDescent="0.25">
      <c r="A7" t="s">
        <v>9</v>
      </c>
      <c r="B7">
        <v>7.3050709999999999</v>
      </c>
    </row>
    <row r="8" spans="1:2" x14ac:dyDescent="0.25">
      <c r="A8" t="s">
        <v>10</v>
      </c>
      <c r="B8">
        <v>7.1997559999999998</v>
      </c>
    </row>
    <row r="9" spans="1:2" x14ac:dyDescent="0.25">
      <c r="A9" t="s">
        <v>11</v>
      </c>
      <c r="B9">
        <v>7.1653989999999999</v>
      </c>
    </row>
    <row r="10" spans="1:2" x14ac:dyDescent="0.25">
      <c r="A10" t="s">
        <v>12</v>
      </c>
      <c r="B10">
        <v>7.0969660000000001</v>
      </c>
    </row>
    <row r="11" spans="1:2" x14ac:dyDescent="0.25">
      <c r="A11" t="s">
        <v>13</v>
      </c>
      <c r="B11">
        <v>7.612527</v>
      </c>
    </row>
    <row r="12" spans="1:2" x14ac:dyDescent="0.25">
      <c r="A12" t="s">
        <v>14</v>
      </c>
      <c r="B12">
        <v>7.4907760000000003</v>
      </c>
    </row>
    <row r="13" spans="1:2" x14ac:dyDescent="0.25">
      <c r="A13" t="s">
        <v>15</v>
      </c>
      <c r="B13">
        <v>7.4435799999999999</v>
      </c>
    </row>
    <row r="14" spans="1:2" x14ac:dyDescent="0.25">
      <c r="A14" t="s">
        <v>16</v>
      </c>
      <c r="B14">
        <v>7.4183019999999997</v>
      </c>
    </row>
    <row r="15" spans="1:2" x14ac:dyDescent="0.25">
      <c r="A15" t="s">
        <v>17</v>
      </c>
      <c r="B15">
        <v>7.7562699999999998</v>
      </c>
    </row>
    <row r="16" spans="1:2" x14ac:dyDescent="0.25">
      <c r="A16" t="s">
        <v>18</v>
      </c>
      <c r="B16">
        <v>7.754327</v>
      </c>
    </row>
    <row r="17" spans="1:2" x14ac:dyDescent="0.25">
      <c r="A17" t="s">
        <v>19</v>
      </c>
      <c r="B17">
        <v>7.7841149999999999</v>
      </c>
    </row>
    <row r="18" spans="1:2" x14ac:dyDescent="0.25">
      <c r="A18" t="s">
        <v>20</v>
      </c>
      <c r="B18">
        <v>7.8030869999999997</v>
      </c>
    </row>
    <row r="19" spans="1:2" x14ac:dyDescent="0.25">
      <c r="A19" t="s">
        <v>21</v>
      </c>
      <c r="B19">
        <v>7.9175829999999996</v>
      </c>
    </row>
    <row r="20" spans="1:2" x14ac:dyDescent="0.25">
      <c r="A20" t="s">
        <v>22</v>
      </c>
      <c r="B20">
        <v>7.951867</v>
      </c>
    </row>
    <row r="21" spans="1:2" x14ac:dyDescent="0.25">
      <c r="A21" t="s">
        <v>23</v>
      </c>
      <c r="B21">
        <v>7.8423379999999998</v>
      </c>
    </row>
    <row r="22" spans="1:2" x14ac:dyDescent="0.25">
      <c r="A22" t="s">
        <v>24</v>
      </c>
      <c r="B22">
        <v>7.8772140000000004</v>
      </c>
    </row>
    <row r="23" spans="1:2" x14ac:dyDescent="0.25">
      <c r="A23" t="s">
        <v>25</v>
      </c>
      <c r="B23">
        <v>7.8287360000000001</v>
      </c>
    </row>
    <row r="24" spans="1:2" x14ac:dyDescent="0.25">
      <c r="A24" t="s">
        <v>26</v>
      </c>
      <c r="B24">
        <v>7.9062109999999999</v>
      </c>
    </row>
    <row r="25" spans="1:2" x14ac:dyDescent="0.25">
      <c r="A25" t="s">
        <v>27</v>
      </c>
      <c r="B25">
        <v>7.8548650000000002</v>
      </c>
    </row>
    <row r="26" spans="1:2" x14ac:dyDescent="0.25">
      <c r="A26" t="s">
        <v>28</v>
      </c>
      <c r="B26">
        <v>7.7789000000000001</v>
      </c>
    </row>
    <row r="27" spans="1:2" x14ac:dyDescent="0.25">
      <c r="A27" t="s">
        <v>29</v>
      </c>
      <c r="B27">
        <v>7.8627279999999997</v>
      </c>
    </row>
    <row r="28" spans="1:2" x14ac:dyDescent="0.25">
      <c r="A28" t="s">
        <v>30</v>
      </c>
      <c r="B28">
        <v>7.7771509999999999</v>
      </c>
    </row>
    <row r="29" spans="1:2" x14ac:dyDescent="0.25">
      <c r="A29" t="s">
        <v>31</v>
      </c>
      <c r="B29">
        <v>7.7569189999999999</v>
      </c>
    </row>
    <row r="30" spans="1:2" x14ac:dyDescent="0.25">
      <c r="A30" t="s">
        <v>32</v>
      </c>
      <c r="B30">
        <v>7.7486030000000001</v>
      </c>
    </row>
    <row r="31" spans="1:2" x14ac:dyDescent="0.25">
      <c r="A31" t="s">
        <v>33</v>
      </c>
      <c r="B31">
        <v>7.6230700000000002</v>
      </c>
    </row>
    <row r="32" spans="1:2" x14ac:dyDescent="0.25">
      <c r="A32" t="s">
        <v>34</v>
      </c>
      <c r="B32">
        <v>7.4363780000000004</v>
      </c>
    </row>
    <row r="33" spans="1:2" x14ac:dyDescent="0.25">
      <c r="A33" t="s">
        <v>35</v>
      </c>
      <c r="B33">
        <v>7.4027380000000003</v>
      </c>
    </row>
    <row r="34" spans="1:2" x14ac:dyDescent="0.25">
      <c r="A34" t="s">
        <v>36</v>
      </c>
      <c r="B34">
        <v>7.230556</v>
      </c>
    </row>
    <row r="35" spans="1:2" x14ac:dyDescent="0.25">
      <c r="A35" t="s">
        <v>37</v>
      </c>
      <c r="B35">
        <v>6.9828840000000003</v>
      </c>
    </row>
    <row r="36" spans="1:2" x14ac:dyDescent="0.25">
      <c r="A36" t="s">
        <v>38</v>
      </c>
      <c r="B36">
        <v>6.8701829999999999</v>
      </c>
    </row>
    <row r="37" spans="1:2" x14ac:dyDescent="0.25">
      <c r="A37" t="s">
        <v>39</v>
      </c>
      <c r="B37">
        <v>6.9323819999999996</v>
      </c>
    </row>
    <row r="38" spans="1:2" x14ac:dyDescent="0.25">
      <c r="A38" t="s">
        <v>40</v>
      </c>
      <c r="B38">
        <v>9.6494669999999996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F26-B551-4D40-B22B-F43F6164FCBA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53</v>
      </c>
      <c r="B2" t="s">
        <v>3</v>
      </c>
    </row>
    <row r="3" spans="1:2" x14ac:dyDescent="0.25">
      <c r="A3" t="s">
        <v>54</v>
      </c>
      <c r="B3" t="s">
        <v>3</v>
      </c>
    </row>
    <row r="4" spans="1:2" x14ac:dyDescent="0.25">
      <c r="A4" t="s">
        <v>55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56</v>
      </c>
    </row>
    <row r="7" spans="1:2" x14ac:dyDescent="0.25">
      <c r="A7" t="s">
        <v>9</v>
      </c>
      <c r="B7">
        <v>14.937911</v>
      </c>
    </row>
    <row r="8" spans="1:2" x14ac:dyDescent="0.25">
      <c r="A8" t="s">
        <v>10</v>
      </c>
      <c r="B8">
        <v>14.898279</v>
      </c>
    </row>
    <row r="9" spans="1:2" x14ac:dyDescent="0.25">
      <c r="A9" t="s">
        <v>11</v>
      </c>
      <c r="B9">
        <v>14.852997</v>
      </c>
    </row>
    <row r="10" spans="1:2" x14ac:dyDescent="0.25">
      <c r="A10" t="s">
        <v>12</v>
      </c>
      <c r="B10">
        <v>14.820199000000001</v>
      </c>
    </row>
    <row r="11" spans="1:2" x14ac:dyDescent="0.25">
      <c r="A11" t="s">
        <v>13</v>
      </c>
      <c r="B11">
        <v>14.795175</v>
      </c>
    </row>
    <row r="12" spans="1:2" x14ac:dyDescent="0.25">
      <c r="A12" t="s">
        <v>14</v>
      </c>
      <c r="B12">
        <v>14.794871000000001</v>
      </c>
    </row>
    <row r="13" spans="1:2" x14ac:dyDescent="0.25">
      <c r="A13" t="s">
        <v>15</v>
      </c>
      <c r="B13">
        <v>14.791893999999999</v>
      </c>
    </row>
    <row r="14" spans="1:2" x14ac:dyDescent="0.25">
      <c r="A14" t="s">
        <v>16</v>
      </c>
      <c r="B14">
        <v>14.765389000000001</v>
      </c>
    </row>
    <row r="15" spans="1:2" x14ac:dyDescent="0.25">
      <c r="A15" t="s">
        <v>17</v>
      </c>
      <c r="B15">
        <v>14.735060000000001</v>
      </c>
    </row>
    <row r="16" spans="1:2" x14ac:dyDescent="0.25">
      <c r="A16" t="s">
        <v>18</v>
      </c>
      <c r="B16">
        <v>14.683507000000001</v>
      </c>
    </row>
    <row r="17" spans="1:2" x14ac:dyDescent="0.25">
      <c r="A17" t="s">
        <v>19</v>
      </c>
      <c r="B17">
        <v>14.663568</v>
      </c>
    </row>
    <row r="18" spans="1:2" x14ac:dyDescent="0.25">
      <c r="A18" t="s">
        <v>20</v>
      </c>
      <c r="B18">
        <v>14.599186</v>
      </c>
    </row>
    <row r="19" spans="1:2" x14ac:dyDescent="0.25">
      <c r="A19" t="s">
        <v>21</v>
      </c>
      <c r="B19">
        <v>14.672610000000001</v>
      </c>
    </row>
    <row r="20" spans="1:2" x14ac:dyDescent="0.25">
      <c r="A20" t="s">
        <v>22</v>
      </c>
      <c r="B20">
        <v>14.602482999999999</v>
      </c>
    </row>
    <row r="21" spans="1:2" x14ac:dyDescent="0.25">
      <c r="A21" t="s">
        <v>23</v>
      </c>
      <c r="B21">
        <v>14.522437999999999</v>
      </c>
    </row>
    <row r="22" spans="1:2" x14ac:dyDescent="0.25">
      <c r="A22" t="s">
        <v>24</v>
      </c>
      <c r="B22">
        <v>14.479870999999999</v>
      </c>
    </row>
    <row r="23" spans="1:2" x14ac:dyDescent="0.25">
      <c r="A23" t="s">
        <v>25</v>
      </c>
      <c r="B23">
        <v>14.452249</v>
      </c>
    </row>
    <row r="24" spans="1:2" x14ac:dyDescent="0.25">
      <c r="A24" t="s">
        <v>26</v>
      </c>
      <c r="B24">
        <v>14.391714</v>
      </c>
    </row>
    <row r="25" spans="1:2" x14ac:dyDescent="0.25">
      <c r="A25" t="s">
        <v>27</v>
      </c>
      <c r="B25">
        <v>14.324771999999999</v>
      </c>
    </row>
    <row r="26" spans="1:2" x14ac:dyDescent="0.25">
      <c r="A26" t="s">
        <v>28</v>
      </c>
      <c r="B26">
        <v>14.336748999999999</v>
      </c>
    </row>
    <row r="27" spans="1:2" x14ac:dyDescent="0.25">
      <c r="A27" t="s">
        <v>29</v>
      </c>
      <c r="B27">
        <v>14.377727</v>
      </c>
    </row>
    <row r="28" spans="1:2" x14ac:dyDescent="0.25">
      <c r="A28" t="s">
        <v>30</v>
      </c>
      <c r="B28">
        <v>14.306072</v>
      </c>
    </row>
    <row r="29" spans="1:2" x14ac:dyDescent="0.25">
      <c r="A29" t="s">
        <v>31</v>
      </c>
      <c r="B29">
        <v>14.262862999999999</v>
      </c>
    </row>
    <row r="30" spans="1:2" x14ac:dyDescent="0.25">
      <c r="A30" t="s">
        <v>32</v>
      </c>
      <c r="B30">
        <v>14.141339</v>
      </c>
    </row>
    <row r="31" spans="1:2" x14ac:dyDescent="0.25">
      <c r="A31" t="s">
        <v>33</v>
      </c>
      <c r="B31">
        <v>13.954438</v>
      </c>
    </row>
    <row r="32" spans="1:2" x14ac:dyDescent="0.25">
      <c r="A32" t="s">
        <v>34</v>
      </c>
      <c r="B32">
        <v>13.653877</v>
      </c>
    </row>
    <row r="33" spans="1:2" x14ac:dyDescent="0.25">
      <c r="A33" t="s">
        <v>35</v>
      </c>
      <c r="B33">
        <v>13.341879</v>
      </c>
    </row>
    <row r="34" spans="1:2" x14ac:dyDescent="0.25">
      <c r="A34" t="s">
        <v>36</v>
      </c>
      <c r="B34">
        <v>13.168752</v>
      </c>
    </row>
    <row r="35" spans="1:2" x14ac:dyDescent="0.25">
      <c r="A35" t="s">
        <v>37</v>
      </c>
      <c r="B35">
        <v>13.114326999999999</v>
      </c>
    </row>
    <row r="36" spans="1:2" x14ac:dyDescent="0.25">
      <c r="A36" t="s">
        <v>38</v>
      </c>
      <c r="B36">
        <v>13.301057</v>
      </c>
    </row>
    <row r="37" spans="1:2" x14ac:dyDescent="0.25">
      <c r="A37" t="s">
        <v>39</v>
      </c>
      <c r="B37">
        <v>14.846825000000001</v>
      </c>
    </row>
    <row r="38" spans="1:2" x14ac:dyDescent="0.25">
      <c r="A38" t="s">
        <v>40</v>
      </c>
      <c r="B38">
        <v>18.517455999999999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972D-4AC2-4259-8806-8D0F4ED46827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49</v>
      </c>
      <c r="B2" t="s">
        <v>3</v>
      </c>
    </row>
    <row r="3" spans="1:2" x14ac:dyDescent="0.25">
      <c r="A3" t="s">
        <v>50</v>
      </c>
      <c r="B3" t="s">
        <v>3</v>
      </c>
    </row>
    <row r="4" spans="1:2" x14ac:dyDescent="0.25">
      <c r="A4" t="s">
        <v>51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52</v>
      </c>
    </row>
    <row r="7" spans="1:2" x14ac:dyDescent="0.25">
      <c r="A7" t="s">
        <v>9</v>
      </c>
      <c r="B7">
        <v>6.0670190000000002</v>
      </c>
    </row>
    <row r="8" spans="1:2" x14ac:dyDescent="0.25">
      <c r="A8" t="s">
        <v>10</v>
      </c>
      <c r="B8">
        <v>6.0373299999999999</v>
      </c>
    </row>
    <row r="9" spans="1:2" x14ac:dyDescent="0.25">
      <c r="A9" t="s">
        <v>11</v>
      </c>
      <c r="B9">
        <v>6.0018849999999997</v>
      </c>
    </row>
    <row r="10" spans="1:2" x14ac:dyDescent="0.25">
      <c r="A10" t="s">
        <v>12</v>
      </c>
      <c r="B10">
        <v>5.9868420000000002</v>
      </c>
    </row>
    <row r="11" spans="1:2" x14ac:dyDescent="0.25">
      <c r="A11" t="s">
        <v>13</v>
      </c>
      <c r="B11">
        <v>5.9705440000000003</v>
      </c>
    </row>
    <row r="12" spans="1:2" x14ac:dyDescent="0.25">
      <c r="A12" t="s">
        <v>14</v>
      </c>
      <c r="B12">
        <v>5.9695919999999996</v>
      </c>
    </row>
    <row r="13" spans="1:2" x14ac:dyDescent="0.25">
      <c r="A13" t="s">
        <v>15</v>
      </c>
      <c r="B13">
        <v>5.9726999999999997</v>
      </c>
    </row>
    <row r="14" spans="1:2" x14ac:dyDescent="0.25">
      <c r="A14" t="s">
        <v>16</v>
      </c>
      <c r="B14">
        <v>5.9666180000000004</v>
      </c>
    </row>
    <row r="15" spans="1:2" x14ac:dyDescent="0.25">
      <c r="A15" t="s">
        <v>17</v>
      </c>
      <c r="B15">
        <v>5.9391160000000003</v>
      </c>
    </row>
    <row r="16" spans="1:2" x14ac:dyDescent="0.25">
      <c r="A16" t="s">
        <v>18</v>
      </c>
      <c r="B16">
        <v>5.9120730000000004</v>
      </c>
    </row>
    <row r="17" spans="1:2" x14ac:dyDescent="0.25">
      <c r="A17" t="s">
        <v>19</v>
      </c>
      <c r="B17">
        <v>5.8869449999999999</v>
      </c>
    </row>
    <row r="18" spans="1:2" x14ac:dyDescent="0.25">
      <c r="A18" t="s">
        <v>20</v>
      </c>
      <c r="B18">
        <v>5.8514780000000002</v>
      </c>
    </row>
    <row r="19" spans="1:2" x14ac:dyDescent="0.25">
      <c r="A19" t="s">
        <v>21</v>
      </c>
      <c r="B19">
        <v>5.8021440000000002</v>
      </c>
    </row>
    <row r="20" spans="1:2" x14ac:dyDescent="0.25">
      <c r="A20" t="s">
        <v>22</v>
      </c>
      <c r="B20">
        <v>5.7572369999999999</v>
      </c>
    </row>
    <row r="21" spans="1:2" x14ac:dyDescent="0.25">
      <c r="A21" t="s">
        <v>23</v>
      </c>
      <c r="B21">
        <v>5.7150220000000003</v>
      </c>
    </row>
    <row r="22" spans="1:2" x14ac:dyDescent="0.25">
      <c r="A22" t="s">
        <v>24</v>
      </c>
      <c r="B22">
        <v>5.708075</v>
      </c>
    </row>
    <row r="23" spans="1:2" x14ac:dyDescent="0.25">
      <c r="A23" t="s">
        <v>25</v>
      </c>
      <c r="B23">
        <v>5.7300690000000003</v>
      </c>
    </row>
    <row r="24" spans="1:2" x14ac:dyDescent="0.25">
      <c r="A24" t="s">
        <v>26</v>
      </c>
      <c r="B24">
        <v>5.7102120000000003</v>
      </c>
    </row>
    <row r="25" spans="1:2" x14ac:dyDescent="0.25">
      <c r="A25" t="s">
        <v>27</v>
      </c>
      <c r="B25">
        <v>5.663062</v>
      </c>
    </row>
    <row r="26" spans="1:2" x14ac:dyDescent="0.25">
      <c r="A26" t="s">
        <v>28</v>
      </c>
      <c r="B26">
        <v>5.6449150000000001</v>
      </c>
    </row>
    <row r="27" spans="1:2" x14ac:dyDescent="0.25">
      <c r="A27" t="s">
        <v>29</v>
      </c>
      <c r="B27">
        <v>5.6681879999999998</v>
      </c>
    </row>
    <row r="28" spans="1:2" x14ac:dyDescent="0.25">
      <c r="A28" t="s">
        <v>30</v>
      </c>
      <c r="B28">
        <v>5.6257210000000004</v>
      </c>
    </row>
    <row r="29" spans="1:2" x14ac:dyDescent="0.25">
      <c r="A29" t="s">
        <v>31</v>
      </c>
      <c r="B29">
        <v>5.6131640000000003</v>
      </c>
    </row>
    <row r="30" spans="1:2" x14ac:dyDescent="0.25">
      <c r="A30" t="s">
        <v>32</v>
      </c>
      <c r="B30">
        <v>5.5409459999999999</v>
      </c>
    </row>
    <row r="31" spans="1:2" x14ac:dyDescent="0.25">
      <c r="A31" t="s">
        <v>33</v>
      </c>
      <c r="B31">
        <v>5.4217820000000003</v>
      </c>
    </row>
    <row r="32" spans="1:2" x14ac:dyDescent="0.25">
      <c r="A32" t="s">
        <v>34</v>
      </c>
      <c r="B32">
        <v>5.2639560000000003</v>
      </c>
    </row>
    <row r="33" spans="1:2" x14ac:dyDescent="0.25">
      <c r="A33" t="s">
        <v>35</v>
      </c>
      <c r="B33">
        <v>5.053318</v>
      </c>
    </row>
    <row r="34" spans="1:2" x14ac:dyDescent="0.25">
      <c r="A34" t="s">
        <v>36</v>
      </c>
      <c r="B34">
        <v>4.923</v>
      </c>
    </row>
    <row r="35" spans="1:2" x14ac:dyDescent="0.25">
      <c r="A35" t="s">
        <v>37</v>
      </c>
      <c r="B35">
        <v>4.8739290000000004</v>
      </c>
    </row>
    <row r="36" spans="1:2" x14ac:dyDescent="0.25">
      <c r="A36" t="s">
        <v>38</v>
      </c>
      <c r="B36">
        <v>4.860271</v>
      </c>
    </row>
    <row r="37" spans="1:2" x14ac:dyDescent="0.25">
      <c r="A37" t="s">
        <v>39</v>
      </c>
      <c r="B37">
        <v>4.77142</v>
      </c>
    </row>
    <row r="38" spans="1:2" x14ac:dyDescent="0.25">
      <c r="A38" t="s">
        <v>40</v>
      </c>
      <c r="B38">
        <v>5.0315300000000001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0672-CD1F-474A-9E0D-63AE02866775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41</v>
      </c>
      <c r="B2" t="s">
        <v>3</v>
      </c>
    </row>
    <row r="3" spans="1:2" x14ac:dyDescent="0.25">
      <c r="A3" t="s">
        <v>42</v>
      </c>
      <c r="B3" t="s">
        <v>3</v>
      </c>
    </row>
    <row r="4" spans="1:2" x14ac:dyDescent="0.25">
      <c r="A4" t="s">
        <v>43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44</v>
      </c>
    </row>
    <row r="7" spans="1:2" x14ac:dyDescent="0.25">
      <c r="A7" t="s">
        <v>9</v>
      </c>
      <c r="B7">
        <v>29.364443000000001</v>
      </c>
    </row>
    <row r="8" spans="1:2" x14ac:dyDescent="0.25">
      <c r="A8" t="s">
        <v>10</v>
      </c>
      <c r="B8">
        <v>29.525368</v>
      </c>
    </row>
    <row r="9" spans="1:2" x14ac:dyDescent="0.25">
      <c r="A9" t="s">
        <v>11</v>
      </c>
      <c r="B9">
        <v>29.74597</v>
      </c>
    </row>
    <row r="10" spans="1:2" x14ac:dyDescent="0.25">
      <c r="A10" t="s">
        <v>12</v>
      </c>
      <c r="B10">
        <v>29.840845000000002</v>
      </c>
    </row>
    <row r="11" spans="1:2" x14ac:dyDescent="0.25">
      <c r="A11" t="s">
        <v>13</v>
      </c>
      <c r="B11">
        <v>29.857541999999999</v>
      </c>
    </row>
    <row r="12" spans="1:2" x14ac:dyDescent="0.25">
      <c r="A12" t="s">
        <v>14</v>
      </c>
      <c r="B12">
        <v>30.061810000000001</v>
      </c>
    </row>
    <row r="13" spans="1:2" x14ac:dyDescent="0.25">
      <c r="A13" t="s">
        <v>15</v>
      </c>
      <c r="B13">
        <v>30.132867999999998</v>
      </c>
    </row>
    <row r="14" spans="1:2" x14ac:dyDescent="0.25">
      <c r="A14" t="s">
        <v>16</v>
      </c>
      <c r="B14">
        <v>30.145099999999999</v>
      </c>
    </row>
    <row r="15" spans="1:2" x14ac:dyDescent="0.25">
      <c r="A15" t="s">
        <v>17</v>
      </c>
      <c r="B15">
        <v>30.240352999999999</v>
      </c>
    </row>
    <row r="16" spans="1:2" x14ac:dyDescent="0.25">
      <c r="A16" t="s">
        <v>18</v>
      </c>
      <c r="B16">
        <v>30.354343</v>
      </c>
    </row>
    <row r="17" spans="1:2" x14ac:dyDescent="0.25">
      <c r="A17" t="s">
        <v>19</v>
      </c>
      <c r="B17">
        <v>30.412174</v>
      </c>
    </row>
    <row r="18" spans="1:2" x14ac:dyDescent="0.25">
      <c r="A18" t="s">
        <v>20</v>
      </c>
      <c r="B18">
        <v>30.522919000000002</v>
      </c>
    </row>
    <row r="19" spans="1:2" x14ac:dyDescent="0.25">
      <c r="A19" t="s">
        <v>21</v>
      </c>
      <c r="B19">
        <v>30.483650000000001</v>
      </c>
    </row>
    <row r="20" spans="1:2" x14ac:dyDescent="0.25">
      <c r="A20" t="s">
        <v>22</v>
      </c>
      <c r="B20">
        <v>30.536894</v>
      </c>
    </row>
    <row r="21" spans="1:2" x14ac:dyDescent="0.25">
      <c r="A21" t="s">
        <v>23</v>
      </c>
      <c r="B21">
        <v>30.56176</v>
      </c>
    </row>
    <row r="22" spans="1:2" x14ac:dyDescent="0.25">
      <c r="A22" t="s">
        <v>24</v>
      </c>
      <c r="B22">
        <v>30.590456</v>
      </c>
    </row>
    <row r="23" spans="1:2" x14ac:dyDescent="0.25">
      <c r="A23" t="s">
        <v>25</v>
      </c>
      <c r="B23">
        <v>30.661591999999999</v>
      </c>
    </row>
    <row r="24" spans="1:2" x14ac:dyDescent="0.25">
      <c r="A24" t="s">
        <v>26</v>
      </c>
      <c r="B24">
        <v>30.684929</v>
      </c>
    </row>
    <row r="25" spans="1:2" x14ac:dyDescent="0.25">
      <c r="A25" t="s">
        <v>27</v>
      </c>
      <c r="B25">
        <v>30.651215000000001</v>
      </c>
    </row>
    <row r="26" spans="1:2" x14ac:dyDescent="0.25">
      <c r="A26" t="s">
        <v>28</v>
      </c>
      <c r="B26">
        <v>30.565812999999999</v>
      </c>
    </row>
    <row r="27" spans="1:2" x14ac:dyDescent="0.25">
      <c r="A27" t="s">
        <v>29</v>
      </c>
      <c r="B27">
        <v>30.663418</v>
      </c>
    </row>
    <row r="28" spans="1:2" x14ac:dyDescent="0.25">
      <c r="A28" t="s">
        <v>30</v>
      </c>
      <c r="B28">
        <v>30.690297999999999</v>
      </c>
    </row>
    <row r="29" spans="1:2" x14ac:dyDescent="0.25">
      <c r="A29" t="s">
        <v>31</v>
      </c>
      <c r="B29">
        <v>30.755602</v>
      </c>
    </row>
    <row r="30" spans="1:2" x14ac:dyDescent="0.25">
      <c r="A30" t="s">
        <v>32</v>
      </c>
      <c r="B30">
        <v>30.791485000000002</v>
      </c>
    </row>
    <row r="31" spans="1:2" x14ac:dyDescent="0.25">
      <c r="A31" t="s">
        <v>33</v>
      </c>
      <c r="B31">
        <v>30.596184000000001</v>
      </c>
    </row>
    <row r="32" spans="1:2" x14ac:dyDescent="0.25">
      <c r="A32" t="s">
        <v>34</v>
      </c>
      <c r="B32">
        <v>30.402079000000001</v>
      </c>
    </row>
    <row r="33" spans="1:2" x14ac:dyDescent="0.25">
      <c r="A33" t="s">
        <v>35</v>
      </c>
      <c r="B33">
        <v>29.995864999999998</v>
      </c>
    </row>
    <row r="34" spans="1:2" x14ac:dyDescent="0.25">
      <c r="A34" t="s">
        <v>36</v>
      </c>
      <c r="B34">
        <v>29.747502999999998</v>
      </c>
    </row>
    <row r="35" spans="1:2" x14ac:dyDescent="0.25">
      <c r="A35" t="s">
        <v>37</v>
      </c>
      <c r="B35">
        <v>29.674088000000001</v>
      </c>
    </row>
    <row r="36" spans="1:2" x14ac:dyDescent="0.25">
      <c r="A36" t="s">
        <v>38</v>
      </c>
      <c r="B36">
        <v>29.724421</v>
      </c>
    </row>
    <row r="37" spans="1:2" x14ac:dyDescent="0.25">
      <c r="A37" t="s">
        <v>39</v>
      </c>
      <c r="B37">
        <v>29.811402999999999</v>
      </c>
    </row>
    <row r="38" spans="1:2" x14ac:dyDescent="0.25">
      <c r="A38" t="s">
        <v>40</v>
      </c>
      <c r="B38">
        <v>30.453309999999998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9103-ECB9-49CF-87E1-07D53270547E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45</v>
      </c>
      <c r="B2" t="s">
        <v>3</v>
      </c>
    </row>
    <row r="3" spans="1:2" x14ac:dyDescent="0.25">
      <c r="A3" t="s">
        <v>46</v>
      </c>
      <c r="B3" t="s">
        <v>3</v>
      </c>
    </row>
    <row r="4" spans="1:2" x14ac:dyDescent="0.25">
      <c r="A4" t="s">
        <v>47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48</v>
      </c>
    </row>
    <row r="7" spans="1:2" x14ac:dyDescent="0.25">
      <c r="A7" t="s">
        <v>9</v>
      </c>
      <c r="B7">
        <v>11.518442</v>
      </c>
    </row>
    <row r="8" spans="1:2" x14ac:dyDescent="0.25">
      <c r="A8" t="s">
        <v>10</v>
      </c>
      <c r="B8">
        <v>11.407825000000001</v>
      </c>
    </row>
    <row r="9" spans="1:2" x14ac:dyDescent="0.25">
      <c r="A9" t="s">
        <v>11</v>
      </c>
      <c r="B9">
        <v>11.3683</v>
      </c>
    </row>
    <row r="10" spans="1:2" x14ac:dyDescent="0.25">
      <c r="A10" t="s">
        <v>12</v>
      </c>
      <c r="B10">
        <v>11.340735</v>
      </c>
    </row>
    <row r="11" spans="1:2" x14ac:dyDescent="0.25">
      <c r="A11" t="s">
        <v>13</v>
      </c>
      <c r="B11">
        <v>11.303032999999999</v>
      </c>
    </row>
    <row r="12" spans="1:2" x14ac:dyDescent="0.25">
      <c r="A12" t="s">
        <v>14</v>
      </c>
      <c r="B12">
        <v>11.301014</v>
      </c>
    </row>
    <row r="13" spans="1:2" x14ac:dyDescent="0.25">
      <c r="A13" t="s">
        <v>15</v>
      </c>
      <c r="B13">
        <v>11.207070999999999</v>
      </c>
    </row>
    <row r="14" spans="1:2" x14ac:dyDescent="0.25">
      <c r="A14" t="s">
        <v>16</v>
      </c>
      <c r="B14">
        <v>11.139621</v>
      </c>
    </row>
    <row r="15" spans="1:2" x14ac:dyDescent="0.25">
      <c r="A15" t="s">
        <v>17</v>
      </c>
      <c r="B15">
        <v>11.100607999999999</v>
      </c>
    </row>
    <row r="16" spans="1:2" x14ac:dyDescent="0.25">
      <c r="A16" t="s">
        <v>18</v>
      </c>
      <c r="B16">
        <v>11.034948</v>
      </c>
    </row>
    <row r="17" spans="1:2" x14ac:dyDescent="0.25">
      <c r="A17" t="s">
        <v>19</v>
      </c>
      <c r="B17">
        <v>10.994493</v>
      </c>
    </row>
    <row r="18" spans="1:2" x14ac:dyDescent="0.25">
      <c r="A18" t="s">
        <v>20</v>
      </c>
      <c r="B18">
        <v>10.892239</v>
      </c>
    </row>
    <row r="19" spans="1:2" x14ac:dyDescent="0.25">
      <c r="A19" t="s">
        <v>21</v>
      </c>
      <c r="B19">
        <v>10.779571000000001</v>
      </c>
    </row>
    <row r="20" spans="1:2" x14ac:dyDescent="0.25">
      <c r="A20" t="s">
        <v>22</v>
      </c>
      <c r="B20">
        <v>10.790018999999999</v>
      </c>
    </row>
    <row r="21" spans="1:2" x14ac:dyDescent="0.25">
      <c r="A21" t="s">
        <v>23</v>
      </c>
      <c r="B21">
        <v>10.617508000000001</v>
      </c>
    </row>
    <row r="22" spans="1:2" x14ac:dyDescent="0.25">
      <c r="A22" t="s">
        <v>24</v>
      </c>
      <c r="B22">
        <v>10.533543999999999</v>
      </c>
    </row>
    <row r="23" spans="1:2" x14ac:dyDescent="0.25">
      <c r="A23" t="s">
        <v>25</v>
      </c>
      <c r="B23">
        <v>10.416224</v>
      </c>
    </row>
    <row r="24" spans="1:2" x14ac:dyDescent="0.25">
      <c r="A24" t="s">
        <v>26</v>
      </c>
      <c r="B24">
        <v>10.40132</v>
      </c>
    </row>
    <row r="25" spans="1:2" x14ac:dyDescent="0.25">
      <c r="A25" t="s">
        <v>27</v>
      </c>
      <c r="B25">
        <v>10.300452</v>
      </c>
    </row>
    <row r="26" spans="1:2" x14ac:dyDescent="0.25">
      <c r="A26" t="s">
        <v>28</v>
      </c>
      <c r="B26">
        <v>10.192373</v>
      </c>
    </row>
    <row r="27" spans="1:2" x14ac:dyDescent="0.25">
      <c r="A27" t="s">
        <v>29</v>
      </c>
      <c r="B27">
        <v>10.149875</v>
      </c>
    </row>
    <row r="28" spans="1:2" x14ac:dyDescent="0.25">
      <c r="A28" t="s">
        <v>30</v>
      </c>
      <c r="B28">
        <v>9.9782410000000006</v>
      </c>
    </row>
    <row r="29" spans="1:2" x14ac:dyDescent="0.25">
      <c r="A29" t="s">
        <v>31</v>
      </c>
      <c r="B29">
        <v>9.9187809999999992</v>
      </c>
    </row>
    <row r="30" spans="1:2" x14ac:dyDescent="0.25">
      <c r="A30" t="s">
        <v>32</v>
      </c>
      <c r="B30">
        <v>9.8999179999999996</v>
      </c>
    </row>
    <row r="31" spans="1:2" x14ac:dyDescent="0.25">
      <c r="A31" t="s">
        <v>33</v>
      </c>
      <c r="B31">
        <v>9.7851110000000006</v>
      </c>
    </row>
    <row r="32" spans="1:2" x14ac:dyDescent="0.25">
      <c r="A32" t="s">
        <v>34</v>
      </c>
      <c r="B32">
        <v>9.6156070000000007</v>
      </c>
    </row>
    <row r="33" spans="1:2" x14ac:dyDescent="0.25">
      <c r="A33" t="s">
        <v>35</v>
      </c>
      <c r="B33">
        <v>9.5380599999999998</v>
      </c>
    </row>
    <row r="34" spans="1:2" x14ac:dyDescent="0.25">
      <c r="A34" t="s">
        <v>36</v>
      </c>
      <c r="B34">
        <v>9.4126089999999998</v>
      </c>
    </row>
    <row r="35" spans="1:2" x14ac:dyDescent="0.25">
      <c r="A35" t="s">
        <v>37</v>
      </c>
      <c r="B35">
        <v>9.2805809999999997</v>
      </c>
    </row>
    <row r="36" spans="1:2" x14ac:dyDescent="0.25">
      <c r="A36" t="s">
        <v>38</v>
      </c>
      <c r="B36">
        <v>9.0484980000000004</v>
      </c>
    </row>
    <row r="37" spans="1:2" x14ac:dyDescent="0.25">
      <c r="A37" t="s">
        <v>39</v>
      </c>
      <c r="B37">
        <v>9.7005839999999992</v>
      </c>
    </row>
    <row r="38" spans="1:2" x14ac:dyDescent="0.25">
      <c r="A38" t="s">
        <v>40</v>
      </c>
      <c r="B38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A92C-91B4-40DC-8FE0-785D3613C982}">
  <dimension ref="A1:B38"/>
  <sheetViews>
    <sheetView topLeftCell="A4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>
        <v>17.753886999999999</v>
      </c>
    </row>
    <row r="8" spans="1:2" x14ac:dyDescent="0.25">
      <c r="A8" t="s">
        <v>10</v>
      </c>
      <c r="B8">
        <v>17.672739</v>
      </c>
    </row>
    <row r="9" spans="1:2" x14ac:dyDescent="0.25">
      <c r="A9" t="s">
        <v>11</v>
      </c>
      <c r="B9">
        <v>17.651005000000001</v>
      </c>
    </row>
    <row r="10" spans="1:2" x14ac:dyDescent="0.25">
      <c r="A10" t="s">
        <v>12</v>
      </c>
      <c r="B10">
        <v>17.640809999999998</v>
      </c>
    </row>
    <row r="11" spans="1:2" x14ac:dyDescent="0.25">
      <c r="A11" t="s">
        <v>13</v>
      </c>
      <c r="B11">
        <v>17.641705999999999</v>
      </c>
    </row>
    <row r="12" spans="1:2" x14ac:dyDescent="0.25">
      <c r="A12" t="s">
        <v>14</v>
      </c>
      <c r="B12">
        <v>17.654714999999999</v>
      </c>
    </row>
    <row r="13" spans="1:2" x14ac:dyDescent="0.25">
      <c r="A13" t="s">
        <v>15</v>
      </c>
      <c r="B13">
        <v>17.597390999999998</v>
      </c>
    </row>
    <row r="14" spans="1:2" x14ac:dyDescent="0.25">
      <c r="A14" t="s">
        <v>16</v>
      </c>
      <c r="B14">
        <v>17.546669000000001</v>
      </c>
    </row>
    <row r="15" spans="1:2" x14ac:dyDescent="0.25">
      <c r="A15" t="s">
        <v>17</v>
      </c>
      <c r="B15">
        <v>17.563236</v>
      </c>
    </row>
    <row r="16" spans="1:2" x14ac:dyDescent="0.25">
      <c r="A16" t="s">
        <v>18</v>
      </c>
      <c r="B16">
        <v>17.560513</v>
      </c>
    </row>
    <row r="17" spans="1:2" x14ac:dyDescent="0.25">
      <c r="A17" t="s">
        <v>19</v>
      </c>
      <c r="B17">
        <v>17.549710999999999</v>
      </c>
    </row>
    <row r="18" spans="1:2" x14ac:dyDescent="0.25">
      <c r="A18" t="s">
        <v>20</v>
      </c>
      <c r="B18">
        <v>17.490908000000001</v>
      </c>
    </row>
    <row r="19" spans="1:2" x14ac:dyDescent="0.25">
      <c r="A19" t="s">
        <v>21</v>
      </c>
      <c r="B19">
        <v>17.411867000000001</v>
      </c>
    </row>
    <row r="20" spans="1:2" x14ac:dyDescent="0.25">
      <c r="A20" t="s">
        <v>22</v>
      </c>
      <c r="B20">
        <v>17.438969</v>
      </c>
    </row>
    <row r="21" spans="1:2" x14ac:dyDescent="0.25">
      <c r="A21" t="s">
        <v>23</v>
      </c>
      <c r="B21">
        <v>17.330513</v>
      </c>
    </row>
    <row r="22" spans="1:2" x14ac:dyDescent="0.25">
      <c r="A22" t="s">
        <v>24</v>
      </c>
      <c r="B22">
        <v>17.304172999999999</v>
      </c>
    </row>
    <row r="23" spans="1:2" x14ac:dyDescent="0.25">
      <c r="A23" t="s">
        <v>25</v>
      </c>
      <c r="B23">
        <v>17.259142000000001</v>
      </c>
    </row>
    <row r="24" spans="1:2" x14ac:dyDescent="0.25">
      <c r="A24" t="s">
        <v>26</v>
      </c>
      <c r="B24">
        <v>17.339881999999999</v>
      </c>
    </row>
    <row r="25" spans="1:2" x14ac:dyDescent="0.25">
      <c r="A25" t="s">
        <v>27</v>
      </c>
      <c r="B25">
        <v>17.270149</v>
      </c>
    </row>
    <row r="26" spans="1:2" x14ac:dyDescent="0.25">
      <c r="A26" t="s">
        <v>28</v>
      </c>
      <c r="B26">
        <v>17.186886000000001</v>
      </c>
    </row>
    <row r="27" spans="1:2" x14ac:dyDescent="0.25">
      <c r="A27" t="s">
        <v>29</v>
      </c>
      <c r="B27">
        <v>17.171029999999998</v>
      </c>
    </row>
    <row r="28" spans="1:2" x14ac:dyDescent="0.25">
      <c r="A28" t="s">
        <v>30</v>
      </c>
      <c r="B28">
        <v>16.802975</v>
      </c>
    </row>
    <row r="29" spans="1:2" x14ac:dyDescent="0.25">
      <c r="A29" t="s">
        <v>31</v>
      </c>
      <c r="B29">
        <v>16.769113999999998</v>
      </c>
    </row>
    <row r="30" spans="1:2" x14ac:dyDescent="0.25">
      <c r="A30" t="s">
        <v>32</v>
      </c>
      <c r="B30">
        <v>16.783676</v>
      </c>
    </row>
    <row r="31" spans="1:2" x14ac:dyDescent="0.25">
      <c r="A31" t="s">
        <v>33</v>
      </c>
      <c r="B31">
        <v>16.707825</v>
      </c>
    </row>
    <row r="32" spans="1:2" x14ac:dyDescent="0.25">
      <c r="A32" t="s">
        <v>34</v>
      </c>
      <c r="B32">
        <v>16.561509999999998</v>
      </c>
    </row>
    <row r="33" spans="1:2" x14ac:dyDescent="0.25">
      <c r="A33" t="s">
        <v>35</v>
      </c>
      <c r="B33">
        <v>16.544916000000001</v>
      </c>
    </row>
    <row r="34" spans="1:2" x14ac:dyDescent="0.25">
      <c r="A34" t="s">
        <v>36</v>
      </c>
      <c r="B34">
        <v>16.503633000000001</v>
      </c>
    </row>
    <row r="35" spans="1:2" x14ac:dyDescent="0.25">
      <c r="A35" t="s">
        <v>37</v>
      </c>
      <c r="B35">
        <v>16.584773999999999</v>
      </c>
    </row>
    <row r="36" spans="1:2" x14ac:dyDescent="0.25">
      <c r="A36" t="s">
        <v>38</v>
      </c>
      <c r="B36">
        <v>16.387792999999999</v>
      </c>
    </row>
    <row r="37" spans="1:2" x14ac:dyDescent="0.25">
      <c r="A37" t="s">
        <v>39</v>
      </c>
      <c r="B37">
        <v>16.950485</v>
      </c>
    </row>
    <row r="38" spans="1:2" x14ac:dyDescent="0.25">
      <c r="A38" t="s">
        <v>40</v>
      </c>
      <c r="B38">
        <v>22.055983999999999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8409-CA86-4D39-8BFA-CE082EC4916E}">
  <dimension ref="A1:B38"/>
  <sheetViews>
    <sheetView workbookViewId="0">
      <selection activeCell="C7" sqref="C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104</v>
      </c>
      <c r="B2" t="s">
        <v>3</v>
      </c>
    </row>
    <row r="3" spans="1:2" x14ac:dyDescent="0.25">
      <c r="A3" t="s">
        <v>105</v>
      </c>
      <c r="B3" t="s">
        <v>3</v>
      </c>
    </row>
    <row r="4" spans="1:2" x14ac:dyDescent="0.25">
      <c r="A4" t="s">
        <v>106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107</v>
      </c>
    </row>
    <row r="7" spans="1:2" x14ac:dyDescent="0.25">
      <c r="A7" t="s">
        <v>9</v>
      </c>
      <c r="B7">
        <v>18.398764</v>
      </c>
    </row>
    <row r="8" spans="1:2" x14ac:dyDescent="0.25">
      <c r="A8" t="s">
        <v>10</v>
      </c>
      <c r="B8">
        <v>18.41095</v>
      </c>
    </row>
    <row r="9" spans="1:2" x14ac:dyDescent="0.25">
      <c r="A9" t="s">
        <v>11</v>
      </c>
      <c r="B9">
        <v>18.422395999999999</v>
      </c>
    </row>
    <row r="10" spans="1:2" x14ac:dyDescent="0.25">
      <c r="A10" t="s">
        <v>12</v>
      </c>
      <c r="B10">
        <v>18.363651000000001</v>
      </c>
    </row>
    <row r="11" spans="1:2" x14ac:dyDescent="0.25">
      <c r="A11" t="s">
        <v>13</v>
      </c>
      <c r="B11">
        <v>18.331693999999999</v>
      </c>
    </row>
    <row r="12" spans="1:2" x14ac:dyDescent="0.25">
      <c r="A12" t="s">
        <v>14</v>
      </c>
      <c r="B12">
        <v>18.399937000000001</v>
      </c>
    </row>
    <row r="13" spans="1:2" x14ac:dyDescent="0.25">
      <c r="A13" t="s">
        <v>15</v>
      </c>
      <c r="B13">
        <v>18.307943000000002</v>
      </c>
    </row>
    <row r="14" spans="1:2" x14ac:dyDescent="0.25">
      <c r="A14" t="s">
        <v>16</v>
      </c>
      <c r="B14">
        <v>18.251833000000001</v>
      </c>
    </row>
    <row r="15" spans="1:2" x14ac:dyDescent="0.25">
      <c r="A15" t="s">
        <v>17</v>
      </c>
      <c r="B15">
        <v>18.258061999999999</v>
      </c>
    </row>
    <row r="16" spans="1:2" x14ac:dyDescent="0.25">
      <c r="A16" t="s">
        <v>18</v>
      </c>
      <c r="B16">
        <v>18.218325</v>
      </c>
    </row>
    <row r="17" spans="1:2" x14ac:dyDescent="0.25">
      <c r="A17" t="s">
        <v>19</v>
      </c>
      <c r="B17">
        <v>18.168728000000002</v>
      </c>
    </row>
    <row r="18" spans="1:2" x14ac:dyDescent="0.25">
      <c r="A18" t="s">
        <v>20</v>
      </c>
      <c r="B18">
        <v>18.049448000000002</v>
      </c>
    </row>
    <row r="19" spans="1:2" x14ac:dyDescent="0.25">
      <c r="A19" t="s">
        <v>21</v>
      </c>
      <c r="B19">
        <v>17.957505999999999</v>
      </c>
    </row>
    <row r="20" spans="1:2" x14ac:dyDescent="0.25">
      <c r="A20" t="s">
        <v>22</v>
      </c>
      <c r="B20">
        <v>17.963303</v>
      </c>
    </row>
    <row r="21" spans="1:2" x14ac:dyDescent="0.25">
      <c r="A21" t="s">
        <v>23</v>
      </c>
      <c r="B21">
        <v>17.810644</v>
      </c>
    </row>
    <row r="22" spans="1:2" x14ac:dyDescent="0.25">
      <c r="A22" t="s">
        <v>24</v>
      </c>
      <c r="B22">
        <v>17.732932999999999</v>
      </c>
    </row>
    <row r="23" spans="1:2" x14ac:dyDescent="0.25">
      <c r="A23" t="s">
        <v>25</v>
      </c>
      <c r="B23">
        <v>17.648136000000001</v>
      </c>
    </row>
    <row r="24" spans="1:2" x14ac:dyDescent="0.25">
      <c r="A24" t="s">
        <v>26</v>
      </c>
      <c r="B24">
        <v>17.662077</v>
      </c>
    </row>
    <row r="25" spans="1:2" x14ac:dyDescent="0.25">
      <c r="A25" t="s">
        <v>27</v>
      </c>
      <c r="B25">
        <v>17.510418000000001</v>
      </c>
    </row>
    <row r="26" spans="1:2" x14ac:dyDescent="0.25">
      <c r="A26" t="s">
        <v>28</v>
      </c>
      <c r="B26">
        <v>17.413017</v>
      </c>
    </row>
    <row r="27" spans="1:2" x14ac:dyDescent="0.25">
      <c r="A27" t="s">
        <v>29</v>
      </c>
      <c r="B27">
        <v>17.40991</v>
      </c>
    </row>
    <row r="28" spans="1:2" x14ac:dyDescent="0.25">
      <c r="A28" t="s">
        <v>30</v>
      </c>
      <c r="B28">
        <v>16.919364999999999</v>
      </c>
    </row>
    <row r="29" spans="1:2" x14ac:dyDescent="0.25">
      <c r="A29" t="s">
        <v>31</v>
      </c>
      <c r="B29">
        <v>16.888532999999999</v>
      </c>
    </row>
    <row r="30" spans="1:2" x14ac:dyDescent="0.25">
      <c r="A30" t="s">
        <v>32</v>
      </c>
      <c r="B30">
        <v>16.843440999999999</v>
      </c>
    </row>
    <row r="31" spans="1:2" x14ac:dyDescent="0.25">
      <c r="A31" t="s">
        <v>33</v>
      </c>
      <c r="B31">
        <v>16.778722999999999</v>
      </c>
    </row>
    <row r="32" spans="1:2" x14ac:dyDescent="0.25">
      <c r="A32" t="s">
        <v>34</v>
      </c>
      <c r="B32">
        <v>16.734932000000001</v>
      </c>
    </row>
    <row r="33" spans="1:2" x14ac:dyDescent="0.25">
      <c r="A33" t="s">
        <v>35</v>
      </c>
      <c r="B33">
        <v>16.842721999999998</v>
      </c>
    </row>
    <row r="34" spans="1:2" x14ac:dyDescent="0.25">
      <c r="A34" t="s">
        <v>36</v>
      </c>
      <c r="B34">
        <v>17.011948</v>
      </c>
    </row>
    <row r="35" spans="1:2" x14ac:dyDescent="0.25">
      <c r="A35" t="s">
        <v>37</v>
      </c>
      <c r="B35">
        <v>17.141463999999999</v>
      </c>
    </row>
    <row r="36" spans="1:2" x14ac:dyDescent="0.25">
      <c r="A36" t="s">
        <v>38</v>
      </c>
      <c r="B36">
        <v>17.237448000000001</v>
      </c>
    </row>
    <row r="37" spans="1:2" x14ac:dyDescent="0.25">
      <c r="A37" t="s">
        <v>39</v>
      </c>
      <c r="B37">
        <v>17.725964000000001</v>
      </c>
    </row>
    <row r="38" spans="1:2" x14ac:dyDescent="0.25">
      <c r="A38" t="s">
        <v>40</v>
      </c>
      <c r="B38">
        <v>22.152479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6 b h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O m 4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u G V V Z I W a g x Y C A A B l E g A A E w A c A E Z v c m 1 1 b G F z L 1 N l Y 3 R p b 2 4 x L m 0 g o h g A K K A U A A A A A A A A A A A A A A A A A A A A A A A A A A A A 7 Z d d b 9 o w F I b v k f g P U X Y D U k A h 0 i Z 1 F R c M 6 E R V P t Y E 7 W K Z L D c 5 A 0 u O H d k n r K j q f 9 + B j K 6 T J h Z V X B R K b h K f O P Z 5 3 z z H c S w k K L R y w v L c u a z X 6 j W 7 5 A Z S Z 6 j A L N Z s Z k Q C l v V W Y P g C y i Z D z X p S s r k F Y 9 l A W B R S c g R 2 V Y B k U 0 F 3 l E B I W Y g U t e x G / 2 S 5 0 3 U k Y L 3 m 0 D E 1 Y g G K I n 2 7 a g 9 0 U m S g s H E l J L T 7 W i E 1 b M P t f 4 y 3 E 8 T X 8 5 t R b x K P C y u S O B q N h 2 F r P g p b q 0 5 r o l f x g C P / x C 3 Y + H e q m y R s T H O W u W 7 S 6 Q 2 n L P A 7 F / G h R W 0 f p N E D P / D b i V 2 5 T e / b A K T I q K f p u p 7 r O X 0 t i 0 z Z b u C R p Y l O h V p 0 P 7 z 3 / Y 7 n f C k 0 Q o h r C d 0 / l + 2 J V v C 9 6 Z V O v X M j k W s n 4 d m d 4 K l 2 y b O I 3 1 G v y H B l f 2 i T l e N H 6 x x s o / T V e 3 h w y 2 i H 5 k e 6 4 y D c 4 6 P n 7 O L B X / H H Z r 0 m 1 L / n e x E R Q 0 k 8 U V j g e p 9 p x 0 V E R V F n E p 6 b d g 1 Y 1 s 9 + x 4 6 L h I q i z h g 8 O T b h W B g u 2 W d u T 2 d B q C j q T M J z 0 2 Z G 5 1 z B / w w 7 L h I q i j p T s D P s F q x I C 6 q d / X u r 4 6 K g o q g 3 x M M t k B s z Q K M l F N n O w r 4 p 0 t L j r 2 C R R X B P C + i I X q H J I B W b H X e Y a 3 y l a 8 J h J b 1 R A r a J 5 N p Q X d B f J x v i k i t N 3 i 2 p l + V y V 1 3 H R M B L J Z 0 8 A Z W X z 7 F G b T a b K S 3 F n m / p q 2 D g 0 K J O G o Z f U E s B A i 0 A F A A C A A g A 6 b h l V Q V a S H G i A A A A 9 g A A A B I A A A A A A A A A A A A A A A A A A A A A A E N v b m Z p Z y 9 Q Y W N r Y W d l L n h t b F B L A Q I t A B Q A A g A I A O m 4 Z V U P y u m r p A A A A O k A A A A T A A A A A A A A A A A A A A A A A O 4 A A A B b Q 2 9 u d G V u d F 9 U e X B l c 1 0 u e G 1 s U E s B A i 0 A F A A C A A g A 6 b h l V W S F m o M W A g A A Z R I A A B M A A A A A A A A A A A A A A A A A 3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F Q A A A A A A A D i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E a X N 0 a W x s Y X R l X 0 Z 1 Z W x f T 2 l s X 1 V u a X R l Z F 9 T d G F 0 Z X N f T G 9 3 X 3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g 0 N z I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E s M H 0 m c X V v d D s s J n F 1 b 3 Q 7 U 2 V j d G l v b j E v R W 5 l c m d 5 X 1 B y a W N l c 1 9 B d m V y Y W d l X 1 B y a W N l X 3 R v X 0 F s b F 9 V c 2 V y c 1 9 E a X N 0 a W x s Y X R l X 0 Z 1 Z W x f T 2 l s X 1 V u a X R l Z F 9 T d G F 0 Z X N f T G 9 3 X 3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M b 3 d f c C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x v d 1 9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G l z d G l s b G F 0 Z V 9 G d W V s X 0 9 p b F 9 V b m l 0 Z W R f U 3 R h d G V z X 0 x v d 1 9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W 5 l c m d 5 X 1 B y a W N l c 1 9 B d m V y Y W d l X 1 B y a W N l X 3 R v X 0 F s b F 9 V c 2 V y c 1 9 F b G V j d H J p Y 2 l 0 e V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D Q u O T k 3 N z I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F b G V j d H J p Y 2 l 0 e V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V s Z W N 0 c m l j a X R 5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R W x l Y 3 R y a W N p d H l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R W x l Y 3 R y a W N p d H l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K Z X R f R n V l b F 9 V b m l 0 Z W R f U 3 R h d G V z X 0 x v d 1 9 w c m l j Z V 9 B R U 8 y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T Y u O T M 0 O T k 5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E s M H 0 m c X V v d D s s J n F 1 b 3 Q 7 U 2 V j d G l v b j E v R W 5 l c m d 5 X 1 B y a W N l c 1 9 B d m V y Y W d l X 1 B y a W N l X 3 R v X 0 F s b F 9 V c 2 V y c 1 9 K Z X R f R n V l b F 9 V b m l 0 Z W R f U 3 R h d G V z X 0 x v d 1 9 w c m l j Z V 9 B R U 8 y M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p l d F 9 G d W V s X 1 V u a X R l Z F 9 T d G F 0 Z X N f T G 9 3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M b 3 d f c H J p Y 2 V f Q U V P M j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S m V 0 X 0 Z 1 Z W x f V W 5 p d G V k X 1 N 0 Y X R l c 1 9 M b 3 d f c H J p Y 2 V f Q U V P M j A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O Y X R 1 c m F s X 0 d h c 1 9 V b m l 0 Z W R f U 3 R h d G V z X 0 x v d 1 9 w c m l j Z V 9 B R U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j k u N T E 5 M z Q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E s M H 0 m c X V v d D s s J n F 1 b 3 Q 7 U 2 V j d G l v b j E v R W 5 l c m d 5 X 1 B y a W N l c 1 9 B d m V y Y W d l X 1 B y a W N l X 3 R v X 0 F s b F 9 V c 2 V y c 1 9 O Y X R 1 c m F s X 0 d h c 1 9 V b m l 0 Z W R f U 3 R h d G V z X 0 x v d 1 9 w c m l j Z V 9 B R U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T G 9 3 X 3 B y a W N l X 0 F F T y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M b 3 d f c H J p Y 2 V f Q U V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T m F 0 d X J h b F 9 H Y X N f V W 5 p d G V k X 1 N 0 Y X R l c 1 9 M b 3 d f c H J p Y 2 V f Q U V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Q c m 9 w Y W 5 l X 1 V u a X R l Z F 9 T d G F 0 Z X N f T G 9 3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M z k u M T Q x O D U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E s M H 0 m c X V v d D s s J n F 1 b 3 Q 7 U 2 V j d G l v b j E v R W 5 l c m d 5 X 1 B y a W N l c 1 9 B d m V y Y W d l X 1 B y a W N l X 3 R v X 0 F s b F 9 V c 2 V y c 1 9 Q c m 9 w Y W 5 l X 1 V u a X R l Z F 9 T d G F 0 Z X N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B y b 3 B h b m V f V W 5 p d G V k X 1 N 0 Y X R l c 1 9 M b 3 d f c H J p Y 2 V f Q U V P M j A y M C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H J v c G F u Z V 9 V b m l 0 Z W R f U 3 R h d G V z X 0 x v d 1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l c m d 5 X 1 B y a W N l c 1 9 B d m V y Y W d l X 1 B y a W N l X 3 R v X 0 F s b F 9 V c 2 V y c 1 9 S Z X N p Z H V h b F 9 G d W V s X 0 9 p b F 9 V b m l 0 Z W R f U 3 R h d G V z X 0 x v d 1 9 w c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N T M 6 N D c u O T Y 5 M z g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E s M H 0 m c X V v d D s s J n F 1 b 3 Q 7 U 2 V j d G l v b j E v R W 5 l c m d 5 X 1 B y a W N l c 1 9 B d m V y Y W d l X 1 B y a W N l X 3 R v X 0 F s b F 9 V c 2 V y c 1 9 S Z X N p Z H V h b F 9 G d W V s X 0 9 p b F 9 V b m l 0 Z W R f U 3 R h d G V z X 0 x v d 1 9 w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T G 9 3 X 3 B y a S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M b 3 d f c H J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Q X Z l c m F n Z V 9 Q c m l j Z V 9 0 b 1 9 B b G x f V X N l c n N f U m V z a W R 1 Y W x f R n V l b F 9 P a W x f V W 5 p d G V k X 1 N 0 Y X R l c 1 9 M b 3 d f c H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D c n V k Z V 9 P a W x f V 2 V z d F 9 U Z X h h c 1 9 J b n R l c m 1 l Z G l h d G V f U 3 B v d F 9 M b 3 d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1 M z o 1 O C 4 2 M D k 1 N z k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x v d 1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M b 3 d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T G 9 3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1 R y Y W 5 z c G 9 y d G F 0 a W 9 u X 0 V 0 a G F u b 2 x f V 2 h v b G V z Y W x l X 1 B y a W N l X 0 x v d 1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U 2 O j M 2 L j c z N D A z M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T G 9 3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x v d 1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U c m F u c 3 B v c n R h d G l v b l 9 F d G h h b m 9 s X 1 d o b 2 x l c 2 F s Z V 9 Q c m l j Z V 9 M b 3 d f c H J p Y 2 V f Q U V P M j A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M b 3 d f c H J p Y 2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0 O j A 3 O j E 4 L j M x O T U 1 N j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M b 3 d f c H J p Y 2 V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x v d 1 9 w c m l j Z V 8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T G 9 3 X 3 B y a W N l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T G 9 3 X 3 B y a W N l X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D n 9 H W 4 f K H T O U n n 5 f 5 U 2 j k Z K 6 o G n Z a Y y A y 8 z C e L s s 2 / 9 g A A A A A O g A A A A A I A A C A A A A C F 8 C B I X y f u / 0 X J U o m F H K 8 H j r D + b P J 8 N h Q n k c f O R l p i L 1 A A A A B B Y y 9 g n y d F L G E W n 3 k M W 3 l v + p / 4 U C L c U i f S X x X b 2 i l 1 8 i B U d h 6 N V n f 9 Z z + r R 6 m U 4 N O 4 Z N f f t x p S l J Q t r 7 L H g 5 K I G q h 1 Q I X Q G T B W E I U j Q J t F O E A A A A D 1 0 X t l U k g k c P x a V p h d s C T u L Q c 4 V n X z i U 1 b X B B d L i E Q y h y L 5 2 y u + G C T T l o C + j W b b k u q v g 8 4 m 5 d c a 4 m I g O N l e U S P < / D a t a M a s h u p > 
</file>

<file path=customXml/itemProps1.xml><?xml version="1.0" encoding="utf-8"?>
<ds:datastoreItem xmlns:ds="http://schemas.openxmlformats.org/officeDocument/2006/customXml" ds:itemID="{BE6016CE-8071-4D87-BFD2-BC370227B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Ethanol</vt:lpstr>
      <vt:lpstr>WTI</vt:lpstr>
      <vt:lpstr>Residual Fuel Oil</vt:lpstr>
      <vt:lpstr>Propano</vt:lpstr>
      <vt:lpstr>Natural Gas</vt:lpstr>
      <vt:lpstr>Electricity</vt:lpstr>
      <vt:lpstr>Jet Fuel</vt:lpstr>
      <vt:lpstr>Distilate Fuel Oil</vt:lpstr>
      <vt:lpstr>MotorGasoline</vt:lpstr>
      <vt:lpstr>LowOil_AEO_Final</vt:lpstr>
      <vt:lpstr>LowOil_AEO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2022-11-19T04:19:21Z</dcterms:modified>
</cp:coreProperties>
</file>