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LowSupply_AEO_2020\"/>
    </mc:Choice>
  </mc:AlternateContent>
  <xr:revisionPtr revIDLastSave="0" documentId="13_ncr:1_{E1CD1BFD-87F2-418E-9EBD-373A30547BE1}" xr6:coauthVersionLast="47" xr6:coauthVersionMax="47" xr10:uidLastSave="{00000000-0000-0000-0000-000000000000}"/>
  <bookViews>
    <workbookView minimized="1" xWindow="2190" yWindow="1470" windowWidth="21600" windowHeight="11430" firstSheet="4" activeTab="10" xr2:uid="{00000000-000D-0000-FFFF-FFFF00000000}"/>
  </bookViews>
  <sheets>
    <sheet name="Etanol" sheetId="9" r:id="rId1"/>
    <sheet name="WTI" sheetId="8" r:id="rId2"/>
    <sheet name="Propano" sheetId="7" r:id="rId3"/>
    <sheet name="Natural Gas" sheetId="6" r:id="rId4"/>
    <sheet name="Gasolina" sheetId="5" r:id="rId5"/>
    <sheet name="Jet Fuel" sheetId="4" r:id="rId6"/>
    <sheet name="Electricity" sheetId="3" r:id="rId7"/>
    <sheet name="Diesel" sheetId="2" r:id="rId8"/>
    <sheet name="Fuel Oil" sheetId="11" r:id="rId9"/>
    <sheet name="LowSupplyOil_AEO" sheetId="10" r:id="rId10"/>
    <sheet name="LowSupplyOil_AEO_Final" sheetId="13" r:id="rId11"/>
  </sheets>
  <definedNames>
    <definedName name="_xlnm._FilterDatabase" localSheetId="9" hidden="1">LowSupplyOil_AEO!$E$7:$E$38</definedName>
    <definedName name="_xlnm._FilterDatabase" localSheetId="10" hidden="1">LowSupplyOil_AEO_Final!$E$7:$O$7</definedName>
    <definedName name="DatosExternos_1" localSheetId="7" hidden="1">Diesel!$A$1:$B$38</definedName>
    <definedName name="DatosExternos_1" localSheetId="8" hidden="1">'Fuel Oil'!$A$1:$B$38</definedName>
    <definedName name="DatosExternos_2" localSheetId="6" hidden="1">Electricity!$A$1:$B$38</definedName>
    <definedName name="DatosExternos_3" localSheetId="5" hidden="1">'Jet Fuel'!$A$1:$B$38</definedName>
    <definedName name="DatosExternos_4" localSheetId="4" hidden="1">Gasolina!$A$1:$B$38</definedName>
    <definedName name="DatosExternos_5" localSheetId="3" hidden="1">'Natural Gas'!$A$1:$B$38</definedName>
    <definedName name="DatosExternos_6" localSheetId="2" hidden="1">Propano!$A$1:$B$38</definedName>
    <definedName name="DatosExternos_7" localSheetId="1" hidden="1">WTI!$A$1:$B$38</definedName>
    <definedName name="DatosExternos_8" localSheetId="0" hidden="1">Etanol!$A$1:$B$38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3" l="1"/>
  <c r="S10" i="13" l="1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9" i="13"/>
  <c r="R8" i="13"/>
  <c r="R10" i="13" s="1"/>
  <c r="R27" i="13" l="1"/>
  <c r="T45" i="13" l="1"/>
  <c r="T43" i="13" s="1"/>
  <c r="R39" i="13" l="1"/>
  <c r="R11" i="13"/>
  <c r="R12" i="13"/>
  <c r="R14" i="13"/>
  <c r="R20" i="13"/>
  <c r="R22" i="13"/>
  <c r="R28" i="13"/>
  <c r="R30" i="13"/>
  <c r="R36" i="13"/>
  <c r="R38" i="13"/>
  <c r="R17" i="13"/>
  <c r="R19" i="13"/>
  <c r="R25" i="13"/>
  <c r="R33" i="13"/>
  <c r="R35" i="13"/>
  <c r="R31" i="13" l="1"/>
  <c r="R23" i="13"/>
  <c r="R15" i="13"/>
  <c r="R34" i="13"/>
  <c r="R26" i="13"/>
  <c r="R18" i="13"/>
  <c r="R37" i="13"/>
  <c r="R29" i="13"/>
  <c r="R21" i="13"/>
  <c r="R13" i="13"/>
  <c r="R32" i="13"/>
  <c r="R24" i="13"/>
  <c r="R16" i="13"/>
  <c r="C8" i="9" l="1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7" i="9"/>
  <c r="E5" i="9"/>
  <c r="R7" i="10" l="1"/>
  <c r="Q8" i="10"/>
  <c r="Q7" i="10"/>
  <c r="P8" i="10"/>
  <c r="P7" i="10"/>
  <c r="W7" i="10"/>
  <c r="D64" i="10"/>
  <c r="D65" i="10" s="1"/>
  <c r="E55" i="10"/>
  <c r="E54" i="10"/>
  <c r="E53" i="10"/>
  <c r="E52" i="10"/>
  <c r="E51" i="10"/>
  <c r="E50" i="10"/>
  <c r="E49" i="10"/>
  <c r="E48" i="10"/>
  <c r="E47" i="10"/>
  <c r="E46" i="10"/>
  <c r="E45" i="10"/>
  <c r="E44" i="10"/>
  <c r="R38" i="10"/>
  <c r="Q38" i="10"/>
  <c r="P38" i="10"/>
  <c r="P37" i="10"/>
  <c r="Q37" i="10" s="1"/>
  <c r="R37" i="10" s="1"/>
  <c r="P36" i="10"/>
  <c r="Q36" i="10" s="1"/>
  <c r="R36" i="10" s="1"/>
  <c r="Q35" i="10"/>
  <c r="R35" i="10" s="1"/>
  <c r="P35" i="10"/>
  <c r="P34" i="10"/>
  <c r="Q34" i="10" s="1"/>
  <c r="R34" i="10" s="1"/>
  <c r="P33" i="10"/>
  <c r="Q33" i="10" s="1"/>
  <c r="R33" i="10" s="1"/>
  <c r="P32" i="10"/>
  <c r="Q32" i="10" s="1"/>
  <c r="R32" i="10" s="1"/>
  <c r="Q31" i="10"/>
  <c r="R31" i="10" s="1"/>
  <c r="P31" i="10"/>
  <c r="P30" i="10"/>
  <c r="Q30" i="10" s="1"/>
  <c r="R30" i="10" s="1"/>
  <c r="P29" i="10"/>
  <c r="Q29" i="10" s="1"/>
  <c r="R29" i="10" s="1"/>
  <c r="P28" i="10"/>
  <c r="Q28" i="10" s="1"/>
  <c r="R28" i="10" s="1"/>
  <c r="Q27" i="10"/>
  <c r="R27" i="10" s="1"/>
  <c r="P27" i="10"/>
  <c r="P26" i="10"/>
  <c r="Q26" i="10" s="1"/>
  <c r="R26" i="10" s="1"/>
  <c r="P25" i="10"/>
  <c r="Q25" i="10" s="1"/>
  <c r="R25" i="10" s="1"/>
  <c r="P24" i="10"/>
  <c r="Q24" i="10" s="1"/>
  <c r="R24" i="10" s="1"/>
  <c r="Q23" i="10"/>
  <c r="R23" i="10" s="1"/>
  <c r="P23" i="10"/>
  <c r="P22" i="10"/>
  <c r="Q22" i="10" s="1"/>
  <c r="R22" i="10" s="1"/>
  <c r="P21" i="10"/>
  <c r="Q21" i="10" s="1"/>
  <c r="R21" i="10" s="1"/>
  <c r="P20" i="10"/>
  <c r="Q20" i="10" s="1"/>
  <c r="R20" i="10" s="1"/>
  <c r="Q19" i="10"/>
  <c r="R19" i="10" s="1"/>
  <c r="P19" i="10"/>
  <c r="P18" i="10"/>
  <c r="Q18" i="10" s="1"/>
  <c r="R18" i="10" s="1"/>
  <c r="P17" i="10"/>
  <c r="Q17" i="10" s="1"/>
  <c r="R17" i="10" s="1"/>
  <c r="P16" i="10"/>
  <c r="Q16" i="10" s="1"/>
  <c r="R16" i="10" s="1"/>
  <c r="Q15" i="10"/>
  <c r="R15" i="10" s="1"/>
  <c r="P15" i="10"/>
  <c r="P14" i="10"/>
  <c r="Q14" i="10" s="1"/>
  <c r="R14" i="10" s="1"/>
  <c r="P13" i="10"/>
  <c r="Q13" i="10" s="1"/>
  <c r="R13" i="10" s="1"/>
  <c r="P12" i="10"/>
  <c r="Q12" i="10" s="1"/>
  <c r="R12" i="10" s="1"/>
  <c r="Q11" i="10"/>
  <c r="R11" i="10" s="1"/>
  <c r="P11" i="10"/>
  <c r="P10" i="10"/>
  <c r="Q10" i="10" s="1"/>
  <c r="R10" i="10" s="1"/>
  <c r="P9" i="10"/>
  <c r="Q9" i="10" s="1"/>
  <c r="R9" i="10" s="1"/>
  <c r="R8" i="10"/>
  <c r="W27" i="10" l="1"/>
  <c r="W23" i="10"/>
  <c r="W20" i="10"/>
  <c r="W18" i="10"/>
  <c r="W16" i="10"/>
  <c r="W14" i="10"/>
  <c r="W12" i="10"/>
  <c r="W11" i="10"/>
  <c r="W9" i="10"/>
  <c r="W38" i="10"/>
  <c r="W37" i="10"/>
  <c r="W36" i="10"/>
  <c r="W35" i="10"/>
  <c r="W34" i="10"/>
  <c r="W33" i="10"/>
  <c r="W32" i="10"/>
  <c r="W31" i="10"/>
  <c r="W30" i="10"/>
  <c r="W29" i="10"/>
  <c r="W28" i="10"/>
  <c r="W26" i="10"/>
  <c r="W25" i="10"/>
  <c r="W24" i="10"/>
  <c r="W22" i="10"/>
  <c r="W21" i="10"/>
  <c r="W19" i="10"/>
  <c r="W17" i="10"/>
  <c r="W15" i="10"/>
  <c r="W13" i="10"/>
  <c r="W10" i="10"/>
  <c r="W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R8" authorId="0" shapeId="0" xr:uid="{98C18F50-0573-4777-8438-2DF467C54E1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Debe ser igual en todos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5A3939-6A35-4E09-8BB7-5E60AAB817D6}" keepAlive="1" name="Consulta - Energy_Prices_Average_Price_to_All_Users_Distillate_Fuel_Oil_United_States_Low_o" description="Conexión a la consulta 'Energy_Prices_Average_Price_to_All_Users_Distillate_Fuel_Oil_United_States_Low_o' en el libro." type="5" refreshedVersion="8" background="1" saveData="1">
    <dbPr connection="Provider=Microsoft.Mashup.OleDb.1;Data Source=$Workbook$;Location=Energy_Prices_Average_Price_to_All_Users_Distillate_Fuel_Oil_United_States_Low_o;Extended Properties=&quot;&quot;" command="SELECT * FROM [Energy_Prices_Average_Price_to_All_Users_Distillate_Fuel_Oil_United_States_Low_o]"/>
  </connection>
  <connection id="2" xr16:uid="{F22BC45F-B5A8-4813-A8C9-5244F8B5C76E}" keepAlive="1" name="Consulta - Energy_Prices_Average_Price_to_All_Users_Electricity_United_States_Low_oil_and_g" description="Conexión a la consulta 'Energy_Prices_Average_Price_to_All_Users_Electricity_United_States_Low_oil_and_g' en el libro." type="5" refreshedVersion="8" background="1" saveData="1">
    <dbPr connection="Provider=Microsoft.Mashup.OleDb.1;Data Source=$Workbook$;Location=Energy_Prices_Average_Price_to_All_Users_Electricity_United_States_Low_oil_and_g;Extended Properties=&quot;&quot;" command="SELECT * FROM [Energy_Prices_Average_Price_to_All_Users_Electricity_United_States_Low_oil_and_g]"/>
  </connection>
  <connection id="3" xr16:uid="{0F3A7FD9-772C-40C2-8568-9526368160DA}" keepAlive="1" name="Consulta - Energy_Prices_Average_Price_to_All_Users_Jet_Fuel_United_States_Low_oil_and_gas_" description="Conexión a la consulta 'Energy_Prices_Average_Price_to_All_Users_Jet_Fuel_United_States_Low_oil_and_gas_' en el libro." type="5" refreshedVersion="8" background="1" saveData="1">
    <dbPr connection="Provider=Microsoft.Mashup.OleDb.1;Data Source=$Workbook$;Location=Energy_Prices_Average_Price_to_All_Users_Jet_Fuel_United_States_Low_oil_and_gas_;Extended Properties=&quot;&quot;" command="SELECT * FROM [Energy_Prices_Average_Price_to_All_Users_Jet_Fuel_United_States_Low_oil_and_gas_]"/>
  </connection>
  <connection id="4" xr16:uid="{04D9324B-BD64-4A9F-8AFC-85EF50BDFBDD}" keepAlive="1" name="Consulta - Energy_Prices_Average_Price_to_All_Users_Motor_Gasoline_United_States_Low_oil_an" description="Conexión a la consulta 'Energy_Prices_Average_Price_to_All_Users_Motor_Gasoline_United_States_Low_oil_an' en el libro." type="5" refreshedVersion="8" background="1" saveData="1">
    <dbPr connection="Provider=Microsoft.Mashup.OleDb.1;Data Source=$Workbook$;Location=Energy_Prices_Average_Price_to_All_Users_Motor_Gasoline_United_States_Low_oil_an;Extended Properties=&quot;&quot;" command="SELECT * FROM [Energy_Prices_Average_Price_to_All_Users_Motor_Gasoline_United_States_Low_oil_an]"/>
  </connection>
  <connection id="5" xr16:uid="{6003B935-86D3-4BB8-80AB-555CF71CB06D}" keepAlive="1" name="Consulta - Energy_Prices_Average_Price_to_All_Users_Natural_Gas_United_States_Low_oil_and_g" description="Conexión a la consulta 'Energy_Prices_Average_Price_to_All_Users_Natural_Gas_United_States_Low_oil_and_g' en el libro." type="5" refreshedVersion="8" background="1" saveData="1">
    <dbPr connection="Provider=Microsoft.Mashup.OleDb.1;Data Source=$Workbook$;Location=Energy_Prices_Average_Price_to_All_Users_Natural_Gas_United_States_Low_oil_and_g;Extended Properties=&quot;&quot;" command="SELECT * FROM [Energy_Prices_Average_Price_to_All_Users_Natural_Gas_United_States_Low_oil_and_g]"/>
  </connection>
  <connection id="6" xr16:uid="{7324E9DA-F090-4D85-AAB3-C351C4010115}" keepAlive="1" name="Consulta - Energy_Prices_Average_Price_to_All_Users_Propane_United_States_Low_oil_and_gas_s" description="Conexión a la consulta 'Energy_Prices_Average_Price_to_All_Users_Propane_United_States_Low_oil_and_gas_s' en el libro." type="5" refreshedVersion="8" background="1" saveData="1">
    <dbPr connection="Provider=Microsoft.Mashup.OleDb.1;Data Source=$Workbook$;Location=Energy_Prices_Average_Price_to_All_Users_Propane_United_States_Low_oil_and_gas_s;Extended Properties=&quot;&quot;" command="SELECT * FROM [Energy_Prices_Average_Price_to_All_Users_Propane_United_States_Low_oil_and_gas_s]"/>
  </connection>
  <connection id="7" xr16:uid="{B5C0B38B-28AD-4AE9-B310-3B12C193E273}" keepAlive="1" name="Consulta - Energy_Prices_Average_Price_to_All_Users_Residual_Fuel_Oil_United_States_Low_oil" description="Conexión a la consulta 'Energy_Prices_Average_Price_to_All_Users_Residual_Fuel_Oil_United_States_Low_oil' en el libro." type="5" refreshedVersion="8" background="1" saveData="1">
    <dbPr connection="Provider=Microsoft.Mashup.OleDb.1;Data Source=$Workbook$;Location=Energy_Prices_Average_Price_to_All_Users_Residual_Fuel_Oil_United_States_Low_oil;Extended Properties=&quot;&quot;" command="SELECT * FROM [Energy_Prices_Average_Price_to_All_Users_Residual_Fuel_Oil_United_States_Low_oil]"/>
  </connection>
  <connection id="8" xr16:uid="{C725C3F3-6687-40AD-A364-87293666E50F}" keepAlive="1" name="Consulta - Real_Petroleum_Prices_Crude_Oil_West_Texas_Intermediate_Spot_Low_oil_and_gas_sup" description="Conexión a la consulta 'Real_Petroleum_Prices_Crude_Oil_West_Texas_Intermediate_Spot_Low_oil_and_gas_sup' en el libro." type="5" refreshedVersion="8" background="1" saveData="1">
    <dbPr connection="Provider=Microsoft.Mashup.OleDb.1;Data Source=$Workbook$;Location=Real_Petroleum_Prices_Crude_Oil_West_Texas_Intermediate_Spot_Low_oil_and_gas_sup;Extended Properties=&quot;&quot;" command="SELECT * FROM [Real_Petroleum_Prices_Crude_Oil_West_Texas_Intermediate_Spot_Low_oil_and_gas_sup]"/>
  </connection>
  <connection id="9" xr16:uid="{1900216E-BF19-4002-B816-C77F7984CF89}" keepAlive="1" name="Consulta - Real_Petroleum_Prices_Transportation_Ethanol_Wholesale_Price_Low_oil_and_gas_sup" description="Conexión a la consulta 'Real_Petroleum_Prices_Transportation_Ethanol_Wholesale_Price_Low_oil_and_gas_sup' en el libro." type="5" refreshedVersion="8" background="1" saveData="1">
    <dbPr connection="Provider=Microsoft.Mashup.OleDb.1;Data Source=$Workbook$;Location=Real_Petroleum_Prices_Transportation_Ethanol_Wholesale_Price_Low_oil_and_gas_sup;Extended Properties=&quot;&quot;" command="SELECT * FROM [Real_Petroleum_Prices_Transportation_Ethanol_Wholesale_Price_Low_oil_and_gas_sup]"/>
  </connection>
</connections>
</file>

<file path=xl/sharedStrings.xml><?xml version="1.0" encoding="utf-8"?>
<sst xmlns="http://schemas.openxmlformats.org/spreadsheetml/2006/main" count="690" uniqueCount="343">
  <si>
    <t>Column1</t>
  </si>
  <si>
    <t>Column2</t>
  </si>
  <si>
    <t>Energy Prices Average Price to All Users Distillate Fuel Oil United States Low oil and gas supply AEO2020</t>
  </si>
  <si>
    <t/>
  </si>
  <si>
    <t>https://www.eia.gov/opendata/v1/qb.php?sdid=AEO.2020.LOWOGS.PRCE_REAL_TEN_NA_DFO_NA_NA_Y13DLRPMMBTU.A</t>
  </si>
  <si>
    <t>22:21:16 GMT-0500 (hora estándar de Colombia)</t>
  </si>
  <si>
    <t>Source: U.S. Energy Information Administration</t>
  </si>
  <si>
    <t>Year</t>
  </si>
  <si>
    <t>Series ID: AEO.2020.LOWOGS.PRCE_REAL_TEN_NA_DFO_NA_NA_Y13DLRPMMBTU.A 2019 $/MMBtu</t>
  </si>
  <si>
    <t>2050</t>
  </si>
  <si>
    <t>29.361214</t>
  </si>
  <si>
    <t>2049</t>
  </si>
  <si>
    <t>29.166376</t>
  </si>
  <si>
    <t>2048</t>
  </si>
  <si>
    <t>28.937847</t>
  </si>
  <si>
    <t>2047</t>
  </si>
  <si>
    <t>28.7048</t>
  </si>
  <si>
    <t>2046</t>
  </si>
  <si>
    <t>28.420425</t>
  </si>
  <si>
    <t>2045</t>
  </si>
  <si>
    <t>28.254137</t>
  </si>
  <si>
    <t>2044</t>
  </si>
  <si>
    <t>28.103321</t>
  </si>
  <si>
    <t>2043</t>
  </si>
  <si>
    <t>27.935118</t>
  </si>
  <si>
    <t>2042</t>
  </si>
  <si>
    <t>27.634819</t>
  </si>
  <si>
    <t>2041</t>
  </si>
  <si>
    <t>27.293423</t>
  </si>
  <si>
    <t>2040</t>
  </si>
  <si>
    <t>26.915091</t>
  </si>
  <si>
    <t>2039</t>
  </si>
  <si>
    <t>26.711704</t>
  </si>
  <si>
    <t>2038</t>
  </si>
  <si>
    <t>26.410603</t>
  </si>
  <si>
    <t>2037</t>
  </si>
  <si>
    <t>26.170469</t>
  </si>
  <si>
    <t>2036</t>
  </si>
  <si>
    <t>26.184246</t>
  </si>
  <si>
    <t>2035</t>
  </si>
  <si>
    <t>25.87775</t>
  </si>
  <si>
    <t>2034</t>
  </si>
  <si>
    <t>25.565056</t>
  </si>
  <si>
    <t>2033</t>
  </si>
  <si>
    <t>25.226677</t>
  </si>
  <si>
    <t>2032</t>
  </si>
  <si>
    <t>24.698051</t>
  </si>
  <si>
    <t>2031</t>
  </si>
  <si>
    <t>24.377359</t>
  </si>
  <si>
    <t>2030</t>
  </si>
  <si>
    <t>23.66803</t>
  </si>
  <si>
    <t>2029</t>
  </si>
  <si>
    <t>23.454382</t>
  </si>
  <si>
    <t>2028</t>
  </si>
  <si>
    <t>23.183043</t>
  </si>
  <si>
    <t>2027</t>
  </si>
  <si>
    <t>22.910986</t>
  </si>
  <si>
    <t>2026</t>
  </si>
  <si>
    <t>22.578957</t>
  </si>
  <si>
    <t>2025</t>
  </si>
  <si>
    <t>22.257725</t>
  </si>
  <si>
    <t>2024</t>
  </si>
  <si>
    <t>22.020922</t>
  </si>
  <si>
    <t>2023</t>
  </si>
  <si>
    <t>21.858564</t>
  </si>
  <si>
    <t>2022</t>
  </si>
  <si>
    <t>21.86661</t>
  </si>
  <si>
    <t>2021</t>
  </si>
  <si>
    <t>21.579021</t>
  </si>
  <si>
    <t>2020</t>
  </si>
  <si>
    <t>21.277313</t>
  </si>
  <si>
    <t>2019</t>
  </si>
  <si>
    <t>22.055975</t>
  </si>
  <si>
    <t>Energy Prices Average Price to All Users Electricity United States Low oil and gas supply AEO2020</t>
  </si>
  <si>
    <t>https://www.eia.gov/opendata/v1/qb.php?sdid=AEO.2020.LOWOGS.PRCE_REAL_TEN_NA_ELC_NA_NA_Y13DLRPMMBTU.A</t>
  </si>
  <si>
    <t>22:21:30 GMT-0500 (hora estándar de Colombia)</t>
  </si>
  <si>
    <t>Series ID: AEO.2020.LOWOGS.PRCE_REAL_TEN_NA_ELC_NA_NA_Y13DLRPMMBTU.A 2019 $/MMBtu</t>
  </si>
  <si>
    <t>31.730837</t>
  </si>
  <si>
    <t>31.858629</t>
  </si>
  <si>
    <t>32.074459</t>
  </si>
  <si>
    <t>32.136505</t>
  </si>
  <si>
    <t>32.073269</t>
  </si>
  <si>
    <t>32.155891</t>
  </si>
  <si>
    <t>32.145435</t>
  </si>
  <si>
    <t>32.040073</t>
  </si>
  <si>
    <t>32.200867</t>
  </si>
  <si>
    <t>32.229801</t>
  </si>
  <si>
    <t>32.196045</t>
  </si>
  <si>
    <t>32.124554</t>
  </si>
  <si>
    <t>32.082233</t>
  </si>
  <si>
    <t>32.132591</t>
  </si>
  <si>
    <t>32.181149</t>
  </si>
  <si>
    <t>32.282635</t>
  </si>
  <si>
    <t>32.286354</t>
  </si>
  <si>
    <t>32.22337</t>
  </si>
  <si>
    <t>32.023808</t>
  </si>
  <si>
    <t>31.908009</t>
  </si>
  <si>
    <t>31.767559</t>
  </si>
  <si>
    <t>31.808891</t>
  </si>
  <si>
    <t>31.918734</t>
  </si>
  <si>
    <t>31.805941</t>
  </si>
  <si>
    <t>31.733149</t>
  </si>
  <si>
    <t>31.246113</t>
  </si>
  <si>
    <t>30.695229</t>
  </si>
  <si>
    <t>30.401201</t>
  </si>
  <si>
    <t>30.191887</t>
  </si>
  <si>
    <t>30.060843</t>
  </si>
  <si>
    <t>29.896217</t>
  </si>
  <si>
    <t>30.452873</t>
  </si>
  <si>
    <t>Energy Prices Average Price to All Users Jet Fuel United States Low oil and gas supply AEO2020</t>
  </si>
  <si>
    <t>https://www.eia.gov/opendata/v1/qb.php?sdid=AEO.2020.LOWOGS.PRCE_REAL_TEN_NA_JFL_NA_NA_Y13DLRPMMBTU.A</t>
  </si>
  <si>
    <t>22:21:12 GMT-0500 (hora estándar de Colombia)</t>
  </si>
  <si>
    <t>Series ID: AEO.2020.LOWOGS.PRCE_REAL_TEN_NA_JFL_NA_NA_Y13DLRPMMBTU.A 2019 $/MMBtu</t>
  </si>
  <si>
    <t>23.982368</t>
  </si>
  <si>
    <t>23.764847</t>
  </si>
  <si>
    <t>23.508717</t>
  </si>
  <si>
    <t>23.242674</t>
  </si>
  <si>
    <t>22.898882</t>
  </si>
  <si>
    <t>22.614182</t>
  </si>
  <si>
    <t>22.395746</t>
  </si>
  <si>
    <t>22.177109</t>
  </si>
  <si>
    <t>21.841476</t>
  </si>
  <si>
    <t>21.457193</t>
  </si>
  <si>
    <t>21.050671</t>
  </si>
  <si>
    <t>20.736416</t>
  </si>
  <si>
    <t>20.364124</t>
  </si>
  <si>
    <t>20.001146</t>
  </si>
  <si>
    <t>19.886019</t>
  </si>
  <si>
    <t>19.614206</t>
  </si>
  <si>
    <t>19.28392</t>
  </si>
  <si>
    <t>18.859266</t>
  </si>
  <si>
    <t>18.328594</t>
  </si>
  <si>
    <t>17.962858</t>
  </si>
  <si>
    <t>17.283773</t>
  </si>
  <si>
    <t>17.049147</t>
  </si>
  <si>
    <t>16.755442</t>
  </si>
  <si>
    <t>16.378916</t>
  </si>
  <si>
    <t>16.040281</t>
  </si>
  <si>
    <t>15.747663</t>
  </si>
  <si>
    <t>15.393543</t>
  </si>
  <si>
    <t>15.140733</t>
  </si>
  <si>
    <t>14.989912</t>
  </si>
  <si>
    <t>14.733965</t>
  </si>
  <si>
    <t>14.432171</t>
  </si>
  <si>
    <t>14.641048</t>
  </si>
  <si>
    <t>Energy Prices Average Price to All Users Motor Gasoline United States Low oil and gas supply AEO2020</t>
  </si>
  <si>
    <t>https://www.eia.gov/opendata/v1/qb.php?sdid=AEO.2020.LOWOGS.PRCE_REAL_TEN_NA_MGS_NA_NA_Y13DLRPMMBTU.A</t>
  </si>
  <si>
    <t>22:21:06 GMT-0500 (hora estándar de Colombia)</t>
  </si>
  <si>
    <t>Series ID: AEO.2020.LOWOGS.PRCE_REAL_TEN_NA_MGS_NA_NA_Y13DLRPMMBTU.A 2019 $/MMBtu</t>
  </si>
  <si>
    <t>30.445971</t>
  </si>
  <si>
    <t>30.186045</t>
  </si>
  <si>
    <t>29.89155</t>
  </si>
  <si>
    <t>29.622868</t>
  </si>
  <si>
    <t>29.366163</t>
  </si>
  <si>
    <t>29.180334</t>
  </si>
  <si>
    <t>28.790924</t>
  </si>
  <si>
    <t>28.664812</t>
  </si>
  <si>
    <t>28.271749</t>
  </si>
  <si>
    <t>27.866394</t>
  </si>
  <si>
    <t>27.517918</t>
  </si>
  <si>
    <t>27.228689</t>
  </si>
  <si>
    <t>26.864716</t>
  </si>
  <si>
    <t>26.644806</t>
  </si>
  <si>
    <t>26.520626</t>
  </si>
  <si>
    <t>26.146727</t>
  </si>
  <si>
    <t>25.912678</t>
  </si>
  <si>
    <t>25.541269</t>
  </si>
  <si>
    <t>25.069878</t>
  </si>
  <si>
    <t>24.690538</t>
  </si>
  <si>
    <t>24.042364</t>
  </si>
  <si>
    <t>23.647331</t>
  </si>
  <si>
    <t>23.408092</t>
  </si>
  <si>
    <t>23.252638</t>
  </si>
  <si>
    <t>22.814087</t>
  </si>
  <si>
    <t>22.67898</t>
  </si>
  <si>
    <t>22.372971</t>
  </si>
  <si>
    <t>22.405691</t>
  </si>
  <si>
    <t>22.506418</t>
  </si>
  <si>
    <t>22.332577</t>
  </si>
  <si>
    <t>21.934381</t>
  </si>
  <si>
    <t>22.152431</t>
  </si>
  <si>
    <t>Energy Prices Average Price to All Users Natural Gas United States Low oil and gas supply AEO2020</t>
  </si>
  <si>
    <t>https://www.eia.gov/opendata/v1/qb.php?sdid=AEO.2020.LOWOGS.PRCE_REAL_TEN_NA_NG_NA_NA_Y13DLRPMMBTU.A</t>
  </si>
  <si>
    <t>22:21:25 GMT-0500 (hora estándar de Colombia)</t>
  </si>
  <si>
    <t>Series ID: AEO.2020.LOWOGS.PRCE_REAL_TEN_NA_NG_NA_NA_Y13DLRPMMBTU.A 2019 $/MMBtu</t>
  </si>
  <si>
    <t>9.161855</t>
  </si>
  <si>
    <t>8.996848</t>
  </si>
  <si>
    <t>8.872348</t>
  </si>
  <si>
    <t>8.808091</t>
  </si>
  <si>
    <t>8.661633</t>
  </si>
  <si>
    <t>8.540022</t>
  </si>
  <si>
    <t>8.453112</t>
  </si>
  <si>
    <t>8.275684</t>
  </si>
  <si>
    <t>8.234862</t>
  </si>
  <si>
    <t>8.1648</t>
  </si>
  <si>
    <t>8.10553</t>
  </si>
  <si>
    <t>8.043933</t>
  </si>
  <si>
    <t>7.971137</t>
  </si>
  <si>
    <t>7.88754</t>
  </si>
  <si>
    <t>7.793323</t>
  </si>
  <si>
    <t>7.729581</t>
  </si>
  <si>
    <t>7.687481</t>
  </si>
  <si>
    <t>7.572482</t>
  </si>
  <si>
    <t>7.423522</t>
  </si>
  <si>
    <t>7.311266</t>
  </si>
  <si>
    <t>7.132076</t>
  </si>
  <si>
    <t>7.007439</t>
  </si>
  <si>
    <t>6.825246</t>
  </si>
  <si>
    <t>6.605129</t>
  </si>
  <si>
    <t>6.393732</t>
  </si>
  <si>
    <t>6.088349</t>
  </si>
  <si>
    <t>5.71506</t>
  </si>
  <si>
    <t>5.479237</t>
  </si>
  <si>
    <t>5.314215</t>
  </si>
  <si>
    <t>5.180276</t>
  </si>
  <si>
    <t>4.913232</t>
  </si>
  <si>
    <t>5.031387</t>
  </si>
  <si>
    <t>Energy Prices Average Price to All Users Propane United States Low oil and gas supply AEO2020</t>
  </si>
  <si>
    <t>https://www.eia.gov/opendata/v1/qb.php?sdid=AEO.2020.LOWOGS.PRCE_REAL_TEN_NA_PROP_NA_NA_Y13DLRPMMBTU.A</t>
  </si>
  <si>
    <t>22:20:50 GMT-0500 (hora estándar de Colombia)</t>
  </si>
  <si>
    <t>Series ID: AEO.2020.LOWOGS.PRCE_REAL_TEN_NA_PROP_NA_NA_Y13DLRPMMBTU.A 2019 $/MMBtu</t>
  </si>
  <si>
    <t>32.698792</t>
  </si>
  <si>
    <t>32.265823</t>
  </si>
  <si>
    <t>31.988861</t>
  </si>
  <si>
    <t>31.632366</t>
  </si>
  <si>
    <t>31.148657</t>
  </si>
  <si>
    <t>30.699034</t>
  </si>
  <si>
    <t>30.363613</t>
  </si>
  <si>
    <t>29.886154</t>
  </si>
  <si>
    <t>29.458881</t>
  </si>
  <si>
    <t>28.923855</t>
  </si>
  <si>
    <t>28.503084</t>
  </si>
  <si>
    <t>28.068262</t>
  </si>
  <si>
    <t>27.727448</t>
  </si>
  <si>
    <t>27.413239</t>
  </si>
  <si>
    <t>27.107956</t>
  </si>
  <si>
    <t>26.759308</t>
  </si>
  <si>
    <t>26.335407</t>
  </si>
  <si>
    <t>25.910786</t>
  </si>
  <si>
    <t>25.387327</t>
  </si>
  <si>
    <t>25.017576</t>
  </si>
  <si>
    <t>24.546713</t>
  </si>
  <si>
    <t>24.270887</t>
  </si>
  <si>
    <t>23.898739</t>
  </si>
  <si>
    <t>23.463476</t>
  </si>
  <si>
    <t>22.922258</t>
  </si>
  <si>
    <t>22.156595</t>
  </si>
  <si>
    <t>21.273119</t>
  </si>
  <si>
    <t>20.564276</t>
  </si>
  <si>
    <t>19.816811</t>
  </si>
  <si>
    <t>18.904356</t>
  </si>
  <si>
    <t>18.281178</t>
  </si>
  <si>
    <t>18.517103</t>
  </si>
  <si>
    <t>Real Petroleum Prices Crude Oil West Texas Intermediate Spot Low oil and gas supply AEO2020</t>
  </si>
  <si>
    <t>https://www.eia.gov/opendata/v1/qb.php?sdid=AEO.2020.LOWOGS.PRCE_NA_NA_NA_CR_WTI_USA_Y13DLRPBBL.A</t>
  </si>
  <si>
    <t>22:21:34 GMT-0500 (hora estándar de Colombia)</t>
  </si>
  <si>
    <t>Series ID: AEO.2020.LOWOGS.PRCE_NA_NA_NA_CR_WTI_USA_Y13DLRPBBL.A 2019 $/b</t>
  </si>
  <si>
    <t>112.440796</t>
  </si>
  <si>
    <t>111.366203</t>
  </si>
  <si>
    <t>110.072777</t>
  </si>
  <si>
    <t>108.683212</t>
  </si>
  <si>
    <t>107.022758</t>
  </si>
  <si>
    <t>105.300079</t>
  </si>
  <si>
    <t>103.980698</t>
  </si>
  <si>
    <t>102.791039</t>
  </si>
  <si>
    <t>100.731316</t>
  </si>
  <si>
    <t>98.482307</t>
  </si>
  <si>
    <t>96.078384</t>
  </si>
  <si>
    <t>93.977898</t>
  </si>
  <si>
    <t>92.144485</t>
  </si>
  <si>
    <t>90.296417</t>
  </si>
  <si>
    <t>90.088066</t>
  </si>
  <si>
    <t>88.136909</t>
  </si>
  <si>
    <t>86.198318</t>
  </si>
  <si>
    <t>84.616356</t>
  </si>
  <si>
    <t>81.256065</t>
  </si>
  <si>
    <t>79.408707</t>
  </si>
  <si>
    <t>77.113564</t>
  </si>
  <si>
    <t>75.400238</t>
  </si>
  <si>
    <t>73.814781</t>
  </si>
  <si>
    <t>72.657532</t>
  </si>
  <si>
    <t>70.356476</t>
  </si>
  <si>
    <t>69.151314</t>
  </si>
  <si>
    <t>66.329086</t>
  </si>
  <si>
    <t>64.215271</t>
  </si>
  <si>
    <t>62.883793</t>
  </si>
  <si>
    <t>60.586021</t>
  </si>
  <si>
    <t>57.649281</t>
  </si>
  <si>
    <t>56.261002</t>
  </si>
  <si>
    <t>Real Petroleum Prices Transportation Ethanol Wholesale Price Low oil and gas supply AEO2020</t>
  </si>
  <si>
    <t>https://www.eia.gov/opendata/v1/qb.php?sdid=AEO.2020.LOWOGS.PRCE_WHL_TRN_NA_ETH_NA_USA_Y13DLRPGLN.A</t>
  </si>
  <si>
    <t>22:21:39 GMT-0500 (hora estándar de Colombia)</t>
  </si>
  <si>
    <t>Series ID: AEO.2020.LOWOGS.PRCE_WHL_TRN_NA_ETH_NA_USA_Y13DLRPGLN.A 2019 $/gal</t>
  </si>
  <si>
    <t>USD2019/MillonBTU</t>
  </si>
  <si>
    <t>USD2019/bl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</si>
  <si>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</si>
  <si>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</si>
  <si>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</si>
  <si>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</si>
  <si>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</si>
  <si>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</si>
  <si>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</si>
  <si>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Ethanol</t>
  </si>
  <si>
    <t>Biodiesel</t>
  </si>
  <si>
    <t>Electricity</t>
  </si>
  <si>
    <t>% Crecimiento de Distillate Fuel respecto a 2019</t>
  </si>
  <si>
    <t>Biodiesel, US/gal, https://www.iea.org/data-and-statistics/charts/biodiesel-and-diesel-prices-2019-to-april-2022</t>
  </si>
  <si>
    <t>Tablas de conversion de acuerdo a US EIA</t>
  </si>
  <si>
    <t>MMBTU es millon de BTU</t>
  </si>
  <si>
    <t>MMBTU/b</t>
  </si>
  <si>
    <t>MMBTU/gal</t>
  </si>
  <si>
    <t>Gas natural</t>
  </si>
  <si>
    <t>Gasolina Motor</t>
  </si>
  <si>
    <t>Gasolina motor convencional antes del blending</t>
  </si>
  <si>
    <t>Jet fuel</t>
  </si>
  <si>
    <t>Diesell bajo en azufre</t>
  </si>
  <si>
    <t>Diesel ultra bajo en azufre</t>
  </si>
  <si>
    <t>Aviantion gasoline</t>
  </si>
  <si>
    <t>Petoleo producido</t>
  </si>
  <si>
    <t>Petroleo importado</t>
  </si>
  <si>
    <t>Petroleo exportado</t>
  </si>
  <si>
    <t>H2</t>
  </si>
  <si>
    <t>BTU/scf</t>
  </si>
  <si>
    <t>Special Naphtas</t>
  </si>
  <si>
    <t>Naftha less than 404 F</t>
  </si>
  <si>
    <t>WTI barrel</t>
  </si>
  <si>
    <t>API</t>
  </si>
  <si>
    <t>HHV</t>
  </si>
  <si>
    <t>Energy Prices Average Price to All Users Residual Fuel Oil United States Low oil and gas supply AEO2020</t>
  </si>
  <si>
    <t>https://www.eia.gov/opendata/v1/qb.php?sdid=AEO.2020.LOWOGS.PRCE_REAL_TEN_NA_RFO_NA_NA_Y13DLRPMMBTU.A</t>
  </si>
  <si>
    <t>22:21:21 GMT-0500 (hora estándar de Colombia)</t>
  </si>
  <si>
    <t>Series ID: AEO.2020.LOWOGS.PRCE_REAL_TEN_NA_RFO_NA_NA_Y13DLRPMMBTU.A 2019 $/MMBtu</t>
  </si>
  <si>
    <t>Column3</t>
  </si>
  <si>
    <t>Column4</t>
  </si>
  <si>
    <t>Column5</t>
  </si>
  <si>
    <t>AVGAS USD2019/MBTU</t>
  </si>
  <si>
    <t>% cambio de JetFuel, 209</t>
  </si>
  <si>
    <t>Aviantion Gas price, 2019</t>
  </si>
  <si>
    <t>USD2020/gal</t>
  </si>
  <si>
    <t>MMBTU</t>
  </si>
  <si>
    <t>Thermal conversion, https://www.eia.gov/totalenergy/data/monthly/pdf/mer_a_doc.pdf</t>
  </si>
  <si>
    <t xml:space="preserve"> MBTU/b</t>
  </si>
  <si>
    <t>MBTU/gal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</si>
</sst>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4" fillId="0" borderId="0" xfId="2"/>
    <xf numFmtId="0" fontId="0" fillId="0" borderId="9" xfId="0" applyBorder="1"/>
    <xf numFmtId="0" fontId="0" fillId="0" borderId="10" xfId="0" applyBorder="1"/>
    <xf numFmtId="0" fontId="0" fillId="4" borderId="0" xfId="0" applyFill="1"/>
    <xf numFmtId="2" fontId="0" fillId="3" borderId="0" xfId="0" applyNumberFormat="1" applyFill="1" applyAlignment="1">
      <alignment horizontal="center"/>
    </xf>
    <xf numFmtId="9" fontId="0" fillId="0" borderId="0" xfId="1" applyFont="1"/>
    <xf numFmtId="0" fontId="6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033815-4151-4D28-99A7-240BEB785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9021" y="9080047"/>
          <a:ext cx="9546771" cy="131914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9" xr16:uid="{35CF9AC2-B7EA-4222-9539-102F99188E7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2D531CB6-9B39-4475-B61B-34A00052BB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DE0F520B-9856-455D-9971-17884BA5CC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F395D529-500A-43CA-99D5-FF7A67F24B8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8DC2D8A0-A091-428F-98C5-560D1B4C615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99B2543D-2521-4258-A6D7-215F787E131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8F6DC28E-9469-4E71-8293-A417B4D6076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C067C00-2EB2-40E6-A744-B7408D5A38A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E1B2DD63-0E24-47ED-AE56-3B8871A47FA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2F36FC-6C5D-4D78-B339-201715BBBFC2}" name="Real_Petroleum_Prices_Transportation_Ethanol_Wholesale_Price_Low_oil_and_gas_sup" displayName="Real_Petroleum_Prices_Transportation_Ethanol_Wholesale_Price_Low_oil_and_gas_sup" ref="A1:E38" tableType="queryTable" totalsRowShown="0">
  <autoFilter ref="A1:E38" xr:uid="{C92F36FC-6C5D-4D78-B339-201715BBBFC2}"/>
  <tableColumns count="5">
    <tableColumn id="1" xr3:uid="{B59F7010-D36E-4A2D-8B14-1220F0DDD150}" uniqueName="1" name="Column1" queryTableFieldId="1" dataDxfId="20"/>
    <tableColumn id="2" xr3:uid="{8E84D45F-7B6D-4DE0-BE03-1A90243EEEB9}" uniqueName="2" name="Column2" queryTableFieldId="2" dataDxfId="19"/>
    <tableColumn id="3" xr3:uid="{D6D4566C-8B03-4512-916B-65B3891F257C}" uniqueName="3" name="Column3" queryTableFieldId="3" dataDxfId="18"/>
    <tableColumn id="4" xr3:uid="{EE2E3DC7-4B92-4DC0-9629-6A981C6CF16E}" uniqueName="4" name="Column4" queryTableFieldId="4" dataDxfId="17"/>
    <tableColumn id="5" xr3:uid="{0412697D-7F14-4C67-9FA5-187EADC40493}" uniqueName="5" name="Column5" queryTableFieldId="5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C99980-5913-43FF-A233-1F6CFEE84759}" name="Real_Petroleum_Prices_Crude_Oil_West_Texas_Intermediate_Spot_Low_oil_and_gas_sup" displayName="Real_Petroleum_Prices_Crude_Oil_West_Texas_Intermediate_Spot_Low_oil_and_gas_sup" ref="A1:B38" tableType="queryTable" totalsRowShown="0">
  <autoFilter ref="A1:B38" xr:uid="{78C99980-5913-43FF-A233-1F6CFEE84759}"/>
  <tableColumns count="2">
    <tableColumn id="1" xr3:uid="{EA33717B-095E-4577-B0A2-927DA3CC4315}" uniqueName="1" name="Column1" queryTableFieldId="1" dataDxfId="15"/>
    <tableColumn id="2" xr3:uid="{4D29342A-394A-43AD-BADE-CE0B3E70C46C}" uniqueName="2" name="Column2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BE153-E2EE-4DB9-AF66-32B2CB14ECF8}" name="Energy_Prices_Average_Price_to_All_Users_Propane_United_States_Low_oil_and_gas_s" displayName="Energy_Prices_Average_Price_to_All_Users_Propane_United_States_Low_oil_and_gas_s" ref="A1:B38" tableType="queryTable" totalsRowShown="0">
  <autoFilter ref="A1:B38" xr:uid="{91BBE153-E2EE-4DB9-AF66-32B2CB14ECF8}"/>
  <tableColumns count="2">
    <tableColumn id="1" xr3:uid="{2727D0DC-B7C8-4EEB-9901-2C58AAD1BFB0}" uniqueName="1" name="Column1" queryTableFieldId="1" dataDxfId="13"/>
    <tableColumn id="2" xr3:uid="{43B2A748-C5D4-4CFB-ACA7-A41BC4C97C3F}" uniqueName="2" name="Column2" queryTableFieldId="2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18188D-7516-4B82-903E-87722CED25CA}" name="Energy_Prices_Average_Price_to_All_Users_Natural_Gas_United_States_Low_oil_and_g" displayName="Energy_Prices_Average_Price_to_All_Users_Natural_Gas_United_States_Low_oil_and_g" ref="A1:B38" tableType="queryTable" totalsRowShown="0">
  <autoFilter ref="A1:B38" xr:uid="{3618188D-7516-4B82-903E-87722CED25CA}"/>
  <tableColumns count="2">
    <tableColumn id="1" xr3:uid="{79A37317-F811-4AFF-BE5F-B32741C957FD}" uniqueName="1" name="Column1" queryTableFieldId="1" dataDxfId="11"/>
    <tableColumn id="2" xr3:uid="{B70275F4-2877-41B0-A6D5-2752D157C366}" uniqueName="2" name="Column2" queryTableFieldId="2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FE20E7-334B-422D-9148-BFC88B71BCE5}" name="Energy_Prices_Average_Price_to_All_Users_Motor_Gasoline_United_States_Low_oil_an" displayName="Energy_Prices_Average_Price_to_All_Users_Motor_Gasoline_United_States_Low_oil_an" ref="A1:B38" tableType="queryTable" totalsRowShown="0">
  <autoFilter ref="A1:B38" xr:uid="{39FE20E7-334B-422D-9148-BFC88B71BCE5}"/>
  <tableColumns count="2">
    <tableColumn id="1" xr3:uid="{396088ED-5E96-4E4D-90BC-BF08A093D95E}" uniqueName="1" name="Column1" queryTableFieldId="1" dataDxfId="9"/>
    <tableColumn id="2" xr3:uid="{A9D9AFFD-67CC-4726-88C0-AF166445D03B}" uniqueName="2" name="Column2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B3FC8-D7A9-42B4-AA7D-278634DAD600}" name="Energy_Prices_Average_Price_to_All_Users_Jet_Fuel_United_States_Low_oil_and_gas_" displayName="Energy_Prices_Average_Price_to_All_Users_Jet_Fuel_United_States_Low_oil_and_gas_" ref="A1:B38" tableType="queryTable" totalsRowShown="0">
  <autoFilter ref="A1:B38" xr:uid="{A46B3FC8-D7A9-42B4-AA7D-278634DAD600}"/>
  <tableColumns count="2">
    <tableColumn id="1" xr3:uid="{93366693-0557-4944-BD4A-2E376D890F93}" uniqueName="1" name="Column1" queryTableFieldId="1" dataDxfId="7"/>
    <tableColumn id="2" xr3:uid="{AFCF6DEE-275D-47AB-85C8-00600EC1FA44}" uniqueName="2" name="Column2" queryTableFieldId="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0E2E1-9048-4606-AFB0-B13AEAFD5E49}" name="Energy_Prices_Average_Price_to_All_Users_Electricity_United_States_Low_oil_and_g" displayName="Energy_Prices_Average_Price_to_All_Users_Electricity_United_States_Low_oil_and_g" ref="A1:B38" tableType="queryTable" totalsRowShown="0">
  <autoFilter ref="A1:B38" xr:uid="{B5F0E2E1-9048-4606-AFB0-B13AEAFD5E49}"/>
  <tableColumns count="2">
    <tableColumn id="1" xr3:uid="{1E517BFD-4672-40ED-B215-425EDA829F5E}" uniqueName="1" name="Column1" queryTableFieldId="1" dataDxfId="5"/>
    <tableColumn id="2" xr3:uid="{5A0A1C9E-D5B4-4156-9757-C5BC436CA019}" uniqueName="2" name="Column2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C4948-36CC-42DD-96FE-D503237520D4}" name="Energy_Prices_Average_Price_to_All_Users_Distillate_Fuel_Oil_United_States_Low_o" displayName="Energy_Prices_Average_Price_to_All_Users_Distillate_Fuel_Oil_United_States_Low_o" ref="A1:B38" tableType="queryTable" totalsRowShown="0">
  <autoFilter ref="A1:B38" xr:uid="{D97C4948-36CC-42DD-96FE-D503237520D4}"/>
  <tableColumns count="2">
    <tableColumn id="1" xr3:uid="{34BD51D7-1F65-4834-A33B-C2147497D924}" uniqueName="1" name="Column1" queryTableFieldId="1" dataDxfId="3"/>
    <tableColumn id="2" xr3:uid="{E4CEAAEB-9A01-4FFF-BE56-3F32EBB6ED00}" uniqueName="2" name="Column2" queryTableFieldId="2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894DB6-9CE2-464E-9AFE-7FDABD0E8145}" name="Energy_Prices_Average_Price_to_All_Users_Residual_Fuel_Oil_United_States_Low_oil" displayName="Energy_Prices_Average_Price_to_All_Users_Residual_Fuel_Oil_United_States_Low_oil" ref="A1:B38" tableType="queryTable" totalsRowShown="0">
  <autoFilter ref="A1:B38" xr:uid="{75894DB6-9CE2-464E-9AFE-7FDABD0E8145}"/>
  <tableColumns count="2">
    <tableColumn id="1" xr3:uid="{4383D45D-3273-443E-A2D5-858B208FEE81}" uniqueName="1" name="Column1" queryTableFieldId="1" dataDxfId="1"/>
    <tableColumn id="2" xr3:uid="{361883AF-4EDE-4C2A-BD67-F42489D0B55D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www.eia.gov/opendata/v1/qb.php?sdid=AEO.2020.LOWOGS.PRCE_REAL_TEN_NA_DFO_NA_NA_Y13DLRPMMBTU.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A7A0-4CA1-40CE-AD7A-8446443FE454}">
  <dimension ref="A1:E38"/>
  <sheetViews>
    <sheetView topLeftCell="A4" workbookViewId="0">
      <selection activeCell="C7" sqref="C7:C38"/>
    </sheetView>
  </sheetViews>
  <sheetFormatPr baseColWidth="10" defaultRowHeight="15" x14ac:dyDescent="0.25"/>
  <cols>
    <col min="1" max="2" width="81.140625" bestFit="1" customWidth="1"/>
  </cols>
  <sheetData>
    <row r="1" spans="1:5" x14ac:dyDescent="0.25">
      <c r="A1" t="s">
        <v>0</v>
      </c>
      <c r="B1" t="s">
        <v>1</v>
      </c>
      <c r="C1" t="s">
        <v>332</v>
      </c>
      <c r="D1" t="s">
        <v>333</v>
      </c>
      <c r="E1" t="s">
        <v>334</v>
      </c>
    </row>
    <row r="2" spans="1:5" x14ac:dyDescent="0.25">
      <c r="A2" t="s">
        <v>289</v>
      </c>
      <c r="B2" t="s">
        <v>3</v>
      </c>
    </row>
    <row r="3" spans="1:5" x14ac:dyDescent="0.25">
      <c r="A3" t="s">
        <v>290</v>
      </c>
      <c r="B3" t="s">
        <v>3</v>
      </c>
      <c r="C3" s="8" t="s">
        <v>307</v>
      </c>
    </row>
    <row r="4" spans="1:5" x14ac:dyDescent="0.25">
      <c r="A4" t="s">
        <v>291</v>
      </c>
      <c r="B4" t="s">
        <v>3</v>
      </c>
      <c r="D4" s="9" t="s">
        <v>309</v>
      </c>
      <c r="E4" t="s">
        <v>310</v>
      </c>
    </row>
    <row r="5" spans="1:5" x14ac:dyDescent="0.25">
      <c r="A5" t="s">
        <v>6</v>
      </c>
      <c r="B5" t="s">
        <v>3</v>
      </c>
      <c r="C5" t="s">
        <v>302</v>
      </c>
      <c r="D5">
        <v>3.5529999999999999</v>
      </c>
      <c r="E5">
        <f t="shared" ref="E5" si="0">+D5/42</f>
        <v>8.4595238095238098E-2</v>
      </c>
    </row>
    <row r="6" spans="1:5" x14ac:dyDescent="0.25">
      <c r="A6" t="s">
        <v>7</v>
      </c>
      <c r="B6" t="s">
        <v>292</v>
      </c>
    </row>
    <row r="7" spans="1:5" x14ac:dyDescent="0.25">
      <c r="A7" t="s">
        <v>9</v>
      </c>
      <c r="B7">
        <v>2.1616119999999999</v>
      </c>
      <c r="C7">
        <f>+Real_Petroleum_Prices_Transportation_Ethanol_Wholesale_Price_Low_oil_and_gas_sup[[#This Row],[Column2]]/$E$5</f>
        <v>25.552407542921472</v>
      </c>
    </row>
    <row r="8" spans="1:5" x14ac:dyDescent="0.25">
      <c r="A8" t="s">
        <v>11</v>
      </c>
      <c r="B8">
        <v>2.147373</v>
      </c>
      <c r="C8">
        <f>+Real_Petroleum_Prices_Transportation_Ethanol_Wholesale_Price_Low_oil_and_gas_sup[[#This Row],[Column2]]/$E$5</f>
        <v>25.384088376020262</v>
      </c>
    </row>
    <row r="9" spans="1:5" x14ac:dyDescent="0.25">
      <c r="A9" t="s">
        <v>13</v>
      </c>
      <c r="B9">
        <v>2.1043440000000002</v>
      </c>
      <c r="C9">
        <f>+Real_Petroleum_Prices_Transportation_Ethanol_Wholesale_Price_Low_oil_and_gas_sup[[#This Row],[Column2]]/$E$5</f>
        <v>24.875442724458207</v>
      </c>
    </row>
    <row r="10" spans="1:5" x14ac:dyDescent="0.25">
      <c r="A10" t="s">
        <v>15</v>
      </c>
      <c r="B10">
        <v>2.1031010000000001</v>
      </c>
      <c r="C10">
        <f>+Real_Petroleum_Prices_Transportation_Ethanol_Wholesale_Price_Low_oil_and_gas_sup[[#This Row],[Column2]]/$E$5</f>
        <v>24.860749226006192</v>
      </c>
    </row>
    <row r="11" spans="1:5" x14ac:dyDescent="0.25">
      <c r="A11" t="s">
        <v>17</v>
      </c>
      <c r="B11">
        <v>2.020969</v>
      </c>
      <c r="C11">
        <f>+Real_Petroleum_Prices_Transportation_Ethanol_Wholesale_Price_Low_oil_and_gas_sup[[#This Row],[Column2]]/$E$5</f>
        <v>23.889867154517308</v>
      </c>
    </row>
    <row r="12" spans="1:5" x14ac:dyDescent="0.25">
      <c r="A12" t="s">
        <v>19</v>
      </c>
      <c r="B12">
        <v>2.0525000000000002</v>
      </c>
      <c r="C12">
        <f>+Real_Petroleum_Prices_Transportation_Ethanol_Wholesale_Price_Low_oil_and_gas_sup[[#This Row],[Column2]]/$E$5</f>
        <v>24.262594990149172</v>
      </c>
    </row>
    <row r="13" spans="1:5" x14ac:dyDescent="0.25">
      <c r="A13" t="s">
        <v>21</v>
      </c>
      <c r="B13">
        <v>1.9293979999999999</v>
      </c>
      <c r="C13">
        <f>+Real_Petroleum_Prices_Transportation_Ethanol_Wholesale_Price_Low_oil_and_gas_sup[[#This Row],[Column2]]/$E$5</f>
        <v>22.807406698564591</v>
      </c>
    </row>
    <row r="14" spans="1:5" x14ac:dyDescent="0.25">
      <c r="A14" t="s">
        <v>23</v>
      </c>
      <c r="B14">
        <v>1.919435</v>
      </c>
      <c r="C14">
        <f>+Real_Petroleum_Prices_Transportation_Ethanol_Wholesale_Price_Low_oil_and_gas_sup[[#This Row],[Column2]]/$E$5</f>
        <v>22.689634112018013</v>
      </c>
    </row>
    <row r="15" spans="1:5" x14ac:dyDescent="0.25">
      <c r="A15" t="s">
        <v>25</v>
      </c>
      <c r="B15">
        <v>1.91222</v>
      </c>
      <c r="C15">
        <f>+Real_Petroleum_Prices_Transportation_Ethanol_Wholesale_Price_Low_oil_and_gas_sup[[#This Row],[Column2]]/$E$5</f>
        <v>22.60434562341683</v>
      </c>
    </row>
    <row r="16" spans="1:5" x14ac:dyDescent="0.25">
      <c r="A16" t="s">
        <v>27</v>
      </c>
      <c r="B16">
        <v>1.8860049999999999</v>
      </c>
      <c r="C16">
        <f>+Real_Petroleum_Prices_Transportation_Ethanol_Wholesale_Price_Low_oil_and_gas_sup[[#This Row],[Column2]]/$E$5</f>
        <v>22.294458204334365</v>
      </c>
    </row>
    <row r="17" spans="1:3" x14ac:dyDescent="0.25">
      <c r="A17" t="s">
        <v>29</v>
      </c>
      <c r="B17">
        <v>1.8784639999999999</v>
      </c>
      <c r="C17">
        <f>+Real_Petroleum_Prices_Transportation_Ethanol_Wholesale_Price_Low_oil_and_gas_sup[[#This Row],[Column2]]/$E$5</f>
        <v>22.205316070925978</v>
      </c>
    </row>
    <row r="18" spans="1:3" x14ac:dyDescent="0.25">
      <c r="A18" t="s">
        <v>31</v>
      </c>
      <c r="B18">
        <v>1.8686689999999999</v>
      </c>
      <c r="C18">
        <f>+Real_Petroleum_Prices_Transportation_Ethanol_Wholesale_Price_Low_oil_and_gas_sup[[#This Row],[Column2]]/$E$5</f>
        <v>22.089529411764705</v>
      </c>
    </row>
    <row r="19" spans="1:3" x14ac:dyDescent="0.25">
      <c r="A19" t="s">
        <v>33</v>
      </c>
      <c r="B19">
        <v>1.850859</v>
      </c>
      <c r="C19">
        <f>+Real_Petroleum_Prices_Transportation_Ethanol_Wholesale_Price_Low_oil_and_gas_sup[[#This Row],[Column2]]/$E$5</f>
        <v>21.878997466929356</v>
      </c>
    </row>
    <row r="20" spans="1:3" x14ac:dyDescent="0.25">
      <c r="A20" t="s">
        <v>35</v>
      </c>
      <c r="B20">
        <v>1.840605</v>
      </c>
      <c r="C20">
        <f>+Real_Petroleum_Prices_Transportation_Ethanol_Wholesale_Price_Low_oil_and_gas_sup[[#This Row],[Column2]]/$E$5</f>
        <v>21.75778497044751</v>
      </c>
    </row>
    <row r="21" spans="1:3" x14ac:dyDescent="0.25">
      <c r="A21" t="s">
        <v>37</v>
      </c>
      <c r="B21">
        <v>1.8422460000000001</v>
      </c>
      <c r="C21">
        <f>+Real_Petroleum_Prices_Transportation_Ethanol_Wholesale_Price_Low_oil_and_gas_sup[[#This Row],[Column2]]/$E$5</f>
        <v>21.777183225443288</v>
      </c>
    </row>
    <row r="22" spans="1:3" x14ac:dyDescent="0.25">
      <c r="A22" t="s">
        <v>39</v>
      </c>
      <c r="B22">
        <v>1.823704</v>
      </c>
      <c r="C22">
        <f>+Real_Petroleum_Prices_Transportation_Ethanol_Wholesale_Price_Low_oil_and_gas_sup[[#This Row],[Column2]]/$E$5</f>
        <v>21.557998311286237</v>
      </c>
    </row>
    <row r="23" spans="1:3" x14ac:dyDescent="0.25">
      <c r="A23" t="s">
        <v>41</v>
      </c>
      <c r="B23">
        <v>1.8160099999999999</v>
      </c>
      <c r="C23">
        <f>+Real_Petroleum_Prices_Transportation_Ethanol_Wholesale_Price_Low_oil_and_gas_sup[[#This Row],[Column2]]/$E$5</f>
        <v>21.467047565437657</v>
      </c>
    </row>
    <row r="24" spans="1:3" x14ac:dyDescent="0.25">
      <c r="A24" t="s">
        <v>43</v>
      </c>
      <c r="B24">
        <v>1.8199430000000001</v>
      </c>
      <c r="C24">
        <f>+Real_Petroleum_Prices_Transportation_Ethanol_Wholesale_Price_Low_oil_and_gas_sup[[#This Row],[Column2]]/$E$5</f>
        <v>21.513539544047283</v>
      </c>
    </row>
    <row r="25" spans="1:3" x14ac:dyDescent="0.25">
      <c r="A25" t="s">
        <v>45</v>
      </c>
      <c r="B25">
        <v>1.79772</v>
      </c>
      <c r="C25">
        <f>+Real_Petroleum_Prices_Transportation_Ethanol_Wholesale_Price_Low_oil_and_gas_sup[[#This Row],[Column2]]/$E$5</f>
        <v>21.250841542358568</v>
      </c>
    </row>
    <row r="26" spans="1:3" x14ac:dyDescent="0.25">
      <c r="A26" t="s">
        <v>47</v>
      </c>
      <c r="B26">
        <v>1.7888360000000001</v>
      </c>
      <c r="C26">
        <f>+Real_Petroleum_Prices_Transportation_Ethanol_Wholesale_Price_Low_oil_and_gas_sup[[#This Row],[Column2]]/$E$5</f>
        <v>21.145823810864059</v>
      </c>
    </row>
    <row r="27" spans="1:3" x14ac:dyDescent="0.25">
      <c r="A27" t="s">
        <v>49</v>
      </c>
      <c r="B27">
        <v>1.7759689999999999</v>
      </c>
      <c r="C27">
        <f>+Real_Petroleum_Prices_Transportation_Ethanol_Wholesale_Price_Low_oil_and_gas_sup[[#This Row],[Column2]]/$E$5</f>
        <v>20.993723050942862</v>
      </c>
    </row>
    <row r="28" spans="1:3" x14ac:dyDescent="0.25">
      <c r="A28" t="s">
        <v>51</v>
      </c>
      <c r="B28">
        <v>1.695586</v>
      </c>
      <c r="C28">
        <f>+Real_Petroleum_Prices_Transportation_Ethanol_Wholesale_Price_Low_oil_and_gas_sup[[#This Row],[Column2]]/$E$5</f>
        <v>20.043515902054601</v>
      </c>
    </row>
    <row r="29" spans="1:3" x14ac:dyDescent="0.25">
      <c r="A29" t="s">
        <v>53</v>
      </c>
      <c r="B29">
        <v>1.653546</v>
      </c>
      <c r="C29">
        <f>+Real_Petroleum_Prices_Transportation_Ethanol_Wholesale_Price_Low_oil_and_gas_sup[[#This Row],[Column2]]/$E$5</f>
        <v>19.546561215873908</v>
      </c>
    </row>
    <row r="30" spans="1:3" x14ac:dyDescent="0.25">
      <c r="A30" t="s">
        <v>55</v>
      </c>
      <c r="B30">
        <v>1.6016429999999999</v>
      </c>
      <c r="C30">
        <f>+Real_Petroleum_Prices_Transportation_Ethanol_Wholesale_Price_Low_oil_and_gas_sup[[#This Row],[Column2]]/$E$5</f>
        <v>18.933016042780746</v>
      </c>
    </row>
    <row r="31" spans="1:3" x14ac:dyDescent="0.25">
      <c r="A31" t="s">
        <v>57</v>
      </c>
      <c r="B31">
        <v>1.5313680000000001</v>
      </c>
      <c r="C31">
        <f>+Real_Petroleum_Prices_Transportation_Ethanol_Wholesale_Price_Low_oil_and_gas_sup[[#This Row],[Column2]]/$E$5</f>
        <v>18.102295524908527</v>
      </c>
    </row>
    <row r="32" spans="1:3" x14ac:dyDescent="0.25">
      <c r="A32" t="s">
        <v>59</v>
      </c>
      <c r="B32">
        <v>1.5127539999999999</v>
      </c>
      <c r="C32">
        <f>+Real_Petroleum_Prices_Transportation_Ethanol_Wholesale_Price_Low_oil_and_gas_sup[[#This Row],[Column2]]/$E$5</f>
        <v>17.882259499014914</v>
      </c>
    </row>
    <row r="33" spans="1:3" x14ac:dyDescent="0.25">
      <c r="A33" t="s">
        <v>61</v>
      </c>
      <c r="B33">
        <v>1.474828</v>
      </c>
      <c r="C33">
        <f>+Real_Petroleum_Prices_Transportation_Ethanol_Wholesale_Price_Low_oil_and_gas_sup[[#This Row],[Column2]]/$E$5</f>
        <v>17.433936391781593</v>
      </c>
    </row>
    <row r="34" spans="1:3" x14ac:dyDescent="0.25">
      <c r="A34" t="s">
        <v>63</v>
      </c>
      <c r="B34">
        <v>1.46183</v>
      </c>
      <c r="C34">
        <f>+Real_Petroleum_Prices_Transportation_Ethanol_Wholesale_Price_Low_oil_and_gas_sup[[#This Row],[Column2]]/$E$5</f>
        <v>17.280287081339711</v>
      </c>
    </row>
    <row r="35" spans="1:3" x14ac:dyDescent="0.25">
      <c r="A35" t="s">
        <v>65</v>
      </c>
      <c r="B35">
        <v>1.4874080000000001</v>
      </c>
      <c r="C35">
        <f>+Real_Petroleum_Prices_Transportation_Ethanol_Wholesale_Price_Low_oil_and_gas_sup[[#This Row],[Column2]]/$E$5</f>
        <v>17.582644525752887</v>
      </c>
    </row>
    <row r="36" spans="1:3" x14ac:dyDescent="0.25">
      <c r="A36" t="s">
        <v>67</v>
      </c>
      <c r="B36">
        <v>1.414706</v>
      </c>
      <c r="C36">
        <f>+Real_Petroleum_Prices_Transportation_Ethanol_Wholesale_Price_Low_oil_and_gas_sup[[#This Row],[Column2]]/$E$5</f>
        <v>16.723234449760763</v>
      </c>
    </row>
    <row r="37" spans="1:3" x14ac:dyDescent="0.25">
      <c r="A37" t="s">
        <v>69</v>
      </c>
      <c r="B37">
        <v>1.353855</v>
      </c>
      <c r="C37">
        <f>+Real_Petroleum_Prices_Transportation_Ethanol_Wholesale_Price_Low_oil_and_gas_sup[[#This Row],[Column2]]/$E$5</f>
        <v>16.003915001407261</v>
      </c>
    </row>
    <row r="38" spans="1:3" x14ac:dyDescent="0.25">
      <c r="A38" t="s">
        <v>71</v>
      </c>
      <c r="B38">
        <v>1.3820220000000001</v>
      </c>
      <c r="C38">
        <f>+Real_Petroleum_Prices_Transportation_Ethanol_Wholesale_Price_Low_oil_and_gas_sup[[#This Row],[Column2]]/$E$5</f>
        <v>16.336877005347596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E03F-82A6-46F2-8E4E-E82CEE3FE13F}">
  <dimension ref="C4:W65"/>
  <sheetViews>
    <sheetView showGridLines="0" zoomScale="70" zoomScaleNormal="70" workbookViewId="0">
      <selection activeCell="C5" sqref="C5:M38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3" ht="15.75" thickBot="1" x14ac:dyDescent="0.3"/>
    <row r="5" spans="3:23" ht="21" x14ac:dyDescent="0.35">
      <c r="C5" s="20" t="s">
        <v>293</v>
      </c>
      <c r="D5" s="21"/>
      <c r="E5" s="21"/>
      <c r="F5" s="21"/>
      <c r="G5" s="21"/>
      <c r="H5" s="21"/>
      <c r="I5" s="21"/>
      <c r="J5" s="21"/>
      <c r="K5" s="21"/>
      <c r="L5" s="21"/>
      <c r="M5" s="22"/>
      <c r="V5" t="s">
        <v>294</v>
      </c>
    </row>
    <row r="6" spans="3:23" x14ac:dyDescent="0.25">
      <c r="C6" s="1" t="s">
        <v>7</v>
      </c>
      <c r="D6" s="2" t="s">
        <v>295</v>
      </c>
      <c r="E6" s="2" t="s">
        <v>296</v>
      </c>
      <c r="F6" s="2" t="s">
        <v>297</v>
      </c>
      <c r="G6" s="2" t="s">
        <v>298</v>
      </c>
      <c r="H6" s="2" t="s">
        <v>299</v>
      </c>
      <c r="I6" s="2" t="s">
        <v>300</v>
      </c>
      <c r="J6" s="3" t="s">
        <v>301</v>
      </c>
      <c r="K6" s="2" t="s">
        <v>302</v>
      </c>
      <c r="L6" s="2" t="s">
        <v>303</v>
      </c>
      <c r="M6" s="4" t="s">
        <v>304</v>
      </c>
      <c r="P6" t="s">
        <v>305</v>
      </c>
      <c r="Q6" t="s">
        <v>306</v>
      </c>
      <c r="V6" s="2" t="s">
        <v>301</v>
      </c>
    </row>
    <row r="7" spans="3:23" x14ac:dyDescent="0.25">
      <c r="C7" s="5">
        <v>2050</v>
      </c>
      <c r="D7" s="6">
        <v>29.361214</v>
      </c>
      <c r="E7" s="6">
        <v>23.982368000000001</v>
      </c>
      <c r="F7" s="6">
        <v>30.445971</v>
      </c>
      <c r="G7" s="6">
        <v>9.1618549999999992</v>
      </c>
      <c r="H7" s="6">
        <v>32.698791999999997</v>
      </c>
      <c r="I7" s="6">
        <v>16.048394999999999</v>
      </c>
      <c r="J7">
        <v>19.863467959993798</v>
      </c>
      <c r="K7">
        <v>25.552407542921472</v>
      </c>
      <c r="L7">
        <v>37.943841476473246</v>
      </c>
      <c r="M7">
        <v>31.730837000000001</v>
      </c>
      <c r="P7">
        <f>+(D7-$D$38)/$D$38</f>
        <v>0.33121360538357519</v>
      </c>
      <c r="Q7">
        <f>+$Q$38*(100%+P7)</f>
        <v>4.8414534874385744</v>
      </c>
      <c r="R7">
        <f>+Q7/$E$54</f>
        <v>37.943841476473246</v>
      </c>
      <c r="V7" s="6">
        <v>112.44079600000001</v>
      </c>
      <c r="W7">
        <f>+V7/$D$65</f>
        <v>19.863467959993798</v>
      </c>
    </row>
    <row r="8" spans="3:23" x14ac:dyDescent="0.25">
      <c r="C8" s="7">
        <v>2049</v>
      </c>
      <c r="D8" s="2">
        <v>29.166376</v>
      </c>
      <c r="E8" s="2">
        <v>23.764847</v>
      </c>
      <c r="F8" s="2">
        <v>30.186045</v>
      </c>
      <c r="G8" s="2">
        <v>8.996848</v>
      </c>
      <c r="H8" s="2">
        <v>32.265822999999997</v>
      </c>
      <c r="I8" s="2">
        <v>16.101438999999999</v>
      </c>
      <c r="J8">
        <v>19.673633448100681</v>
      </c>
      <c r="K8">
        <v>25.384088376020262</v>
      </c>
      <c r="L8">
        <v>37.692050042181968</v>
      </c>
      <c r="M8">
        <v>31.858629000000001</v>
      </c>
      <c r="P8">
        <f>+(D8-$D$38)/$D$38</f>
        <v>0.32237980864595644</v>
      </c>
      <c r="Q8">
        <f>+$Q$38*(100%+P8)</f>
        <v>4.8093260994298372</v>
      </c>
      <c r="R8">
        <f>+Q8/$E$54</f>
        <v>37.692050042181968</v>
      </c>
      <c r="V8" s="2">
        <v>111.366203</v>
      </c>
      <c r="W8">
        <f t="shared" ref="W8:W38" si="0">+V8/$D$65</f>
        <v>19.673633448100681</v>
      </c>
    </row>
    <row r="9" spans="3:23" x14ac:dyDescent="0.25">
      <c r="C9" s="5">
        <v>2048</v>
      </c>
      <c r="D9" s="6">
        <v>28.937847000000001</v>
      </c>
      <c r="E9" s="6">
        <v>23.508717000000001</v>
      </c>
      <c r="F9" s="6">
        <v>29.891549999999999</v>
      </c>
      <c r="G9" s="6">
        <v>8.8723480000000006</v>
      </c>
      <c r="H9" s="6">
        <v>31.988861</v>
      </c>
      <c r="I9" s="6">
        <v>16.484634</v>
      </c>
      <c r="J9">
        <v>19.44514052717167</v>
      </c>
      <c r="K9">
        <v>24.875442724458207</v>
      </c>
      <c r="L9">
        <v>37.396719333145995</v>
      </c>
      <c r="M9">
        <v>32.074458999999997</v>
      </c>
      <c r="P9">
        <f t="shared" ref="P9:P38" si="1">+(D9-$D$38)/$D$38</f>
        <v>0.31201848932092102</v>
      </c>
      <c r="Q9">
        <f t="shared" ref="Q9:Q36" si="2">+$Q$38*(100%+P9)</f>
        <v>4.7716433072935569</v>
      </c>
      <c r="R9">
        <f>+Q9/$E$54</f>
        <v>37.396719333145995</v>
      </c>
      <c r="V9" s="6">
        <v>110.072777</v>
      </c>
      <c r="W9">
        <f t="shared" si="0"/>
        <v>19.44514052717167</v>
      </c>
    </row>
    <row r="10" spans="3:23" x14ac:dyDescent="0.25">
      <c r="C10" s="7">
        <v>2047</v>
      </c>
      <c r="D10" s="2">
        <v>28.704799999999999</v>
      </c>
      <c r="E10" s="2">
        <v>23.242674000000001</v>
      </c>
      <c r="F10" s="2">
        <v>29.622868</v>
      </c>
      <c r="G10" s="2">
        <v>8.8080909999999992</v>
      </c>
      <c r="H10" s="2">
        <v>31.632366000000001</v>
      </c>
      <c r="I10" s="2">
        <v>16.331904999999999</v>
      </c>
      <c r="J10">
        <v>19.199663966726217</v>
      </c>
      <c r="K10">
        <v>24.860749226006192</v>
      </c>
      <c r="L10">
        <v>37.095549959680454</v>
      </c>
      <c r="M10">
        <v>32.136505</v>
      </c>
      <c r="P10">
        <f t="shared" si="1"/>
        <v>0.30145232754389678</v>
      </c>
      <c r="Q10">
        <f t="shared" si="2"/>
        <v>4.7332155293792271</v>
      </c>
      <c r="R10">
        <f t="shared" ref="R10:R37" si="3">+Q10/$E$54</f>
        <v>37.095549959680454</v>
      </c>
      <c r="V10" s="2">
        <v>108.683212</v>
      </c>
      <c r="W10">
        <f t="shared" si="0"/>
        <v>19.199663966726217</v>
      </c>
    </row>
    <row r="11" spans="3:23" x14ac:dyDescent="0.25">
      <c r="C11" s="5">
        <v>2046</v>
      </c>
      <c r="D11" s="6">
        <v>28.420425000000002</v>
      </c>
      <c r="E11" s="6">
        <v>22.898882</v>
      </c>
      <c r="F11" s="6">
        <v>29.366163</v>
      </c>
      <c r="G11" s="6">
        <v>8.6616330000000001</v>
      </c>
      <c r="H11" s="6">
        <v>31.148657</v>
      </c>
      <c r="I11" s="6">
        <v>15.610167000000001</v>
      </c>
      <c r="J11">
        <v>18.906332933850539</v>
      </c>
      <c r="K11">
        <v>23.889867154517308</v>
      </c>
      <c r="L11">
        <v>36.728048809357723</v>
      </c>
      <c r="M11">
        <v>32.073269000000003</v>
      </c>
      <c r="P11">
        <f t="shared" si="1"/>
        <v>0.28855899591833967</v>
      </c>
      <c r="Q11">
        <f t="shared" si="2"/>
        <v>4.6863241326035245</v>
      </c>
      <c r="R11">
        <f t="shared" si="3"/>
        <v>36.728048809357723</v>
      </c>
      <c r="V11" s="6">
        <v>107.022758</v>
      </c>
      <c r="W11">
        <f t="shared" si="0"/>
        <v>18.906332933850539</v>
      </c>
    </row>
    <row r="12" spans="3:23" x14ac:dyDescent="0.25">
      <c r="C12" s="7">
        <v>2045</v>
      </c>
      <c r="D12" s="2">
        <v>28.254137</v>
      </c>
      <c r="E12" s="2">
        <v>22.614182</v>
      </c>
      <c r="F12" s="2">
        <v>29.180333999999998</v>
      </c>
      <c r="G12" s="2">
        <v>8.5400220000000004</v>
      </c>
      <c r="H12" s="2">
        <v>30.699034000000001</v>
      </c>
      <c r="I12" s="2">
        <v>14.833102999999999</v>
      </c>
      <c r="J12">
        <v>18.602009411257775</v>
      </c>
      <c r="K12">
        <v>24.262594990149172</v>
      </c>
      <c r="L12">
        <v>36.513152875169169</v>
      </c>
      <c r="M12">
        <v>32.155890999999997</v>
      </c>
      <c r="P12">
        <f t="shared" si="1"/>
        <v>0.28101963300194166</v>
      </c>
      <c r="Q12">
        <f t="shared" si="2"/>
        <v>4.6589044347150379</v>
      </c>
      <c r="R12">
        <f t="shared" si="3"/>
        <v>36.513152875169169</v>
      </c>
      <c r="V12" s="2">
        <v>105.300079</v>
      </c>
      <c r="W12">
        <f t="shared" si="0"/>
        <v>18.602009411257775</v>
      </c>
    </row>
    <row r="13" spans="3:23" x14ac:dyDescent="0.25">
      <c r="C13" s="5">
        <v>2044</v>
      </c>
      <c r="D13" s="6">
        <v>28.103321000000001</v>
      </c>
      <c r="E13" s="6">
        <v>22.395745999999999</v>
      </c>
      <c r="F13" s="6">
        <v>28.790924</v>
      </c>
      <c r="G13" s="6">
        <v>8.4531120000000008</v>
      </c>
      <c r="H13" s="6">
        <v>30.363613000000001</v>
      </c>
      <c r="I13" s="6">
        <v>14.62313</v>
      </c>
      <c r="J13">
        <v>18.368931354601859</v>
      </c>
      <c r="K13">
        <v>22.807406698564591</v>
      </c>
      <c r="L13">
        <v>36.31825158818166</v>
      </c>
      <c r="M13">
        <v>32.145434999999999</v>
      </c>
      <c r="P13">
        <f t="shared" si="1"/>
        <v>0.27418175800435035</v>
      </c>
      <c r="Q13">
        <f t="shared" si="2"/>
        <v>4.6340359585967983</v>
      </c>
      <c r="R13">
        <f t="shared" si="3"/>
        <v>36.31825158818166</v>
      </c>
      <c r="V13" s="6">
        <v>103.980698</v>
      </c>
      <c r="W13">
        <f t="shared" si="0"/>
        <v>18.368931354601859</v>
      </c>
    </row>
    <row r="14" spans="3:23" x14ac:dyDescent="0.25">
      <c r="C14" s="7">
        <v>2043</v>
      </c>
      <c r="D14" s="2">
        <v>27.935117999999999</v>
      </c>
      <c r="E14" s="2">
        <v>22.177109000000002</v>
      </c>
      <c r="F14" s="2">
        <v>28.664812000000001</v>
      </c>
      <c r="G14" s="2">
        <v>8.275684</v>
      </c>
      <c r="H14" s="2">
        <v>29.886154000000001</v>
      </c>
      <c r="I14" s="2">
        <v>14.486198999999999</v>
      </c>
      <c r="J14">
        <v>18.15876961375276</v>
      </c>
      <c r="K14">
        <v>22.689634112018013</v>
      </c>
      <c r="L14">
        <v>36.100880877015996</v>
      </c>
      <c r="M14">
        <v>32.040073</v>
      </c>
      <c r="P14">
        <f t="shared" si="1"/>
        <v>0.26655557054267603</v>
      </c>
      <c r="Q14">
        <f t="shared" si="2"/>
        <v>4.6063004909506837</v>
      </c>
      <c r="R14">
        <f t="shared" si="3"/>
        <v>36.100880877015996</v>
      </c>
      <c r="V14" s="2">
        <v>102.791039</v>
      </c>
      <c r="W14">
        <f t="shared" si="0"/>
        <v>18.15876961375276</v>
      </c>
    </row>
    <row r="15" spans="3:23" x14ac:dyDescent="0.25">
      <c r="C15" s="5">
        <v>2042</v>
      </c>
      <c r="D15" s="6">
        <v>27.634819</v>
      </c>
      <c r="E15" s="6">
        <v>21.841476</v>
      </c>
      <c r="F15" s="6">
        <v>28.271749</v>
      </c>
      <c r="G15" s="6">
        <v>8.2348619999999997</v>
      </c>
      <c r="H15" s="6">
        <v>29.458881000000002</v>
      </c>
      <c r="I15" s="6">
        <v>14.339161000000001</v>
      </c>
      <c r="J15">
        <v>17.794904866504243</v>
      </c>
      <c r="K15">
        <v>22.60434562341683</v>
      </c>
      <c r="L15">
        <v>35.712800954586925</v>
      </c>
      <c r="M15">
        <v>32.200867000000002</v>
      </c>
      <c r="P15">
        <f t="shared" si="1"/>
        <v>0.25294025768527578</v>
      </c>
      <c r="Q15">
        <f t="shared" si="2"/>
        <v>4.5567833408483649</v>
      </c>
      <c r="R15">
        <f t="shared" si="3"/>
        <v>35.712800954586925</v>
      </c>
      <c r="V15" s="6">
        <v>100.73131600000001</v>
      </c>
      <c r="W15">
        <f t="shared" si="0"/>
        <v>17.794904866504243</v>
      </c>
    </row>
    <row r="16" spans="3:23" x14ac:dyDescent="0.25">
      <c r="C16" s="7">
        <v>2041</v>
      </c>
      <c r="D16" s="2">
        <v>27.293423000000001</v>
      </c>
      <c r="E16" s="2">
        <v>21.457193</v>
      </c>
      <c r="F16" s="2">
        <v>27.866394</v>
      </c>
      <c r="G16" s="2">
        <v>8.1647999999999996</v>
      </c>
      <c r="H16" s="2">
        <v>28.923855</v>
      </c>
      <c r="I16" s="2">
        <v>14.092827</v>
      </c>
      <c r="J16">
        <v>17.397601398346318</v>
      </c>
      <c r="K16">
        <v>22.294458204334365</v>
      </c>
      <c r="L16">
        <v>35.271610896685978</v>
      </c>
      <c r="M16">
        <v>32.229801000000002</v>
      </c>
      <c r="P16">
        <f t="shared" si="1"/>
        <v>0.23746164021313954</v>
      </c>
      <c r="Q16">
        <f t="shared" si="2"/>
        <v>4.500489590365242</v>
      </c>
      <c r="R16">
        <f t="shared" si="3"/>
        <v>35.271610896685978</v>
      </c>
      <c r="V16" s="2">
        <v>98.482307000000006</v>
      </c>
      <c r="W16">
        <f t="shared" si="0"/>
        <v>17.397601398346318</v>
      </c>
    </row>
    <row r="17" spans="3:23" x14ac:dyDescent="0.25">
      <c r="C17" s="5">
        <v>2040</v>
      </c>
      <c r="D17" s="6">
        <v>26.915091</v>
      </c>
      <c r="E17" s="6">
        <v>21.050671000000001</v>
      </c>
      <c r="F17" s="6">
        <v>27.517918000000002</v>
      </c>
      <c r="G17" s="6">
        <v>8.1055299999999999</v>
      </c>
      <c r="H17" s="6">
        <v>28.503084000000001</v>
      </c>
      <c r="I17" s="6">
        <v>13.94848</v>
      </c>
      <c r="J17">
        <v>16.972931268042434</v>
      </c>
      <c r="K17">
        <v>22.205316070925978</v>
      </c>
      <c r="L17">
        <v>34.782688012452475</v>
      </c>
      <c r="M17">
        <v>32.196044999999998</v>
      </c>
      <c r="P17">
        <f t="shared" si="1"/>
        <v>0.22030837448809223</v>
      </c>
      <c r="Q17">
        <f t="shared" si="2"/>
        <v>4.4381053585412573</v>
      </c>
      <c r="R17">
        <f t="shared" si="3"/>
        <v>34.782688012452475</v>
      </c>
      <c r="V17" s="6">
        <v>96.078384</v>
      </c>
      <c r="W17">
        <f t="shared" si="0"/>
        <v>16.972931268042434</v>
      </c>
    </row>
    <row r="18" spans="3:23" x14ac:dyDescent="0.25">
      <c r="C18" s="7">
        <v>2039</v>
      </c>
      <c r="D18" s="2">
        <v>26.711704000000001</v>
      </c>
      <c r="E18" s="2">
        <v>20.736415999999998</v>
      </c>
      <c r="F18" s="2">
        <v>27.228688999999999</v>
      </c>
      <c r="G18" s="2">
        <v>8.0439330000000009</v>
      </c>
      <c r="H18" s="2">
        <v>28.068262000000001</v>
      </c>
      <c r="I18" s="2">
        <v>13.693054</v>
      </c>
      <c r="J18">
        <v>16.601865446332887</v>
      </c>
      <c r="K18">
        <v>22.089529411764705</v>
      </c>
      <c r="L18">
        <v>34.519848605118177</v>
      </c>
      <c r="M18">
        <v>32.124554000000003</v>
      </c>
      <c r="P18">
        <f t="shared" si="1"/>
        <v>0.21108697303111745</v>
      </c>
      <c r="Q18">
        <f t="shared" si="2"/>
        <v>4.4045683017816266</v>
      </c>
      <c r="R18">
        <f t="shared" si="3"/>
        <v>34.519848605118177</v>
      </c>
      <c r="V18" s="2">
        <v>93.977897999999996</v>
      </c>
      <c r="W18">
        <f t="shared" si="0"/>
        <v>16.601865446332887</v>
      </c>
    </row>
    <row r="19" spans="3:23" x14ac:dyDescent="0.25">
      <c r="C19" s="5">
        <v>2038</v>
      </c>
      <c r="D19" s="6">
        <v>26.410602999999998</v>
      </c>
      <c r="E19" s="6">
        <v>20.364124</v>
      </c>
      <c r="F19" s="6">
        <v>26.864716000000001</v>
      </c>
      <c r="G19" s="6">
        <v>7.9711369999999997</v>
      </c>
      <c r="H19" s="6">
        <v>27.727447999999999</v>
      </c>
      <c r="I19" s="6">
        <v>13.511702</v>
      </c>
      <c r="J19">
        <v>16.27797997345758</v>
      </c>
      <c r="K19">
        <v>21.878997466929356</v>
      </c>
      <c r="L19">
        <v>34.130732248675706</v>
      </c>
      <c r="M19">
        <v>32.082233000000002</v>
      </c>
      <c r="P19">
        <f t="shared" si="1"/>
        <v>0.19743529814483368</v>
      </c>
      <c r="Q19">
        <f t="shared" si="2"/>
        <v>4.3549189076345982</v>
      </c>
      <c r="R19">
        <f t="shared" si="3"/>
        <v>34.130732248675706</v>
      </c>
      <c r="V19" s="6">
        <v>92.144485000000003</v>
      </c>
      <c r="W19">
        <f t="shared" si="0"/>
        <v>16.27797997345758</v>
      </c>
    </row>
    <row r="20" spans="3:23" x14ac:dyDescent="0.25">
      <c r="C20" s="7">
        <v>2037</v>
      </c>
      <c r="D20" s="2">
        <v>26.170469000000001</v>
      </c>
      <c r="E20" s="2">
        <v>20.001145999999999</v>
      </c>
      <c r="F20" s="2">
        <v>26.644805999999999</v>
      </c>
      <c r="G20" s="2">
        <v>7.8875400000000004</v>
      </c>
      <c r="H20" s="2">
        <v>27.413239000000001</v>
      </c>
      <c r="I20" s="2">
        <v>13.305961999999999</v>
      </c>
      <c r="J20">
        <v>15.951505590388557</v>
      </c>
      <c r="K20">
        <v>21.75778497044751</v>
      </c>
      <c r="L20">
        <v>33.820404261927223</v>
      </c>
      <c r="M20">
        <v>32.132590999999998</v>
      </c>
      <c r="P20">
        <f t="shared" si="1"/>
        <v>0.18654781754150521</v>
      </c>
      <c r="Q20">
        <f t="shared" si="2"/>
        <v>4.3153225342778097</v>
      </c>
      <c r="R20">
        <f t="shared" si="3"/>
        <v>33.820404261927223</v>
      </c>
      <c r="V20" s="2">
        <v>90.296417000000005</v>
      </c>
      <c r="W20">
        <f t="shared" si="0"/>
        <v>15.951505590388557</v>
      </c>
    </row>
    <row r="21" spans="3:23" x14ac:dyDescent="0.25">
      <c r="C21" s="5">
        <v>2036</v>
      </c>
      <c r="D21" s="6">
        <v>26.184246000000002</v>
      </c>
      <c r="E21" s="6">
        <v>19.886019000000001</v>
      </c>
      <c r="F21" s="6">
        <v>26.520626</v>
      </c>
      <c r="G21" s="6">
        <v>7.793323</v>
      </c>
      <c r="H21" s="6">
        <v>27.107956000000001</v>
      </c>
      <c r="I21" s="6">
        <v>13.076345</v>
      </c>
      <c r="J21">
        <v>15.914698901356111</v>
      </c>
      <c r="K21">
        <v>21.777183225443288</v>
      </c>
      <c r="L21">
        <v>33.838208440733361</v>
      </c>
      <c r="M21">
        <v>32.181148999999998</v>
      </c>
      <c r="P21">
        <f t="shared" si="1"/>
        <v>0.187172455536425</v>
      </c>
      <c r="Q21">
        <f t="shared" si="2"/>
        <v>4.317594262711669</v>
      </c>
      <c r="R21">
        <f t="shared" si="3"/>
        <v>33.838208440733361</v>
      </c>
      <c r="V21" s="6">
        <v>90.088065999999998</v>
      </c>
      <c r="W21">
        <f t="shared" si="0"/>
        <v>15.914698901356111</v>
      </c>
    </row>
    <row r="22" spans="3:23" x14ac:dyDescent="0.25">
      <c r="C22" s="7">
        <v>2035</v>
      </c>
      <c r="D22" s="2">
        <v>25.877749999999999</v>
      </c>
      <c r="E22" s="2">
        <v>19.614205999999999</v>
      </c>
      <c r="F22" s="2">
        <v>26.146726999999998</v>
      </c>
      <c r="G22" s="2">
        <v>7.7295809999999996</v>
      </c>
      <c r="H22" s="2">
        <v>26.759308000000001</v>
      </c>
      <c r="I22" s="2">
        <v>12.891634</v>
      </c>
      <c r="J22">
        <v>15.570013111739168</v>
      </c>
      <c r="K22">
        <v>21.557998311286237</v>
      </c>
      <c r="L22">
        <v>33.44212006246763</v>
      </c>
      <c r="M22">
        <v>32.282634999999999</v>
      </c>
      <c r="P22">
        <f t="shared" si="1"/>
        <v>0.17327617573015924</v>
      </c>
      <c r="Q22">
        <f t="shared" si="2"/>
        <v>4.2670552717800962</v>
      </c>
      <c r="R22">
        <f t="shared" si="3"/>
        <v>33.44212006246763</v>
      </c>
      <c r="V22" s="2">
        <v>88.136909000000003</v>
      </c>
      <c r="W22">
        <f t="shared" si="0"/>
        <v>15.570013111739168</v>
      </c>
    </row>
    <row r="23" spans="3:23" x14ac:dyDescent="0.25">
      <c r="C23" s="5">
        <v>2034</v>
      </c>
      <c r="D23" s="6">
        <v>25.565055999999998</v>
      </c>
      <c r="E23" s="6">
        <v>19.283919999999998</v>
      </c>
      <c r="F23" s="6">
        <v>25.912678</v>
      </c>
      <c r="G23" s="6">
        <v>7.687481</v>
      </c>
      <c r="H23" s="6">
        <v>26.335407</v>
      </c>
      <c r="I23" s="6">
        <v>12.623106</v>
      </c>
      <c r="J23">
        <v>15.227547195577987</v>
      </c>
      <c r="K23">
        <v>21.467047565437657</v>
      </c>
      <c r="L23">
        <v>33.038021936053497</v>
      </c>
      <c r="M23">
        <v>32.286354000000003</v>
      </c>
      <c r="P23">
        <f t="shared" si="1"/>
        <v>0.1590988836358401</v>
      </c>
      <c r="Q23">
        <f t="shared" si="2"/>
        <v>4.2154942751264448</v>
      </c>
      <c r="R23">
        <f t="shared" si="3"/>
        <v>33.038021936053497</v>
      </c>
      <c r="V23" s="6">
        <v>86.198318</v>
      </c>
      <c r="W23">
        <f t="shared" si="0"/>
        <v>15.227547195577987</v>
      </c>
    </row>
    <row r="24" spans="3:23" x14ac:dyDescent="0.25">
      <c r="C24" s="7">
        <v>2033</v>
      </c>
      <c r="D24" s="2">
        <v>25.226676999999999</v>
      </c>
      <c r="E24" s="2">
        <v>18.859266000000002</v>
      </c>
      <c r="F24" s="2">
        <v>25.541269</v>
      </c>
      <c r="G24" s="2">
        <v>7.5724819999999999</v>
      </c>
      <c r="H24" s="2">
        <v>25.910786000000002</v>
      </c>
      <c r="I24" s="2">
        <v>12.348716</v>
      </c>
      <c r="J24">
        <v>14.948082333901556</v>
      </c>
      <c r="K24">
        <v>21.513539544047283</v>
      </c>
      <c r="L24">
        <v>32.600730782664286</v>
      </c>
      <c r="M24">
        <v>32.223370000000003</v>
      </c>
      <c r="P24">
        <f t="shared" si="1"/>
        <v>0.14375705449430362</v>
      </c>
      <c r="Q24">
        <f t="shared" si="2"/>
        <v>4.1596980062928077</v>
      </c>
      <c r="R24">
        <f t="shared" si="3"/>
        <v>32.600730782664286</v>
      </c>
      <c r="V24" s="2">
        <v>84.616355999999996</v>
      </c>
      <c r="W24">
        <f t="shared" si="0"/>
        <v>14.948082333901556</v>
      </c>
    </row>
    <row r="25" spans="3:23" x14ac:dyDescent="0.25">
      <c r="C25" s="5">
        <v>2032</v>
      </c>
      <c r="D25" s="6">
        <v>24.698051</v>
      </c>
      <c r="E25" s="6">
        <v>18.328593999999999</v>
      </c>
      <c r="F25" s="6">
        <v>25.069877999999999</v>
      </c>
      <c r="G25" s="6">
        <v>7.4235220000000002</v>
      </c>
      <c r="H25" s="6">
        <v>25.387326999999999</v>
      </c>
      <c r="I25" s="6">
        <v>11.996309</v>
      </c>
      <c r="J25">
        <v>14.3544629805242</v>
      </c>
      <c r="K25">
        <v>21.250841542358568</v>
      </c>
      <c r="L25">
        <v>31.917581198170193</v>
      </c>
      <c r="M25">
        <v>32.023808000000002</v>
      </c>
      <c r="P25">
        <f t="shared" si="1"/>
        <v>0.11978958082787088</v>
      </c>
      <c r="Q25">
        <f t="shared" si="2"/>
        <v>4.0725313724046206</v>
      </c>
      <c r="R25">
        <f t="shared" si="3"/>
        <v>31.917581198170193</v>
      </c>
      <c r="V25" s="6">
        <v>81.256065000000007</v>
      </c>
      <c r="W25">
        <f t="shared" si="0"/>
        <v>14.3544629805242</v>
      </c>
    </row>
    <row r="26" spans="3:23" x14ac:dyDescent="0.25">
      <c r="C26" s="7">
        <v>2031</v>
      </c>
      <c r="D26" s="2">
        <v>24.377358999999998</v>
      </c>
      <c r="E26" s="2">
        <v>17.962858000000001</v>
      </c>
      <c r="F26" s="2">
        <v>24.690538</v>
      </c>
      <c r="G26" s="2">
        <v>7.3112659999999998</v>
      </c>
      <c r="H26" s="2">
        <v>25.017575999999998</v>
      </c>
      <c r="I26" s="2">
        <v>11.795731</v>
      </c>
      <c r="J26">
        <v>14.028114024015228</v>
      </c>
      <c r="K26">
        <v>21.145823810864059</v>
      </c>
      <c r="L26">
        <v>31.503147162480346</v>
      </c>
      <c r="M26">
        <v>31.908009</v>
      </c>
      <c r="P26">
        <f t="shared" si="1"/>
        <v>0.10524966590685736</v>
      </c>
      <c r="Q26">
        <f t="shared" si="2"/>
        <v>4.0196515629460041</v>
      </c>
      <c r="R26">
        <f t="shared" si="3"/>
        <v>31.503147162480346</v>
      </c>
      <c r="V26" s="2">
        <v>79.408707000000007</v>
      </c>
      <c r="W26">
        <f t="shared" si="0"/>
        <v>14.028114024015228</v>
      </c>
    </row>
    <row r="27" spans="3:23" x14ac:dyDescent="0.25">
      <c r="C27" s="5">
        <v>2030</v>
      </c>
      <c r="D27" s="6">
        <v>23.668030000000002</v>
      </c>
      <c r="E27" s="6">
        <v>17.283773</v>
      </c>
      <c r="F27" s="6">
        <v>24.042363999999999</v>
      </c>
      <c r="G27" s="6">
        <v>7.1320759999999996</v>
      </c>
      <c r="H27" s="6">
        <v>24.546713</v>
      </c>
      <c r="I27" s="6">
        <v>11.260697</v>
      </c>
      <c r="J27">
        <v>13.622660655968062</v>
      </c>
      <c r="K27">
        <v>20.993723050942862</v>
      </c>
      <c r="L27">
        <v>30.58647297010311</v>
      </c>
      <c r="M27">
        <v>31.767558999999999</v>
      </c>
      <c r="P27">
        <f t="shared" si="1"/>
        <v>7.3089264927077652E-2</v>
      </c>
      <c r="Q27">
        <f t="shared" si="2"/>
        <v>3.9026883011138707</v>
      </c>
      <c r="R27">
        <f t="shared" si="3"/>
        <v>30.58647297010311</v>
      </c>
      <c r="V27" s="6">
        <v>77.113563999999997</v>
      </c>
      <c r="W27">
        <f t="shared" si="0"/>
        <v>13.622660655968062</v>
      </c>
    </row>
    <row r="28" spans="3:23" x14ac:dyDescent="0.25">
      <c r="C28" s="7">
        <v>2029</v>
      </c>
      <c r="D28" s="2">
        <v>23.454381999999999</v>
      </c>
      <c r="E28" s="2">
        <v>17.049147000000001</v>
      </c>
      <c r="F28" s="2">
        <v>23.647331000000001</v>
      </c>
      <c r="G28" s="2">
        <v>7.0074389999999998</v>
      </c>
      <c r="H28" s="2">
        <v>24.270886999999998</v>
      </c>
      <c r="I28" s="2">
        <v>11.125595000000001</v>
      </c>
      <c r="J28">
        <v>13.319989407482556</v>
      </c>
      <c r="K28">
        <v>20.043515902054601</v>
      </c>
      <c r="L28">
        <v>30.310373152031367</v>
      </c>
      <c r="M28">
        <v>31.808890999999999</v>
      </c>
      <c r="P28">
        <f t="shared" si="1"/>
        <v>6.3402638060661515E-2</v>
      </c>
      <c r="Q28">
        <f t="shared" si="2"/>
        <v>3.8674592790889548</v>
      </c>
      <c r="R28">
        <f t="shared" si="3"/>
        <v>30.310373152031367</v>
      </c>
      <c r="V28" s="2">
        <v>75.400238000000002</v>
      </c>
      <c r="W28">
        <f t="shared" si="0"/>
        <v>13.319989407482556</v>
      </c>
    </row>
    <row r="29" spans="3:23" x14ac:dyDescent="0.25">
      <c r="C29" s="5">
        <v>2028</v>
      </c>
      <c r="D29" s="6">
        <v>23.183043000000001</v>
      </c>
      <c r="E29" s="6">
        <v>16.755441999999999</v>
      </c>
      <c r="F29" s="6">
        <v>23.408092</v>
      </c>
      <c r="G29" s="6">
        <v>6.8252459999999999</v>
      </c>
      <c r="H29" s="6">
        <v>23.898738999999999</v>
      </c>
      <c r="I29" s="6">
        <v>10.720872999999999</v>
      </c>
      <c r="J29">
        <v>13.039907129147847</v>
      </c>
      <c r="K29">
        <v>19.546561215873908</v>
      </c>
      <c r="L29">
        <v>29.959718577517364</v>
      </c>
      <c r="M29">
        <v>31.918734000000001</v>
      </c>
      <c r="P29">
        <f t="shared" si="1"/>
        <v>5.1100348091616954E-2</v>
      </c>
      <c r="Q29">
        <f t="shared" si="2"/>
        <v>3.8227174251646558</v>
      </c>
      <c r="R29">
        <f t="shared" si="3"/>
        <v>29.959718577517364</v>
      </c>
      <c r="V29" s="6">
        <v>73.814780999999996</v>
      </c>
      <c r="W29">
        <f t="shared" si="0"/>
        <v>13.039907129147847</v>
      </c>
    </row>
    <row r="30" spans="3:23" x14ac:dyDescent="0.25">
      <c r="C30" s="7">
        <v>2027</v>
      </c>
      <c r="D30" s="2">
        <v>22.910986000000001</v>
      </c>
      <c r="E30" s="2">
        <v>16.378916</v>
      </c>
      <c r="F30" s="2">
        <v>23.252638000000001</v>
      </c>
      <c r="G30" s="2">
        <v>6.6051289999999998</v>
      </c>
      <c r="H30" s="2">
        <v>23.463476</v>
      </c>
      <c r="I30" s="2">
        <v>10.571946000000001</v>
      </c>
      <c r="J30">
        <v>12.835470845779357</v>
      </c>
      <c r="K30">
        <v>18.933016042780746</v>
      </c>
      <c r="L30">
        <v>29.6081361231759</v>
      </c>
      <c r="M30">
        <v>31.805941000000001</v>
      </c>
      <c r="P30">
        <f t="shared" si="1"/>
        <v>3.8765504585492189E-2</v>
      </c>
      <c r="Q30">
        <f t="shared" si="2"/>
        <v>3.7778571781928485</v>
      </c>
      <c r="R30">
        <f t="shared" si="3"/>
        <v>29.6081361231759</v>
      </c>
      <c r="V30" s="2">
        <v>72.657532000000003</v>
      </c>
      <c r="W30">
        <f t="shared" si="0"/>
        <v>12.835470845779357</v>
      </c>
    </row>
    <row r="31" spans="3:23" x14ac:dyDescent="0.25">
      <c r="C31" s="5">
        <v>2026</v>
      </c>
      <c r="D31" s="6">
        <v>22.578956999999999</v>
      </c>
      <c r="E31" s="6">
        <v>16.040281</v>
      </c>
      <c r="F31" s="6">
        <v>22.814087000000001</v>
      </c>
      <c r="G31" s="6">
        <v>6.393732</v>
      </c>
      <c r="H31" s="6">
        <v>22.922257999999999</v>
      </c>
      <c r="I31" s="6">
        <v>10.244217000000001</v>
      </c>
      <c r="J31">
        <v>12.428972904141238</v>
      </c>
      <c r="K31">
        <v>18.102295524908527</v>
      </c>
      <c r="L31">
        <v>29.179051149319157</v>
      </c>
      <c r="M31">
        <v>31.733149000000001</v>
      </c>
      <c r="P31">
        <f t="shared" si="1"/>
        <v>2.3711579288605421E-2</v>
      </c>
      <c r="Q31">
        <f t="shared" si="2"/>
        <v>3.7231079787905088</v>
      </c>
      <c r="R31">
        <f t="shared" si="3"/>
        <v>29.179051149319157</v>
      </c>
      <c r="V31" s="6">
        <v>70.356476000000001</v>
      </c>
      <c r="W31">
        <f t="shared" si="0"/>
        <v>12.428972904141238</v>
      </c>
    </row>
    <row r="32" spans="3:23" x14ac:dyDescent="0.25">
      <c r="C32" s="7">
        <v>2025</v>
      </c>
      <c r="D32" s="2">
        <v>22.257725000000001</v>
      </c>
      <c r="E32" s="2">
        <v>15.747662999999999</v>
      </c>
      <c r="F32" s="2">
        <v>22.678979999999999</v>
      </c>
      <c r="G32" s="2">
        <v>6.088349</v>
      </c>
      <c r="H32" s="2">
        <v>22.156594999999999</v>
      </c>
      <c r="I32" s="2">
        <v>10.072903999999999</v>
      </c>
      <c r="J32">
        <v>12.216072447854874</v>
      </c>
      <c r="K32">
        <v>17.882259499014914</v>
      </c>
      <c r="L32">
        <v>28.763919265291126</v>
      </c>
      <c r="M32">
        <v>31.246113000000001</v>
      </c>
      <c r="P32">
        <f t="shared" si="1"/>
        <v>9.1471812059997597E-3</v>
      </c>
      <c r="Q32">
        <f t="shared" si="2"/>
        <v>3.670139127207027</v>
      </c>
      <c r="R32">
        <f t="shared" si="3"/>
        <v>28.763919265291126</v>
      </c>
      <c r="V32" s="2">
        <v>69.151313999999999</v>
      </c>
      <c r="W32">
        <f t="shared" si="0"/>
        <v>12.216072447854874</v>
      </c>
    </row>
    <row r="33" spans="3:23" x14ac:dyDescent="0.25">
      <c r="C33" s="5">
        <v>2024</v>
      </c>
      <c r="D33" s="6">
        <v>22.020921999999999</v>
      </c>
      <c r="E33" s="6">
        <v>15.393542999999999</v>
      </c>
      <c r="F33" s="6">
        <v>22.372971</v>
      </c>
      <c r="G33" s="6">
        <v>5.7150600000000003</v>
      </c>
      <c r="H33" s="6">
        <v>21.273119000000001</v>
      </c>
      <c r="I33" s="6">
        <v>9.735341</v>
      </c>
      <c r="J33">
        <v>11.717505758111791</v>
      </c>
      <c r="K33">
        <v>17.433936391781593</v>
      </c>
      <c r="L33">
        <v>28.457895968939912</v>
      </c>
      <c r="M33">
        <v>30.695229000000001</v>
      </c>
      <c r="P33">
        <f t="shared" si="1"/>
        <v>-1.5892745616551223E-3</v>
      </c>
      <c r="Q33">
        <f t="shared" si="2"/>
        <v>3.6310920118464045</v>
      </c>
      <c r="R33">
        <f t="shared" si="3"/>
        <v>28.457895968939912</v>
      </c>
      <c r="V33" s="6">
        <v>66.329086000000004</v>
      </c>
      <c r="W33">
        <f t="shared" si="0"/>
        <v>11.717505758111791</v>
      </c>
    </row>
    <row r="34" spans="3:23" x14ac:dyDescent="0.25">
      <c r="C34" s="7">
        <v>2023</v>
      </c>
      <c r="D34" s="2">
        <v>21.858564000000001</v>
      </c>
      <c r="E34" s="2">
        <v>15.140733000000001</v>
      </c>
      <c r="F34" s="2">
        <v>22.405691000000001</v>
      </c>
      <c r="G34" s="2">
        <v>5.4792370000000004</v>
      </c>
      <c r="H34" s="2">
        <v>20.564276</v>
      </c>
      <c r="I34" s="2">
        <v>9.3505459999999996</v>
      </c>
      <c r="J34">
        <v>11.344085273558708</v>
      </c>
      <c r="K34">
        <v>17.280287081339711</v>
      </c>
      <c r="L34">
        <v>28.248078819879346</v>
      </c>
      <c r="M34">
        <v>30.401201</v>
      </c>
      <c r="P34">
        <f t="shared" si="1"/>
        <v>-8.9504544686870059E-3</v>
      </c>
      <c r="Q34">
        <f t="shared" si="2"/>
        <v>3.6043203427555577</v>
      </c>
      <c r="R34">
        <f t="shared" si="3"/>
        <v>28.248078819879346</v>
      </c>
      <c r="V34" s="2">
        <v>64.215271000000001</v>
      </c>
      <c r="W34">
        <f t="shared" si="0"/>
        <v>11.344085273558708</v>
      </c>
    </row>
    <row r="35" spans="3:23" x14ac:dyDescent="0.25">
      <c r="C35" s="5">
        <v>2022</v>
      </c>
      <c r="D35" s="6">
        <v>21.866610000000001</v>
      </c>
      <c r="E35" s="6">
        <v>14.989912</v>
      </c>
      <c r="F35" s="6">
        <v>22.506418</v>
      </c>
      <c r="G35" s="6">
        <v>5.3142149999999999</v>
      </c>
      <c r="H35" s="6">
        <v>19.816811000000001</v>
      </c>
      <c r="I35" s="6">
        <v>8.9167670000000001</v>
      </c>
      <c r="J35">
        <v>11.10887019563951</v>
      </c>
      <c r="K35">
        <v>17.582644525752887</v>
      </c>
      <c r="L35">
        <v>28.258476760118459</v>
      </c>
      <c r="M35">
        <v>30.191887000000001</v>
      </c>
      <c r="P35">
        <f t="shared" si="1"/>
        <v>-8.5856553609622195E-3</v>
      </c>
      <c r="Q35">
        <f t="shared" si="2"/>
        <v>3.605647070416067</v>
      </c>
      <c r="R35">
        <f t="shared" si="3"/>
        <v>28.258476760118459</v>
      </c>
      <c r="V35" s="6">
        <v>62.883792999999997</v>
      </c>
      <c r="W35">
        <f t="shared" si="0"/>
        <v>11.10887019563951</v>
      </c>
    </row>
    <row r="36" spans="3:23" x14ac:dyDescent="0.25">
      <c r="C36" s="7">
        <v>2021</v>
      </c>
      <c r="D36" s="2">
        <v>21.579021000000001</v>
      </c>
      <c r="E36" s="2">
        <v>14.733965</v>
      </c>
      <c r="F36" s="2">
        <v>22.332577000000001</v>
      </c>
      <c r="G36" s="2">
        <v>5.1802760000000001</v>
      </c>
      <c r="H36" s="2">
        <v>18.904356</v>
      </c>
      <c r="I36" s="2">
        <v>10.536246999999999</v>
      </c>
      <c r="J36">
        <v>10.702952396005907</v>
      </c>
      <c r="K36">
        <v>16.723234449760763</v>
      </c>
      <c r="L36">
        <v>27.88682211987172</v>
      </c>
      <c r="M36">
        <v>30.060842999999998</v>
      </c>
      <c r="P36">
        <f t="shared" si="1"/>
        <v>-2.1624707137181613E-2</v>
      </c>
      <c r="Q36">
        <f t="shared" si="2"/>
        <v>3.5582257081045845</v>
      </c>
      <c r="R36">
        <f t="shared" si="3"/>
        <v>27.88682211987172</v>
      </c>
      <c r="V36" s="2">
        <v>60.586021000000002</v>
      </c>
      <c r="W36">
        <f t="shared" si="0"/>
        <v>10.702952396005907</v>
      </c>
    </row>
    <row r="37" spans="3:23" x14ac:dyDescent="0.25">
      <c r="C37" s="5">
        <v>2020</v>
      </c>
      <c r="D37" s="6">
        <v>21.277312999999999</v>
      </c>
      <c r="E37" s="6">
        <v>14.432171</v>
      </c>
      <c r="F37" s="6">
        <v>21.934380999999998</v>
      </c>
      <c r="G37" s="6">
        <v>4.9132319999999998</v>
      </c>
      <c r="H37" s="6">
        <v>18.281178000000001</v>
      </c>
      <c r="I37" s="6">
        <v>10.22692</v>
      </c>
      <c r="J37">
        <v>10.184156345355108</v>
      </c>
      <c r="K37">
        <v>16.003915001407261</v>
      </c>
      <c r="L37">
        <v>27.496921330204646</v>
      </c>
      <c r="M37">
        <v>29.896217</v>
      </c>
      <c r="P37">
        <f t="shared" si="1"/>
        <v>-3.5303902910662557E-2</v>
      </c>
      <c r="Q37">
        <f>+$Q$38*(100%+P37)</f>
        <v>3.508476224013493</v>
      </c>
      <c r="R37">
        <f t="shared" si="3"/>
        <v>27.496921330204646</v>
      </c>
      <c r="V37" s="6">
        <v>57.649281000000002</v>
      </c>
      <c r="W37">
        <f t="shared" si="0"/>
        <v>10.184156345355108</v>
      </c>
    </row>
    <row r="38" spans="3:23" x14ac:dyDescent="0.25">
      <c r="C38" s="7">
        <v>2019</v>
      </c>
      <c r="D38" s="2">
        <v>22.055975</v>
      </c>
      <c r="E38" s="2">
        <v>14.641048</v>
      </c>
      <c r="F38" s="2">
        <v>22.152431</v>
      </c>
      <c r="G38" s="2">
        <v>5.0313869999999996</v>
      </c>
      <c r="H38" s="2">
        <v>18.517102999999999</v>
      </c>
      <c r="I38" s="2">
        <v>9.7444980000000001</v>
      </c>
      <c r="J38">
        <v>9.9389069659747591</v>
      </c>
      <c r="K38">
        <v>16.336877005347596</v>
      </c>
      <c r="L38">
        <v>28.503195372270948</v>
      </c>
      <c r="M38">
        <v>30.452873</v>
      </c>
      <c r="P38">
        <f t="shared" si="1"/>
        <v>0</v>
      </c>
      <c r="Q38">
        <f>0.8*4.54609</f>
        <v>3.6368720000000003</v>
      </c>
      <c r="R38">
        <f>+Q38/$E$54</f>
        <v>28.503195372270948</v>
      </c>
      <c r="V38" s="2">
        <v>56.261001999999998</v>
      </c>
      <c r="W38">
        <f t="shared" si="0"/>
        <v>9.9389069659747591</v>
      </c>
    </row>
    <row r="42" spans="3:23" x14ac:dyDescent="0.25">
      <c r="C42" s="8" t="s">
        <v>307</v>
      </c>
      <c r="G42" t="s">
        <v>308</v>
      </c>
    </row>
    <row r="43" spans="3:23" x14ac:dyDescent="0.25">
      <c r="D43" s="9" t="s">
        <v>309</v>
      </c>
      <c r="E43" t="s">
        <v>310</v>
      </c>
    </row>
    <row r="44" spans="3:23" x14ac:dyDescent="0.25">
      <c r="C44" t="s">
        <v>311</v>
      </c>
      <c r="D44">
        <v>4.62</v>
      </c>
      <c r="E44">
        <f>+D44/42</f>
        <v>0.11</v>
      </c>
    </row>
    <row r="45" spans="3:23" x14ac:dyDescent="0.25">
      <c r="C45" t="s">
        <v>312</v>
      </c>
      <c r="D45">
        <v>5.0540000000000003</v>
      </c>
      <c r="E45">
        <f t="shared" ref="E45:E55" si="4">+D45/42</f>
        <v>0.12033333333333333</v>
      </c>
    </row>
    <row r="46" spans="3:23" x14ac:dyDescent="0.25">
      <c r="C46" t="s">
        <v>313</v>
      </c>
      <c r="D46">
        <v>5.2220000000000004</v>
      </c>
      <c r="E46">
        <f t="shared" si="4"/>
        <v>0.12433333333333334</v>
      </c>
    </row>
    <row r="47" spans="3:23" x14ac:dyDescent="0.25">
      <c r="C47" t="s">
        <v>314</v>
      </c>
      <c r="D47">
        <v>5.67</v>
      </c>
      <c r="E47">
        <f t="shared" si="4"/>
        <v>0.13500000000000001</v>
      </c>
    </row>
    <row r="48" spans="3:23" x14ac:dyDescent="0.25">
      <c r="C48" t="s">
        <v>315</v>
      </c>
      <c r="D48">
        <v>5.8170000000000002</v>
      </c>
      <c r="E48">
        <f t="shared" si="4"/>
        <v>0.13850000000000001</v>
      </c>
    </row>
    <row r="49" spans="3:5" x14ac:dyDescent="0.25">
      <c r="C49" t="s">
        <v>316</v>
      </c>
      <c r="D49">
        <v>5.7779999999999996</v>
      </c>
      <c r="E49">
        <f t="shared" si="4"/>
        <v>0.13757142857142857</v>
      </c>
    </row>
    <row r="50" spans="3:5" x14ac:dyDescent="0.25">
      <c r="C50" t="s">
        <v>317</v>
      </c>
      <c r="D50">
        <v>5.048</v>
      </c>
      <c r="E50">
        <f t="shared" si="4"/>
        <v>0.12019047619047619</v>
      </c>
    </row>
    <row r="51" spans="3:5" x14ac:dyDescent="0.25">
      <c r="C51" t="s">
        <v>318</v>
      </c>
      <c r="D51">
        <v>5.7229999999999999</v>
      </c>
      <c r="E51">
        <f t="shared" si="4"/>
        <v>0.13626190476190475</v>
      </c>
    </row>
    <row r="52" spans="3:5" x14ac:dyDescent="0.25">
      <c r="C52" t="s">
        <v>319</v>
      </c>
      <c r="D52">
        <v>6.1310000000000002</v>
      </c>
      <c r="E52">
        <f t="shared" si="4"/>
        <v>0.14597619047619048</v>
      </c>
    </row>
    <row r="53" spans="3:5" x14ac:dyDescent="0.25">
      <c r="C53" t="s">
        <v>320</v>
      </c>
      <c r="D53">
        <v>5.5620000000000003</v>
      </c>
      <c r="E53">
        <f t="shared" si="4"/>
        <v>0.13242857142857142</v>
      </c>
    </row>
    <row r="54" spans="3:5" x14ac:dyDescent="0.25">
      <c r="C54" t="s">
        <v>303</v>
      </c>
      <c r="D54">
        <v>5.359</v>
      </c>
      <c r="E54">
        <f t="shared" si="4"/>
        <v>0.12759523809523809</v>
      </c>
    </row>
    <row r="55" spans="3:5" x14ac:dyDescent="0.25">
      <c r="C55" t="s">
        <v>302</v>
      </c>
      <c r="D55">
        <v>3.5529999999999999</v>
      </c>
      <c r="E55">
        <f t="shared" si="4"/>
        <v>8.4595238095238098E-2</v>
      </c>
    </row>
    <row r="57" spans="3:5" x14ac:dyDescent="0.25">
      <c r="C57" t="s">
        <v>321</v>
      </c>
      <c r="D57">
        <v>323.60000000000002</v>
      </c>
      <c r="E57" t="s">
        <v>322</v>
      </c>
    </row>
    <row r="59" spans="3:5" x14ac:dyDescent="0.25">
      <c r="C59" t="s">
        <v>323</v>
      </c>
      <c r="D59">
        <v>5.2480000000000002</v>
      </c>
      <c r="E59" t="s">
        <v>309</v>
      </c>
    </row>
    <row r="60" spans="3:5" x14ac:dyDescent="0.25">
      <c r="C60" t="s">
        <v>324</v>
      </c>
      <c r="D60">
        <v>5.2480000000000002</v>
      </c>
      <c r="E60" t="s">
        <v>309</v>
      </c>
    </row>
    <row r="63" spans="3:5" x14ac:dyDescent="0.25">
      <c r="C63" t="s">
        <v>325</v>
      </c>
      <c r="D63">
        <v>41.4</v>
      </c>
      <c r="E63" t="s">
        <v>326</v>
      </c>
    </row>
    <row r="64" spans="3:5" x14ac:dyDescent="0.25">
      <c r="C64" t="s">
        <v>325</v>
      </c>
      <c r="D64">
        <f>141.5/(131.5+D63)</f>
        <v>0.81839213418160783</v>
      </c>
    </row>
    <row r="65" spans="3:5" x14ac:dyDescent="0.25">
      <c r="C65" t="s">
        <v>327</v>
      </c>
      <c r="D65" s="10">
        <f>+D64*(7.801796-1.3213*D64*D64)</f>
        <v>5.6606830300963775</v>
      </c>
      <c r="E65" t="s">
        <v>309</v>
      </c>
    </row>
  </sheetData>
  <mergeCells count="1">
    <mergeCell ref="C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9402-CC6A-4BB9-AC0F-4A0208547DE5}">
  <dimension ref="E5:U45"/>
  <sheetViews>
    <sheetView showGridLines="0" tabSelected="1" topLeftCell="A4" zoomScale="85" zoomScaleNormal="85" workbookViewId="0">
      <selection activeCell="T8" sqref="T8:T39"/>
    </sheetView>
  </sheetViews>
  <sheetFormatPr baseColWidth="10" defaultRowHeight="15" x14ac:dyDescent="0.25"/>
  <sheetData>
    <row r="5" spans="5:20" ht="15.75" thickBot="1" x14ac:dyDescent="0.3"/>
    <row r="6" spans="5:20" ht="21.75" thickBot="1" x14ac:dyDescent="0.4">
      <c r="E6" s="20" t="s">
        <v>293</v>
      </c>
      <c r="F6" s="21"/>
      <c r="G6" s="21"/>
      <c r="H6" s="21"/>
      <c r="I6" s="21"/>
      <c r="J6" s="21"/>
      <c r="K6" s="21"/>
      <c r="L6" s="21"/>
      <c r="M6" s="21"/>
      <c r="N6" s="21"/>
      <c r="O6" s="22"/>
    </row>
    <row r="7" spans="5:20" ht="15.75" thickBot="1" x14ac:dyDescent="0.3">
      <c r="E7" s="1" t="s">
        <v>7</v>
      </c>
      <c r="F7" s="2" t="s">
        <v>295</v>
      </c>
      <c r="G7" s="2" t="s">
        <v>296</v>
      </c>
      <c r="H7" s="2" t="s">
        <v>297</v>
      </c>
      <c r="I7" s="2" t="s">
        <v>298</v>
      </c>
      <c r="J7" s="2" t="s">
        <v>299</v>
      </c>
      <c r="K7" s="2" t="s">
        <v>300</v>
      </c>
      <c r="L7" s="3" t="s">
        <v>301</v>
      </c>
      <c r="M7" s="2" t="s">
        <v>302</v>
      </c>
      <c r="N7" s="2" t="s">
        <v>303</v>
      </c>
      <c r="O7" s="4" t="s">
        <v>304</v>
      </c>
      <c r="R7" s="12" t="s">
        <v>335</v>
      </c>
      <c r="S7" s="13" t="s">
        <v>336</v>
      </c>
    </row>
    <row r="8" spans="5:20" x14ac:dyDescent="0.25">
      <c r="E8" s="7">
        <v>2019</v>
      </c>
      <c r="F8" s="2">
        <v>22.055975</v>
      </c>
      <c r="G8" s="2">
        <v>14.641048</v>
      </c>
      <c r="H8" s="2">
        <v>22.152431</v>
      </c>
      <c r="I8" s="2">
        <v>5.0313869999999996</v>
      </c>
      <c r="J8" s="2">
        <v>18.517102999999999</v>
      </c>
      <c r="K8" s="2">
        <v>9.7444980000000001</v>
      </c>
      <c r="L8">
        <v>9.9389069659747591</v>
      </c>
      <c r="M8">
        <v>16.336877005347596</v>
      </c>
      <c r="N8">
        <v>28.503195372270948</v>
      </c>
      <c r="O8">
        <v>30.452873</v>
      </c>
      <c r="R8" s="14">
        <f>+R9*(100%-S9)</f>
        <v>22.658248211011127</v>
      </c>
      <c r="T8">
        <v>22.658248211011127</v>
      </c>
    </row>
    <row r="9" spans="5:20" x14ac:dyDescent="0.25">
      <c r="E9" s="5">
        <v>2020</v>
      </c>
      <c r="F9" s="6">
        <v>21.277312999999999</v>
      </c>
      <c r="G9" s="6">
        <v>14.432171</v>
      </c>
      <c r="H9" s="6">
        <v>21.934380999999998</v>
      </c>
      <c r="I9" s="6">
        <v>4.9132319999999998</v>
      </c>
      <c r="J9" s="6">
        <v>18.281178000000001</v>
      </c>
      <c r="K9" s="6">
        <v>10.22692</v>
      </c>
      <c r="L9">
        <v>10.184156345355108</v>
      </c>
      <c r="M9">
        <v>16.003915001407261</v>
      </c>
      <c r="N9">
        <v>27.496921330204646</v>
      </c>
      <c r="O9">
        <v>29.896217</v>
      </c>
      <c r="R9" s="15">
        <f>+T43</f>
        <v>22.339540412044375</v>
      </c>
      <c r="S9" s="16">
        <f>+(G9-$G$8)/$G$8</f>
        <v>-1.4266533379304495E-2</v>
      </c>
      <c r="T9" s="17">
        <v>22.339540412044375</v>
      </c>
    </row>
    <row r="10" spans="5:20" x14ac:dyDescent="0.25">
      <c r="E10" s="7">
        <v>2021</v>
      </c>
      <c r="F10" s="2">
        <v>21.579021000000001</v>
      </c>
      <c r="G10" s="2">
        <v>14.733965</v>
      </c>
      <c r="H10" s="2">
        <v>22.332577000000001</v>
      </c>
      <c r="I10" s="2">
        <v>5.1802760000000001</v>
      </c>
      <c r="J10" s="2">
        <v>18.904356</v>
      </c>
      <c r="K10" s="2">
        <v>10.536246999999999</v>
      </c>
      <c r="L10">
        <v>10.702952396005907</v>
      </c>
      <c r="M10">
        <v>16.723234449760763</v>
      </c>
      <c r="N10">
        <v>27.88682211987172</v>
      </c>
      <c r="O10">
        <v>30.060842999999998</v>
      </c>
      <c r="R10">
        <f>+$R$8*(100%+S10)</f>
        <v>22.802045051853568</v>
      </c>
      <c r="S10" s="16">
        <f t="shared" ref="S10:S39" si="0">+(G10-$G$8)/$G$8</f>
        <v>6.3463353169800358E-3</v>
      </c>
      <c r="T10" s="17">
        <v>22.802045051853568</v>
      </c>
    </row>
    <row r="11" spans="5:20" x14ac:dyDescent="0.25">
      <c r="E11" s="5">
        <v>2022</v>
      </c>
      <c r="F11" s="6">
        <v>21.866610000000001</v>
      </c>
      <c r="G11" s="6">
        <v>14.989912</v>
      </c>
      <c r="H11" s="6">
        <v>22.506418</v>
      </c>
      <c r="I11" s="6">
        <v>5.3142149999999999</v>
      </c>
      <c r="J11" s="6">
        <v>19.816811000000001</v>
      </c>
      <c r="K11" s="6">
        <v>8.9167670000000001</v>
      </c>
      <c r="L11">
        <v>11.10887019563951</v>
      </c>
      <c r="M11">
        <v>17.582644525752887</v>
      </c>
      <c r="N11">
        <v>28.258476760118459</v>
      </c>
      <c r="O11">
        <v>30.191887000000001</v>
      </c>
      <c r="R11">
        <f t="shared" ref="R10:R39" si="1">+$R$8*(100%+S11)</f>
        <v>23.198144474167034</v>
      </c>
      <c r="S11" s="16">
        <f t="shared" si="0"/>
        <v>2.3827802490641432E-2</v>
      </c>
      <c r="T11" s="17">
        <v>23.198144474167034</v>
      </c>
    </row>
    <row r="12" spans="5:20" x14ac:dyDescent="0.25">
      <c r="E12" s="7">
        <v>2023</v>
      </c>
      <c r="F12" s="2">
        <v>21.858564000000001</v>
      </c>
      <c r="G12" s="2">
        <v>15.140733000000001</v>
      </c>
      <c r="H12" s="2">
        <v>22.405691000000001</v>
      </c>
      <c r="I12" s="2">
        <v>5.4792370000000004</v>
      </c>
      <c r="J12" s="2">
        <v>20.564276</v>
      </c>
      <c r="K12" s="2">
        <v>9.3505459999999996</v>
      </c>
      <c r="L12">
        <v>11.344085273558708</v>
      </c>
      <c r="M12">
        <v>17.280287081339711</v>
      </c>
      <c r="N12">
        <v>28.248078819879346</v>
      </c>
      <c r="O12">
        <v>30.401201</v>
      </c>
      <c r="R12">
        <f t="shared" si="1"/>
        <v>23.431552605431467</v>
      </c>
      <c r="S12" s="16">
        <f t="shared" si="0"/>
        <v>3.4129045953541118E-2</v>
      </c>
      <c r="T12" s="17">
        <v>23.431552605431467</v>
      </c>
    </row>
    <row r="13" spans="5:20" x14ac:dyDescent="0.25">
      <c r="E13" s="5">
        <v>2024</v>
      </c>
      <c r="F13" s="6">
        <v>22.020921999999999</v>
      </c>
      <c r="G13" s="6">
        <v>15.393542999999999</v>
      </c>
      <c r="H13" s="6">
        <v>22.372971</v>
      </c>
      <c r="I13" s="6">
        <v>5.7150600000000003</v>
      </c>
      <c r="J13" s="6">
        <v>21.273119000000001</v>
      </c>
      <c r="K13" s="6">
        <v>9.735341</v>
      </c>
      <c r="L13">
        <v>11.717505758111791</v>
      </c>
      <c r="M13">
        <v>17.433936391781593</v>
      </c>
      <c r="N13">
        <v>28.457895968939912</v>
      </c>
      <c r="O13">
        <v>30.695229000000001</v>
      </c>
      <c r="R13">
        <f t="shared" si="1"/>
        <v>23.822797257469059</v>
      </c>
      <c r="S13" s="16">
        <f t="shared" si="0"/>
        <v>5.1396252508700176E-2</v>
      </c>
      <c r="T13" s="17">
        <v>23.822797257469059</v>
      </c>
    </row>
    <row r="14" spans="5:20" x14ac:dyDescent="0.25">
      <c r="E14" s="7">
        <v>2025</v>
      </c>
      <c r="F14" s="2">
        <v>22.257725000000001</v>
      </c>
      <c r="G14" s="2">
        <v>15.747662999999999</v>
      </c>
      <c r="H14" s="2">
        <v>22.678979999999999</v>
      </c>
      <c r="I14" s="2">
        <v>6.088349</v>
      </c>
      <c r="J14" s="2">
        <v>22.156594999999999</v>
      </c>
      <c r="K14" s="2">
        <v>10.072903999999999</v>
      </c>
      <c r="L14">
        <v>12.216072447854874</v>
      </c>
      <c r="M14">
        <v>17.882259499014914</v>
      </c>
      <c r="N14">
        <v>28.763919265291126</v>
      </c>
      <c r="O14">
        <v>31.246113000000001</v>
      </c>
      <c r="R14">
        <f t="shared" si="1"/>
        <v>24.370827620902283</v>
      </c>
      <c r="S14" s="16">
        <f t="shared" si="0"/>
        <v>7.5583045694543161E-2</v>
      </c>
      <c r="T14" s="17">
        <v>24.370827620902283</v>
      </c>
    </row>
    <row r="15" spans="5:20" x14ac:dyDescent="0.25">
      <c r="E15" s="5">
        <v>2026</v>
      </c>
      <c r="F15" s="6">
        <v>22.578956999999999</v>
      </c>
      <c r="G15" s="6">
        <v>16.040281</v>
      </c>
      <c r="H15" s="6">
        <v>22.814087000000001</v>
      </c>
      <c r="I15" s="6">
        <v>6.393732</v>
      </c>
      <c r="J15" s="6">
        <v>22.922257999999999</v>
      </c>
      <c r="K15" s="6">
        <v>10.244217000000001</v>
      </c>
      <c r="L15">
        <v>12.428972904141238</v>
      </c>
      <c r="M15">
        <v>18.102295524908527</v>
      </c>
      <c r="N15">
        <v>29.179051149319157</v>
      </c>
      <c r="O15">
        <v>31.733149000000001</v>
      </c>
      <c r="R15">
        <f t="shared" si="1"/>
        <v>24.823678487521235</v>
      </c>
      <c r="S15" s="16">
        <f t="shared" si="0"/>
        <v>9.5569183298900504E-2</v>
      </c>
      <c r="T15" s="17">
        <v>24.823678487521235</v>
      </c>
    </row>
    <row r="16" spans="5:20" x14ac:dyDescent="0.25">
      <c r="E16" s="7">
        <v>2027</v>
      </c>
      <c r="F16" s="2">
        <v>22.910986000000001</v>
      </c>
      <c r="G16" s="2">
        <v>16.378916</v>
      </c>
      <c r="H16" s="2">
        <v>23.252638000000001</v>
      </c>
      <c r="I16" s="2">
        <v>6.6051289999999998</v>
      </c>
      <c r="J16" s="2">
        <v>23.463476</v>
      </c>
      <c r="K16" s="2">
        <v>10.571946000000001</v>
      </c>
      <c r="L16">
        <v>12.835470845779357</v>
      </c>
      <c r="M16">
        <v>18.933016042780746</v>
      </c>
      <c r="N16">
        <v>29.6081361231759</v>
      </c>
      <c r="O16">
        <v>31.805941000000001</v>
      </c>
      <c r="R16">
        <f t="shared" si="1"/>
        <v>25.347744516328447</v>
      </c>
      <c r="S16" s="16">
        <f t="shared" si="0"/>
        <v>0.11869833361655537</v>
      </c>
      <c r="T16" s="17">
        <v>25.347744516328447</v>
      </c>
    </row>
    <row r="17" spans="5:20" x14ac:dyDescent="0.25">
      <c r="E17" s="5">
        <v>2028</v>
      </c>
      <c r="F17" s="6">
        <v>23.183043000000001</v>
      </c>
      <c r="G17" s="6">
        <v>16.755441999999999</v>
      </c>
      <c r="H17" s="6">
        <v>23.408092</v>
      </c>
      <c r="I17" s="6">
        <v>6.8252459999999999</v>
      </c>
      <c r="J17" s="6">
        <v>23.898738999999999</v>
      </c>
      <c r="K17" s="6">
        <v>10.720872999999999</v>
      </c>
      <c r="L17">
        <v>13.039907129147847</v>
      </c>
      <c r="M17">
        <v>19.546561215873908</v>
      </c>
      <c r="N17">
        <v>29.959718577517364</v>
      </c>
      <c r="O17">
        <v>31.918734000000001</v>
      </c>
      <c r="R17">
        <f t="shared" si="1"/>
        <v>25.930450041636412</v>
      </c>
      <c r="S17" s="16">
        <f t="shared" si="0"/>
        <v>0.14441548173327476</v>
      </c>
      <c r="T17" s="17">
        <v>25.930450041636412</v>
      </c>
    </row>
    <row r="18" spans="5:20" x14ac:dyDescent="0.25">
      <c r="E18" s="7">
        <v>2029</v>
      </c>
      <c r="F18" s="2">
        <v>23.454381999999999</v>
      </c>
      <c r="G18" s="2">
        <v>17.049147000000001</v>
      </c>
      <c r="H18" s="2">
        <v>23.647331000000001</v>
      </c>
      <c r="I18" s="2">
        <v>7.0074389999999998</v>
      </c>
      <c r="J18" s="2">
        <v>24.270886999999998</v>
      </c>
      <c r="K18" s="2">
        <v>11.125595000000001</v>
      </c>
      <c r="L18">
        <v>13.319989407482556</v>
      </c>
      <c r="M18">
        <v>20.043515902054601</v>
      </c>
      <c r="N18">
        <v>30.310373152031367</v>
      </c>
      <c r="O18">
        <v>31.808890999999999</v>
      </c>
      <c r="R18">
        <f t="shared" si="1"/>
        <v>26.384983131809676</v>
      </c>
      <c r="S18" s="16">
        <f t="shared" si="0"/>
        <v>0.16447586265682634</v>
      </c>
      <c r="T18" s="17">
        <v>26.384983131809676</v>
      </c>
    </row>
    <row r="19" spans="5:20" x14ac:dyDescent="0.25">
      <c r="E19" s="5">
        <v>2030</v>
      </c>
      <c r="F19" s="6">
        <v>23.668030000000002</v>
      </c>
      <c r="G19" s="6">
        <v>17.283773</v>
      </c>
      <c r="H19" s="6">
        <v>24.042363999999999</v>
      </c>
      <c r="I19" s="6">
        <v>7.1320759999999996</v>
      </c>
      <c r="J19" s="6">
        <v>24.546713</v>
      </c>
      <c r="K19" s="6">
        <v>11.260697</v>
      </c>
      <c r="L19">
        <v>13.622660655968062</v>
      </c>
      <c r="M19">
        <v>20.993723050942862</v>
      </c>
      <c r="N19">
        <v>30.58647297010311</v>
      </c>
      <c r="O19">
        <v>31.767558999999999</v>
      </c>
      <c r="R19">
        <f t="shared" si="1"/>
        <v>26.748086520635166</v>
      </c>
      <c r="S19" s="16">
        <f t="shared" si="0"/>
        <v>0.18050108161656192</v>
      </c>
      <c r="T19" s="17">
        <v>26.748086520635166</v>
      </c>
    </row>
    <row r="20" spans="5:20" x14ac:dyDescent="0.25">
      <c r="E20" s="7">
        <v>2031</v>
      </c>
      <c r="F20" s="2">
        <v>24.377358999999998</v>
      </c>
      <c r="G20" s="2">
        <v>17.962858000000001</v>
      </c>
      <c r="H20" s="2">
        <v>24.690538</v>
      </c>
      <c r="I20" s="2">
        <v>7.3112659999999998</v>
      </c>
      <c r="J20" s="2">
        <v>25.017575999999998</v>
      </c>
      <c r="K20" s="2">
        <v>11.795731</v>
      </c>
      <c r="L20">
        <v>14.028114024015228</v>
      </c>
      <c r="M20">
        <v>21.145823810864059</v>
      </c>
      <c r="N20">
        <v>31.503147162480346</v>
      </c>
      <c r="O20">
        <v>31.908009</v>
      </c>
      <c r="R20">
        <f t="shared" si="1"/>
        <v>27.799027442785992</v>
      </c>
      <c r="S20" s="16">
        <f t="shared" si="0"/>
        <v>0.22688334878760053</v>
      </c>
      <c r="T20" s="17">
        <v>27.799027442785992</v>
      </c>
    </row>
    <row r="21" spans="5:20" x14ac:dyDescent="0.25">
      <c r="E21" s="5">
        <v>2032</v>
      </c>
      <c r="F21" s="6">
        <v>24.698051</v>
      </c>
      <c r="G21" s="6">
        <v>18.328593999999999</v>
      </c>
      <c r="H21" s="6">
        <v>25.069877999999999</v>
      </c>
      <c r="I21" s="6">
        <v>7.4235220000000002</v>
      </c>
      <c r="J21" s="6">
        <v>25.387326999999999</v>
      </c>
      <c r="K21" s="6">
        <v>11.996309</v>
      </c>
      <c r="L21">
        <v>14.3544629805242</v>
      </c>
      <c r="M21">
        <v>21.250841542358568</v>
      </c>
      <c r="N21">
        <v>31.917581198170193</v>
      </c>
      <c r="O21">
        <v>32.023808000000002</v>
      </c>
      <c r="R21">
        <f t="shared" si="1"/>
        <v>28.365034539252196</v>
      </c>
      <c r="S21" s="16">
        <f t="shared" si="0"/>
        <v>0.25186352780210813</v>
      </c>
      <c r="T21" s="17">
        <v>28.365034539252196</v>
      </c>
    </row>
    <row r="22" spans="5:20" x14ac:dyDescent="0.25">
      <c r="E22" s="7">
        <v>2033</v>
      </c>
      <c r="F22" s="2">
        <v>25.226676999999999</v>
      </c>
      <c r="G22" s="2">
        <v>18.859266000000002</v>
      </c>
      <c r="H22" s="2">
        <v>25.541269</v>
      </c>
      <c r="I22" s="2">
        <v>7.5724819999999999</v>
      </c>
      <c r="J22" s="2">
        <v>25.910786000000002</v>
      </c>
      <c r="K22" s="2">
        <v>12.348716</v>
      </c>
      <c r="L22">
        <v>14.948082333901556</v>
      </c>
      <c r="M22">
        <v>21.513539544047283</v>
      </c>
      <c r="N22">
        <v>32.600730782664286</v>
      </c>
      <c r="O22">
        <v>32.223370000000003</v>
      </c>
      <c r="R22">
        <f t="shared" si="1"/>
        <v>29.186293911848594</v>
      </c>
      <c r="S22" s="16">
        <f t="shared" si="0"/>
        <v>0.288109020611093</v>
      </c>
      <c r="T22" s="17">
        <v>29.186293911848594</v>
      </c>
    </row>
    <row r="23" spans="5:20" x14ac:dyDescent="0.25">
      <c r="E23" s="5">
        <v>2034</v>
      </c>
      <c r="F23" s="6">
        <v>25.565055999999998</v>
      </c>
      <c r="G23" s="6">
        <v>19.283919999999998</v>
      </c>
      <c r="H23" s="6">
        <v>25.912678</v>
      </c>
      <c r="I23" s="6">
        <v>7.687481</v>
      </c>
      <c r="J23" s="6">
        <v>26.335407</v>
      </c>
      <c r="K23" s="6">
        <v>12.623106</v>
      </c>
      <c r="L23">
        <v>15.227547195577987</v>
      </c>
      <c r="M23">
        <v>21.467047565437657</v>
      </c>
      <c r="N23">
        <v>33.038021936053497</v>
      </c>
      <c r="O23">
        <v>32.286354000000003</v>
      </c>
      <c r="R23">
        <f t="shared" si="1"/>
        <v>29.843481548676138</v>
      </c>
      <c r="S23" s="16">
        <f t="shared" si="0"/>
        <v>0.31711336510883642</v>
      </c>
      <c r="T23" s="17">
        <v>29.843481548676138</v>
      </c>
    </row>
    <row r="24" spans="5:20" x14ac:dyDescent="0.25">
      <c r="E24" s="7">
        <v>2035</v>
      </c>
      <c r="F24" s="2">
        <v>25.877749999999999</v>
      </c>
      <c r="G24" s="2">
        <v>19.614205999999999</v>
      </c>
      <c r="H24" s="2">
        <v>26.146726999999998</v>
      </c>
      <c r="I24" s="2">
        <v>7.7295809999999996</v>
      </c>
      <c r="J24" s="2">
        <v>26.759308000000001</v>
      </c>
      <c r="K24" s="2">
        <v>12.891634</v>
      </c>
      <c r="L24">
        <v>15.570013111739168</v>
      </c>
      <c r="M24">
        <v>21.557998311286237</v>
      </c>
      <c r="N24">
        <v>33.44212006246763</v>
      </c>
      <c r="O24">
        <v>32.282634999999999</v>
      </c>
      <c r="R24">
        <f t="shared" si="1"/>
        <v>30.354626800615893</v>
      </c>
      <c r="S24" s="16">
        <f t="shared" si="0"/>
        <v>0.33967226936213857</v>
      </c>
      <c r="T24" s="17">
        <v>30.354626800615893</v>
      </c>
    </row>
    <row r="25" spans="5:20" x14ac:dyDescent="0.25">
      <c r="E25" s="5">
        <v>2036</v>
      </c>
      <c r="F25" s="6">
        <v>26.184246000000002</v>
      </c>
      <c r="G25" s="6">
        <v>19.886019000000001</v>
      </c>
      <c r="H25" s="6">
        <v>26.520626</v>
      </c>
      <c r="I25" s="6">
        <v>7.793323</v>
      </c>
      <c r="J25" s="6">
        <v>27.107956000000001</v>
      </c>
      <c r="K25" s="6">
        <v>13.076345</v>
      </c>
      <c r="L25">
        <v>15.914698901356111</v>
      </c>
      <c r="M25">
        <v>21.777183225443288</v>
      </c>
      <c r="N25">
        <v>33.838208440733361</v>
      </c>
      <c r="O25">
        <v>32.181148999999998</v>
      </c>
      <c r="R25">
        <f t="shared" si="1"/>
        <v>30.775280186970445</v>
      </c>
      <c r="S25" s="16">
        <f t="shared" si="0"/>
        <v>0.35823740213132294</v>
      </c>
      <c r="T25" s="17">
        <v>30.775280186970445</v>
      </c>
    </row>
    <row r="26" spans="5:20" x14ac:dyDescent="0.25">
      <c r="E26" s="7">
        <v>2037</v>
      </c>
      <c r="F26" s="2">
        <v>26.170469000000001</v>
      </c>
      <c r="G26" s="2">
        <v>20.001145999999999</v>
      </c>
      <c r="H26" s="2">
        <v>26.644805999999999</v>
      </c>
      <c r="I26" s="2">
        <v>7.8875400000000004</v>
      </c>
      <c r="J26" s="2">
        <v>27.413239000000001</v>
      </c>
      <c r="K26" s="2">
        <v>13.305961999999999</v>
      </c>
      <c r="L26">
        <v>15.951505590388557</v>
      </c>
      <c r="M26">
        <v>21.75778497044751</v>
      </c>
      <c r="N26">
        <v>33.820404261927223</v>
      </c>
      <c r="O26">
        <v>32.132590999999998</v>
      </c>
      <c r="R26">
        <f t="shared" si="1"/>
        <v>30.953448863269372</v>
      </c>
      <c r="S26" s="16">
        <f t="shared" si="0"/>
        <v>0.36610070535934308</v>
      </c>
      <c r="T26" s="17">
        <v>30.953448863269372</v>
      </c>
    </row>
    <row r="27" spans="5:20" x14ac:dyDescent="0.25">
      <c r="E27" s="5">
        <v>2038</v>
      </c>
      <c r="F27" s="6">
        <v>26.410602999999998</v>
      </c>
      <c r="G27" s="6">
        <v>20.364124</v>
      </c>
      <c r="H27" s="6">
        <v>26.864716000000001</v>
      </c>
      <c r="I27" s="6">
        <v>7.9711369999999997</v>
      </c>
      <c r="J27" s="6">
        <v>27.727447999999999</v>
      </c>
      <c r="K27" s="6">
        <v>13.511702</v>
      </c>
      <c r="L27">
        <v>16.27797997345758</v>
      </c>
      <c r="M27">
        <v>21.878997466929356</v>
      </c>
      <c r="N27">
        <v>34.130732248675706</v>
      </c>
      <c r="O27">
        <v>32.082233000000002</v>
      </c>
      <c r="R27">
        <f>+$R$8*(100%+S27)</f>
        <v>31.515187723707264</v>
      </c>
      <c r="S27" s="16">
        <f t="shared" si="0"/>
        <v>0.39089250988044033</v>
      </c>
      <c r="T27" s="17">
        <v>31.515187723707264</v>
      </c>
    </row>
    <row r="28" spans="5:20" x14ac:dyDescent="0.25">
      <c r="E28" s="7">
        <v>2039</v>
      </c>
      <c r="F28" s="2">
        <v>26.711704000000001</v>
      </c>
      <c r="G28" s="2">
        <v>20.736415999999998</v>
      </c>
      <c r="H28" s="2">
        <v>27.228688999999999</v>
      </c>
      <c r="I28" s="2">
        <v>8.0439330000000009</v>
      </c>
      <c r="J28" s="2">
        <v>28.068262000000001</v>
      </c>
      <c r="K28" s="2">
        <v>13.693054</v>
      </c>
      <c r="L28">
        <v>16.601865446332887</v>
      </c>
      <c r="M28">
        <v>22.089529411764705</v>
      </c>
      <c r="N28">
        <v>34.519848605118177</v>
      </c>
      <c r="O28">
        <v>32.124554000000003</v>
      </c>
      <c r="R28">
        <f t="shared" si="1"/>
        <v>32.091340779347384</v>
      </c>
      <c r="S28" s="16">
        <f t="shared" si="0"/>
        <v>0.41632047104824732</v>
      </c>
      <c r="T28" s="17">
        <v>32.091340779347384</v>
      </c>
    </row>
    <row r="29" spans="5:20" x14ac:dyDescent="0.25">
      <c r="E29" s="5">
        <v>2040</v>
      </c>
      <c r="F29" s="6">
        <v>26.915091</v>
      </c>
      <c r="G29" s="6">
        <v>21.050671000000001</v>
      </c>
      <c r="H29" s="6">
        <v>27.517918000000002</v>
      </c>
      <c r="I29" s="6">
        <v>8.1055299999999999</v>
      </c>
      <c r="J29" s="6">
        <v>28.503084000000001</v>
      </c>
      <c r="K29" s="6">
        <v>13.94848</v>
      </c>
      <c r="L29">
        <v>16.972931268042434</v>
      </c>
      <c r="M29">
        <v>22.205316070925978</v>
      </c>
      <c r="N29">
        <v>34.782688012452475</v>
      </c>
      <c r="O29">
        <v>32.196044999999998</v>
      </c>
      <c r="R29">
        <f t="shared" si="1"/>
        <v>32.577676715924561</v>
      </c>
      <c r="S29" s="16">
        <f t="shared" si="0"/>
        <v>0.4377844400209604</v>
      </c>
      <c r="T29" s="17">
        <v>32.577676715924561</v>
      </c>
    </row>
    <row r="30" spans="5:20" x14ac:dyDescent="0.25">
      <c r="E30" s="7">
        <v>2041</v>
      </c>
      <c r="F30" s="2">
        <v>27.293423000000001</v>
      </c>
      <c r="G30" s="2">
        <v>21.457193</v>
      </c>
      <c r="H30" s="2">
        <v>27.866394</v>
      </c>
      <c r="I30" s="2">
        <v>8.1647999999999996</v>
      </c>
      <c r="J30" s="2">
        <v>28.923855</v>
      </c>
      <c r="K30" s="2">
        <v>14.092827</v>
      </c>
      <c r="L30">
        <v>17.397601398346318</v>
      </c>
      <c r="M30">
        <v>22.294458204334365</v>
      </c>
      <c r="N30">
        <v>35.271610896685978</v>
      </c>
      <c r="O30">
        <v>32.229801000000002</v>
      </c>
      <c r="R30">
        <f t="shared" si="1"/>
        <v>33.206803563895875</v>
      </c>
      <c r="S30" s="16">
        <f t="shared" si="0"/>
        <v>0.46555034858160432</v>
      </c>
      <c r="T30" s="17">
        <v>33.206803563895875</v>
      </c>
    </row>
    <row r="31" spans="5:20" x14ac:dyDescent="0.25">
      <c r="E31" s="5">
        <v>2042</v>
      </c>
      <c r="F31" s="6">
        <v>27.634819</v>
      </c>
      <c r="G31" s="6">
        <v>21.841476</v>
      </c>
      <c r="H31" s="6">
        <v>28.271749</v>
      </c>
      <c r="I31" s="6">
        <v>8.2348619999999997</v>
      </c>
      <c r="J31" s="6">
        <v>29.458881000000002</v>
      </c>
      <c r="K31" s="6">
        <v>14.339161000000001</v>
      </c>
      <c r="L31">
        <v>17.794904866504243</v>
      </c>
      <c r="M31">
        <v>22.60434562341683</v>
      </c>
      <c r="N31">
        <v>35.712800954586925</v>
      </c>
      <c r="O31">
        <v>32.200867000000002</v>
      </c>
      <c r="R31">
        <f t="shared" si="1"/>
        <v>33.801513696481457</v>
      </c>
      <c r="S31" s="16">
        <f t="shared" si="0"/>
        <v>0.49179730849868131</v>
      </c>
      <c r="T31" s="17">
        <v>33.801513696481457</v>
      </c>
    </row>
    <row r="32" spans="5:20" x14ac:dyDescent="0.25">
      <c r="E32" s="7">
        <v>2043</v>
      </c>
      <c r="F32" s="2">
        <v>27.935117999999999</v>
      </c>
      <c r="G32" s="2">
        <v>22.177109000000002</v>
      </c>
      <c r="H32" s="2">
        <v>28.664812000000001</v>
      </c>
      <c r="I32" s="2">
        <v>8.275684</v>
      </c>
      <c r="J32" s="2">
        <v>29.886154000000001</v>
      </c>
      <c r="K32" s="2">
        <v>14.486198999999999</v>
      </c>
      <c r="L32">
        <v>18.15876961375276</v>
      </c>
      <c r="M32">
        <v>22.689634112018013</v>
      </c>
      <c r="N32">
        <v>36.100880877015996</v>
      </c>
      <c r="O32">
        <v>32.040073</v>
      </c>
      <c r="R32">
        <f t="shared" si="1"/>
        <v>34.3209338788213</v>
      </c>
      <c r="S32" s="16">
        <f t="shared" si="0"/>
        <v>0.51472141884925193</v>
      </c>
      <c r="T32" s="17">
        <v>34.3209338788213</v>
      </c>
    </row>
    <row r="33" spans="5:21" x14ac:dyDescent="0.25">
      <c r="E33" s="5">
        <v>2044</v>
      </c>
      <c r="F33" s="6">
        <v>28.103321000000001</v>
      </c>
      <c r="G33" s="6">
        <v>22.395745999999999</v>
      </c>
      <c r="H33" s="6">
        <v>28.790924</v>
      </c>
      <c r="I33" s="6">
        <v>8.4531120000000008</v>
      </c>
      <c r="J33" s="6">
        <v>30.363613000000001</v>
      </c>
      <c r="K33" s="6">
        <v>14.62313</v>
      </c>
      <c r="L33">
        <v>18.368931354601859</v>
      </c>
      <c r="M33">
        <v>22.807406698564591</v>
      </c>
      <c r="N33">
        <v>36.31825158818166</v>
      </c>
      <c r="O33">
        <v>32.145434999999999</v>
      </c>
      <c r="R33">
        <f t="shared" si="1"/>
        <v>34.659292950802396</v>
      </c>
      <c r="S33" s="16">
        <f t="shared" si="0"/>
        <v>0.52965457117550596</v>
      </c>
      <c r="T33" s="17">
        <v>34.659292950802396</v>
      </c>
    </row>
    <row r="34" spans="5:21" x14ac:dyDescent="0.25">
      <c r="E34" s="7">
        <v>2045</v>
      </c>
      <c r="F34" s="2">
        <v>28.254137</v>
      </c>
      <c r="G34" s="2">
        <v>22.614182</v>
      </c>
      <c r="H34" s="2">
        <v>29.180333999999998</v>
      </c>
      <c r="I34" s="2">
        <v>8.5400220000000004</v>
      </c>
      <c r="J34" s="2">
        <v>30.699034000000001</v>
      </c>
      <c r="K34" s="2">
        <v>14.833102999999999</v>
      </c>
      <c r="L34">
        <v>18.602009411257775</v>
      </c>
      <c r="M34">
        <v>24.262594990149172</v>
      </c>
      <c r="N34">
        <v>36.513152875169169</v>
      </c>
      <c r="O34">
        <v>32.155890999999997</v>
      </c>
      <c r="R34">
        <f t="shared" si="1"/>
        <v>34.997340958446415</v>
      </c>
      <c r="S34" s="16">
        <f t="shared" si="0"/>
        <v>0.54457399497631587</v>
      </c>
      <c r="T34" s="17">
        <v>34.997340958446415</v>
      </c>
    </row>
    <row r="35" spans="5:21" x14ac:dyDescent="0.25">
      <c r="E35" s="5">
        <v>2046</v>
      </c>
      <c r="F35" s="6">
        <v>28.420425000000002</v>
      </c>
      <c r="G35" s="6">
        <v>22.898882</v>
      </c>
      <c r="H35" s="6">
        <v>29.366163</v>
      </c>
      <c r="I35" s="6">
        <v>8.6616330000000001</v>
      </c>
      <c r="J35" s="6">
        <v>31.148657</v>
      </c>
      <c r="K35" s="6">
        <v>15.610167000000001</v>
      </c>
      <c r="L35">
        <v>18.906332933850539</v>
      </c>
      <c r="M35">
        <v>23.889867154517308</v>
      </c>
      <c r="N35">
        <v>36.728048809357723</v>
      </c>
      <c r="O35">
        <v>32.073269000000003</v>
      </c>
      <c r="R35">
        <f t="shared" si="1"/>
        <v>35.437938056801322</v>
      </c>
      <c r="S35" s="16">
        <f t="shared" si="0"/>
        <v>0.564019324299736</v>
      </c>
      <c r="T35" s="17">
        <v>35.437938056801322</v>
      </c>
    </row>
    <row r="36" spans="5:21" x14ac:dyDescent="0.25">
      <c r="E36" s="7">
        <v>2047</v>
      </c>
      <c r="F36" s="2">
        <v>28.704799999999999</v>
      </c>
      <c r="G36" s="2">
        <v>23.242674000000001</v>
      </c>
      <c r="H36" s="2">
        <v>29.622868</v>
      </c>
      <c r="I36" s="2">
        <v>8.8080909999999992</v>
      </c>
      <c r="J36" s="2">
        <v>31.632366000000001</v>
      </c>
      <c r="K36" s="2">
        <v>16.331904999999999</v>
      </c>
      <c r="L36">
        <v>19.199663966726217</v>
      </c>
      <c r="M36">
        <v>24.860749226006192</v>
      </c>
      <c r="N36">
        <v>37.095549959680454</v>
      </c>
      <c r="O36">
        <v>32.136505</v>
      </c>
      <c r="R36">
        <f t="shared" si="1"/>
        <v>35.969984975092963</v>
      </c>
      <c r="S36" s="16">
        <f t="shared" si="0"/>
        <v>0.5875007035015527</v>
      </c>
      <c r="T36" s="17">
        <v>35.969984975092963</v>
      </c>
    </row>
    <row r="37" spans="5:21" x14ac:dyDescent="0.25">
      <c r="E37" s="5">
        <v>2048</v>
      </c>
      <c r="F37" s="6">
        <v>28.937847000000001</v>
      </c>
      <c r="G37" s="6">
        <v>23.508717000000001</v>
      </c>
      <c r="H37" s="6">
        <v>29.891549999999999</v>
      </c>
      <c r="I37" s="6">
        <v>8.8723480000000006</v>
      </c>
      <c r="J37" s="6">
        <v>31.988861</v>
      </c>
      <c r="K37" s="6">
        <v>16.484634</v>
      </c>
      <c r="L37">
        <v>19.44514052717167</v>
      </c>
      <c r="M37">
        <v>24.875442724458207</v>
      </c>
      <c r="N37">
        <v>37.396719333145995</v>
      </c>
      <c r="O37">
        <v>32.074458999999997</v>
      </c>
      <c r="R37">
        <f t="shared" si="1"/>
        <v>36.381708803114158</v>
      </c>
      <c r="S37" s="16">
        <f t="shared" si="0"/>
        <v>0.60567173879902592</v>
      </c>
      <c r="T37" s="17">
        <v>36.381708803114158</v>
      </c>
    </row>
    <row r="38" spans="5:21" x14ac:dyDescent="0.25">
      <c r="E38" s="7">
        <v>2049</v>
      </c>
      <c r="F38" s="2">
        <v>29.166376</v>
      </c>
      <c r="G38" s="2">
        <v>23.764847</v>
      </c>
      <c r="H38" s="2">
        <v>30.186045</v>
      </c>
      <c r="I38" s="2">
        <v>8.996848</v>
      </c>
      <c r="J38" s="2">
        <v>32.265822999999997</v>
      </c>
      <c r="K38" s="2">
        <v>16.101438999999999</v>
      </c>
      <c r="L38">
        <v>19.673633448100681</v>
      </c>
      <c r="M38">
        <v>25.384088376020262</v>
      </c>
      <c r="N38">
        <v>37.692050042181968</v>
      </c>
      <c r="O38">
        <v>31.858629000000001</v>
      </c>
      <c r="R38">
        <f t="shared" si="1"/>
        <v>36.778091433256904</v>
      </c>
      <c r="S38" s="16">
        <f t="shared" si="0"/>
        <v>0.62316570507794256</v>
      </c>
      <c r="T38" s="17">
        <v>36.778091433256904</v>
      </c>
    </row>
    <row r="39" spans="5:21" x14ac:dyDescent="0.25">
      <c r="E39" s="5">
        <v>2050</v>
      </c>
      <c r="F39" s="6">
        <v>29.361214</v>
      </c>
      <c r="G39" s="6">
        <v>23.982368000000001</v>
      </c>
      <c r="H39" s="6">
        <v>30.445971</v>
      </c>
      <c r="I39" s="6">
        <v>9.1618549999999992</v>
      </c>
      <c r="J39" s="6">
        <v>32.698791999999997</v>
      </c>
      <c r="K39" s="6">
        <v>16.048394999999999</v>
      </c>
      <c r="L39">
        <v>19.863467959993798</v>
      </c>
      <c r="M39">
        <v>25.552407542921472</v>
      </c>
      <c r="N39">
        <v>37.943841476473246</v>
      </c>
      <c r="O39">
        <v>31.730837000000001</v>
      </c>
      <c r="R39">
        <f t="shared" si="1"/>
        <v>37.114723401754475</v>
      </c>
      <c r="S39" s="16">
        <f t="shared" si="0"/>
        <v>0.638022633352476</v>
      </c>
      <c r="T39" s="17">
        <v>37.114723401754475</v>
      </c>
    </row>
    <row r="42" spans="5:21" x14ac:dyDescent="0.25">
      <c r="R42" t="s">
        <v>337</v>
      </c>
      <c r="T42" s="9">
        <v>2.6850000000000001</v>
      </c>
      <c r="U42" t="s">
        <v>338</v>
      </c>
    </row>
    <row r="43" spans="5:21" x14ac:dyDescent="0.25">
      <c r="T43" s="18">
        <f>+T42/T45</f>
        <v>22.339540412044375</v>
      </c>
      <c r="U43" t="s">
        <v>339</v>
      </c>
    </row>
    <row r="44" spans="5:21" x14ac:dyDescent="0.25">
      <c r="R44" t="s">
        <v>340</v>
      </c>
      <c r="T44" s="19">
        <v>5.048</v>
      </c>
      <c r="U44" t="s">
        <v>341</v>
      </c>
    </row>
    <row r="45" spans="5:21" x14ac:dyDescent="0.25">
      <c r="T45">
        <f>+T44/42</f>
        <v>0.12019047619047619</v>
      </c>
      <c r="U45" t="s">
        <v>342</v>
      </c>
    </row>
  </sheetData>
  <autoFilter ref="E7:O7" xr:uid="{82EC9402-CC6A-4BB9-AC0F-4A0208547DE5}">
    <sortState xmlns:xlrd2="http://schemas.microsoft.com/office/spreadsheetml/2017/richdata2" ref="E8:O39">
      <sortCondition ref="E7"/>
    </sortState>
  </autoFilter>
  <mergeCells count="1">
    <mergeCell ref="E6:O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17FF-12AF-4CCF-BE87-01CFE3138C83}">
  <dimension ref="A1:B38"/>
  <sheetViews>
    <sheetView topLeftCell="A10"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253</v>
      </c>
      <c r="B2" t="s">
        <v>3</v>
      </c>
    </row>
    <row r="3" spans="1:2" x14ac:dyDescent="0.25">
      <c r="A3" t="s">
        <v>254</v>
      </c>
      <c r="B3" t="s">
        <v>3</v>
      </c>
    </row>
    <row r="4" spans="1:2" x14ac:dyDescent="0.25">
      <c r="A4" t="s">
        <v>255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256</v>
      </c>
    </row>
    <row r="7" spans="1:2" x14ac:dyDescent="0.25">
      <c r="A7" t="s">
        <v>9</v>
      </c>
      <c r="B7" t="s">
        <v>257</v>
      </c>
    </row>
    <row r="8" spans="1:2" x14ac:dyDescent="0.25">
      <c r="A8" t="s">
        <v>11</v>
      </c>
      <c r="B8" t="s">
        <v>258</v>
      </c>
    </row>
    <row r="9" spans="1:2" x14ac:dyDescent="0.25">
      <c r="A9" t="s">
        <v>13</v>
      </c>
      <c r="B9" t="s">
        <v>259</v>
      </c>
    </row>
    <row r="10" spans="1:2" x14ac:dyDescent="0.25">
      <c r="A10" t="s">
        <v>15</v>
      </c>
      <c r="B10" t="s">
        <v>260</v>
      </c>
    </row>
    <row r="11" spans="1:2" x14ac:dyDescent="0.25">
      <c r="A11" t="s">
        <v>17</v>
      </c>
      <c r="B11" t="s">
        <v>261</v>
      </c>
    </row>
    <row r="12" spans="1:2" x14ac:dyDescent="0.25">
      <c r="A12" t="s">
        <v>19</v>
      </c>
      <c r="B12" t="s">
        <v>262</v>
      </c>
    </row>
    <row r="13" spans="1:2" x14ac:dyDescent="0.25">
      <c r="A13" t="s">
        <v>21</v>
      </c>
      <c r="B13" t="s">
        <v>263</v>
      </c>
    </row>
    <row r="14" spans="1:2" x14ac:dyDescent="0.25">
      <c r="A14" t="s">
        <v>23</v>
      </c>
      <c r="B14" t="s">
        <v>264</v>
      </c>
    </row>
    <row r="15" spans="1:2" x14ac:dyDescent="0.25">
      <c r="A15" t="s">
        <v>25</v>
      </c>
      <c r="B15" t="s">
        <v>265</v>
      </c>
    </row>
    <row r="16" spans="1:2" x14ac:dyDescent="0.25">
      <c r="A16" t="s">
        <v>27</v>
      </c>
      <c r="B16" t="s">
        <v>266</v>
      </c>
    </row>
    <row r="17" spans="1:2" x14ac:dyDescent="0.25">
      <c r="A17" t="s">
        <v>29</v>
      </c>
      <c r="B17" t="s">
        <v>267</v>
      </c>
    </row>
    <row r="18" spans="1:2" x14ac:dyDescent="0.25">
      <c r="A18" t="s">
        <v>31</v>
      </c>
      <c r="B18" t="s">
        <v>268</v>
      </c>
    </row>
    <row r="19" spans="1:2" x14ac:dyDescent="0.25">
      <c r="A19" t="s">
        <v>33</v>
      </c>
      <c r="B19" t="s">
        <v>269</v>
      </c>
    </row>
    <row r="20" spans="1:2" x14ac:dyDescent="0.25">
      <c r="A20" t="s">
        <v>35</v>
      </c>
      <c r="B20" t="s">
        <v>270</v>
      </c>
    </row>
    <row r="21" spans="1:2" x14ac:dyDescent="0.25">
      <c r="A21" t="s">
        <v>37</v>
      </c>
      <c r="B21" t="s">
        <v>271</v>
      </c>
    </row>
    <row r="22" spans="1:2" x14ac:dyDescent="0.25">
      <c r="A22" t="s">
        <v>39</v>
      </c>
      <c r="B22" t="s">
        <v>272</v>
      </c>
    </row>
    <row r="23" spans="1:2" x14ac:dyDescent="0.25">
      <c r="A23" t="s">
        <v>41</v>
      </c>
      <c r="B23" t="s">
        <v>273</v>
      </c>
    </row>
    <row r="24" spans="1:2" x14ac:dyDescent="0.25">
      <c r="A24" t="s">
        <v>43</v>
      </c>
      <c r="B24" t="s">
        <v>274</v>
      </c>
    </row>
    <row r="25" spans="1:2" x14ac:dyDescent="0.25">
      <c r="A25" t="s">
        <v>45</v>
      </c>
      <c r="B25" t="s">
        <v>275</v>
      </c>
    </row>
    <row r="26" spans="1:2" x14ac:dyDescent="0.25">
      <c r="A26" t="s">
        <v>47</v>
      </c>
      <c r="B26" t="s">
        <v>276</v>
      </c>
    </row>
    <row r="27" spans="1:2" x14ac:dyDescent="0.25">
      <c r="A27" t="s">
        <v>49</v>
      </c>
      <c r="B27" t="s">
        <v>277</v>
      </c>
    </row>
    <row r="28" spans="1:2" x14ac:dyDescent="0.25">
      <c r="A28" t="s">
        <v>51</v>
      </c>
      <c r="B28" t="s">
        <v>278</v>
      </c>
    </row>
    <row r="29" spans="1:2" x14ac:dyDescent="0.25">
      <c r="A29" t="s">
        <v>53</v>
      </c>
      <c r="B29" t="s">
        <v>279</v>
      </c>
    </row>
    <row r="30" spans="1:2" x14ac:dyDescent="0.25">
      <c r="A30" t="s">
        <v>55</v>
      </c>
      <c r="B30" t="s">
        <v>280</v>
      </c>
    </row>
    <row r="31" spans="1:2" x14ac:dyDescent="0.25">
      <c r="A31" t="s">
        <v>57</v>
      </c>
      <c r="B31" t="s">
        <v>281</v>
      </c>
    </row>
    <row r="32" spans="1:2" x14ac:dyDescent="0.25">
      <c r="A32" t="s">
        <v>59</v>
      </c>
      <c r="B32" t="s">
        <v>282</v>
      </c>
    </row>
    <row r="33" spans="1:2" x14ac:dyDescent="0.25">
      <c r="A33" t="s">
        <v>61</v>
      </c>
      <c r="B33" t="s">
        <v>283</v>
      </c>
    </row>
    <row r="34" spans="1:2" x14ac:dyDescent="0.25">
      <c r="A34" t="s">
        <v>63</v>
      </c>
      <c r="B34" t="s">
        <v>284</v>
      </c>
    </row>
    <row r="35" spans="1:2" x14ac:dyDescent="0.25">
      <c r="A35" t="s">
        <v>65</v>
      </c>
      <c r="B35" t="s">
        <v>285</v>
      </c>
    </row>
    <row r="36" spans="1:2" x14ac:dyDescent="0.25">
      <c r="A36" t="s">
        <v>67</v>
      </c>
      <c r="B36" t="s">
        <v>286</v>
      </c>
    </row>
    <row r="37" spans="1:2" x14ac:dyDescent="0.25">
      <c r="A37" t="s">
        <v>69</v>
      </c>
      <c r="B37" t="s">
        <v>287</v>
      </c>
    </row>
    <row r="38" spans="1:2" x14ac:dyDescent="0.25">
      <c r="A38" t="s">
        <v>71</v>
      </c>
      <c r="B38" t="s">
        <v>288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0236-ACC3-4173-97EB-22C91C8BB9DD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217</v>
      </c>
      <c r="B2" t="s">
        <v>3</v>
      </c>
    </row>
    <row r="3" spans="1:2" x14ac:dyDescent="0.25">
      <c r="A3" t="s">
        <v>218</v>
      </c>
      <c r="B3" t="s">
        <v>3</v>
      </c>
    </row>
    <row r="4" spans="1:2" x14ac:dyDescent="0.25">
      <c r="A4" t="s">
        <v>219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220</v>
      </c>
    </row>
    <row r="7" spans="1:2" x14ac:dyDescent="0.25">
      <c r="A7" t="s">
        <v>9</v>
      </c>
      <c r="B7" t="s">
        <v>221</v>
      </c>
    </row>
    <row r="8" spans="1:2" x14ac:dyDescent="0.25">
      <c r="A8" t="s">
        <v>11</v>
      </c>
      <c r="B8" t="s">
        <v>222</v>
      </c>
    </row>
    <row r="9" spans="1:2" x14ac:dyDescent="0.25">
      <c r="A9" t="s">
        <v>13</v>
      </c>
      <c r="B9" t="s">
        <v>223</v>
      </c>
    </row>
    <row r="10" spans="1:2" x14ac:dyDescent="0.25">
      <c r="A10" t="s">
        <v>15</v>
      </c>
      <c r="B10" t="s">
        <v>224</v>
      </c>
    </row>
    <row r="11" spans="1:2" x14ac:dyDescent="0.25">
      <c r="A11" t="s">
        <v>17</v>
      </c>
      <c r="B11" t="s">
        <v>225</v>
      </c>
    </row>
    <row r="12" spans="1:2" x14ac:dyDescent="0.25">
      <c r="A12" t="s">
        <v>19</v>
      </c>
      <c r="B12" t="s">
        <v>226</v>
      </c>
    </row>
    <row r="13" spans="1:2" x14ac:dyDescent="0.25">
      <c r="A13" t="s">
        <v>21</v>
      </c>
      <c r="B13" t="s">
        <v>227</v>
      </c>
    </row>
    <row r="14" spans="1:2" x14ac:dyDescent="0.25">
      <c r="A14" t="s">
        <v>23</v>
      </c>
      <c r="B14" t="s">
        <v>228</v>
      </c>
    </row>
    <row r="15" spans="1:2" x14ac:dyDescent="0.25">
      <c r="A15" t="s">
        <v>25</v>
      </c>
      <c r="B15" t="s">
        <v>229</v>
      </c>
    </row>
    <row r="16" spans="1:2" x14ac:dyDescent="0.25">
      <c r="A16" t="s">
        <v>27</v>
      </c>
      <c r="B16" t="s">
        <v>230</v>
      </c>
    </row>
    <row r="17" spans="1:2" x14ac:dyDescent="0.25">
      <c r="A17" t="s">
        <v>29</v>
      </c>
      <c r="B17" t="s">
        <v>231</v>
      </c>
    </row>
    <row r="18" spans="1:2" x14ac:dyDescent="0.25">
      <c r="A18" t="s">
        <v>31</v>
      </c>
      <c r="B18" t="s">
        <v>232</v>
      </c>
    </row>
    <row r="19" spans="1:2" x14ac:dyDescent="0.25">
      <c r="A19" t="s">
        <v>33</v>
      </c>
      <c r="B19" t="s">
        <v>233</v>
      </c>
    </row>
    <row r="20" spans="1:2" x14ac:dyDescent="0.25">
      <c r="A20" t="s">
        <v>35</v>
      </c>
      <c r="B20" t="s">
        <v>234</v>
      </c>
    </row>
    <row r="21" spans="1:2" x14ac:dyDescent="0.25">
      <c r="A21" t="s">
        <v>37</v>
      </c>
      <c r="B21" t="s">
        <v>235</v>
      </c>
    </row>
    <row r="22" spans="1:2" x14ac:dyDescent="0.25">
      <c r="A22" t="s">
        <v>39</v>
      </c>
      <c r="B22" t="s">
        <v>236</v>
      </c>
    </row>
    <row r="23" spans="1:2" x14ac:dyDescent="0.25">
      <c r="A23" t="s">
        <v>41</v>
      </c>
      <c r="B23" t="s">
        <v>237</v>
      </c>
    </row>
    <row r="24" spans="1:2" x14ac:dyDescent="0.25">
      <c r="A24" t="s">
        <v>43</v>
      </c>
      <c r="B24" t="s">
        <v>238</v>
      </c>
    </row>
    <row r="25" spans="1:2" x14ac:dyDescent="0.25">
      <c r="A25" t="s">
        <v>45</v>
      </c>
      <c r="B25" t="s">
        <v>239</v>
      </c>
    </row>
    <row r="26" spans="1:2" x14ac:dyDescent="0.25">
      <c r="A26" t="s">
        <v>47</v>
      </c>
      <c r="B26" t="s">
        <v>240</v>
      </c>
    </row>
    <row r="27" spans="1:2" x14ac:dyDescent="0.25">
      <c r="A27" t="s">
        <v>49</v>
      </c>
      <c r="B27" t="s">
        <v>241</v>
      </c>
    </row>
    <row r="28" spans="1:2" x14ac:dyDescent="0.25">
      <c r="A28" t="s">
        <v>51</v>
      </c>
      <c r="B28" t="s">
        <v>242</v>
      </c>
    </row>
    <row r="29" spans="1:2" x14ac:dyDescent="0.25">
      <c r="A29" t="s">
        <v>53</v>
      </c>
      <c r="B29" t="s">
        <v>243</v>
      </c>
    </row>
    <row r="30" spans="1:2" x14ac:dyDescent="0.25">
      <c r="A30" t="s">
        <v>55</v>
      </c>
      <c r="B30" t="s">
        <v>244</v>
      </c>
    </row>
    <row r="31" spans="1:2" x14ac:dyDescent="0.25">
      <c r="A31" t="s">
        <v>57</v>
      </c>
      <c r="B31" t="s">
        <v>245</v>
      </c>
    </row>
    <row r="32" spans="1:2" x14ac:dyDescent="0.25">
      <c r="A32" t="s">
        <v>59</v>
      </c>
      <c r="B32" t="s">
        <v>246</v>
      </c>
    </row>
    <row r="33" spans="1:2" x14ac:dyDescent="0.25">
      <c r="A33" t="s">
        <v>61</v>
      </c>
      <c r="B33" t="s">
        <v>247</v>
      </c>
    </row>
    <row r="34" spans="1:2" x14ac:dyDescent="0.25">
      <c r="A34" t="s">
        <v>63</v>
      </c>
      <c r="B34" t="s">
        <v>248</v>
      </c>
    </row>
    <row r="35" spans="1:2" x14ac:dyDescent="0.25">
      <c r="A35" t="s">
        <v>65</v>
      </c>
      <c r="B35" t="s">
        <v>249</v>
      </c>
    </row>
    <row r="36" spans="1:2" x14ac:dyDescent="0.25">
      <c r="A36" t="s">
        <v>67</v>
      </c>
      <c r="B36" t="s">
        <v>250</v>
      </c>
    </row>
    <row r="37" spans="1:2" x14ac:dyDescent="0.25">
      <c r="A37" t="s">
        <v>69</v>
      </c>
      <c r="B37" t="s">
        <v>251</v>
      </c>
    </row>
    <row r="38" spans="1:2" x14ac:dyDescent="0.25">
      <c r="A38" t="s">
        <v>71</v>
      </c>
      <c r="B38" t="s">
        <v>252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51B2-BCC8-4D84-A946-881A27A28C8C}">
  <dimension ref="A1:B38"/>
  <sheetViews>
    <sheetView topLeftCell="A1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181</v>
      </c>
      <c r="B2" t="s">
        <v>3</v>
      </c>
    </row>
    <row r="3" spans="1:2" x14ac:dyDescent="0.25">
      <c r="A3" t="s">
        <v>182</v>
      </c>
      <c r="B3" t="s">
        <v>3</v>
      </c>
    </row>
    <row r="4" spans="1:2" x14ac:dyDescent="0.25">
      <c r="A4" t="s">
        <v>183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184</v>
      </c>
    </row>
    <row r="7" spans="1:2" x14ac:dyDescent="0.25">
      <c r="A7" t="s">
        <v>9</v>
      </c>
      <c r="B7" t="s">
        <v>185</v>
      </c>
    </row>
    <row r="8" spans="1:2" x14ac:dyDescent="0.25">
      <c r="A8" t="s">
        <v>11</v>
      </c>
      <c r="B8" t="s">
        <v>186</v>
      </c>
    </row>
    <row r="9" spans="1:2" x14ac:dyDescent="0.25">
      <c r="A9" t="s">
        <v>13</v>
      </c>
      <c r="B9" t="s">
        <v>187</v>
      </c>
    </row>
    <row r="10" spans="1:2" x14ac:dyDescent="0.25">
      <c r="A10" t="s">
        <v>15</v>
      </c>
      <c r="B10" t="s">
        <v>188</v>
      </c>
    </row>
    <row r="11" spans="1:2" x14ac:dyDescent="0.25">
      <c r="A11" t="s">
        <v>17</v>
      </c>
      <c r="B11" t="s">
        <v>189</v>
      </c>
    </row>
    <row r="12" spans="1:2" x14ac:dyDescent="0.25">
      <c r="A12" t="s">
        <v>19</v>
      </c>
      <c r="B12" t="s">
        <v>190</v>
      </c>
    </row>
    <row r="13" spans="1:2" x14ac:dyDescent="0.25">
      <c r="A13" t="s">
        <v>21</v>
      </c>
      <c r="B13" t="s">
        <v>191</v>
      </c>
    </row>
    <row r="14" spans="1:2" x14ac:dyDescent="0.25">
      <c r="A14" t="s">
        <v>23</v>
      </c>
      <c r="B14" t="s">
        <v>192</v>
      </c>
    </row>
    <row r="15" spans="1:2" x14ac:dyDescent="0.25">
      <c r="A15" t="s">
        <v>25</v>
      </c>
      <c r="B15" t="s">
        <v>193</v>
      </c>
    </row>
    <row r="16" spans="1:2" x14ac:dyDescent="0.25">
      <c r="A16" t="s">
        <v>27</v>
      </c>
      <c r="B16" t="s">
        <v>194</v>
      </c>
    </row>
    <row r="17" spans="1:2" x14ac:dyDescent="0.25">
      <c r="A17" t="s">
        <v>29</v>
      </c>
      <c r="B17" t="s">
        <v>195</v>
      </c>
    </row>
    <row r="18" spans="1:2" x14ac:dyDescent="0.25">
      <c r="A18" t="s">
        <v>31</v>
      </c>
      <c r="B18" t="s">
        <v>196</v>
      </c>
    </row>
    <row r="19" spans="1:2" x14ac:dyDescent="0.25">
      <c r="A19" t="s">
        <v>33</v>
      </c>
      <c r="B19" t="s">
        <v>197</v>
      </c>
    </row>
    <row r="20" spans="1:2" x14ac:dyDescent="0.25">
      <c r="A20" t="s">
        <v>35</v>
      </c>
      <c r="B20" t="s">
        <v>198</v>
      </c>
    </row>
    <row r="21" spans="1:2" x14ac:dyDescent="0.25">
      <c r="A21" t="s">
        <v>37</v>
      </c>
      <c r="B21" t="s">
        <v>199</v>
      </c>
    </row>
    <row r="22" spans="1:2" x14ac:dyDescent="0.25">
      <c r="A22" t="s">
        <v>39</v>
      </c>
      <c r="B22" t="s">
        <v>200</v>
      </c>
    </row>
    <row r="23" spans="1:2" x14ac:dyDescent="0.25">
      <c r="A23" t="s">
        <v>41</v>
      </c>
      <c r="B23" t="s">
        <v>201</v>
      </c>
    </row>
    <row r="24" spans="1:2" x14ac:dyDescent="0.25">
      <c r="A24" t="s">
        <v>43</v>
      </c>
      <c r="B24" t="s">
        <v>202</v>
      </c>
    </row>
    <row r="25" spans="1:2" x14ac:dyDescent="0.25">
      <c r="A25" t="s">
        <v>45</v>
      </c>
      <c r="B25" t="s">
        <v>203</v>
      </c>
    </row>
    <row r="26" spans="1:2" x14ac:dyDescent="0.25">
      <c r="A26" t="s">
        <v>47</v>
      </c>
      <c r="B26" t="s">
        <v>204</v>
      </c>
    </row>
    <row r="27" spans="1:2" x14ac:dyDescent="0.25">
      <c r="A27" t="s">
        <v>49</v>
      </c>
      <c r="B27" t="s">
        <v>205</v>
      </c>
    </row>
    <row r="28" spans="1:2" x14ac:dyDescent="0.25">
      <c r="A28" t="s">
        <v>51</v>
      </c>
      <c r="B28" t="s">
        <v>206</v>
      </c>
    </row>
    <row r="29" spans="1:2" x14ac:dyDescent="0.25">
      <c r="A29" t="s">
        <v>53</v>
      </c>
      <c r="B29" t="s">
        <v>207</v>
      </c>
    </row>
    <row r="30" spans="1:2" x14ac:dyDescent="0.25">
      <c r="A30" t="s">
        <v>55</v>
      </c>
      <c r="B30" t="s">
        <v>208</v>
      </c>
    </row>
    <row r="31" spans="1:2" x14ac:dyDescent="0.25">
      <c r="A31" t="s">
        <v>57</v>
      </c>
      <c r="B31" t="s">
        <v>209</v>
      </c>
    </row>
    <row r="32" spans="1:2" x14ac:dyDescent="0.25">
      <c r="A32" t="s">
        <v>59</v>
      </c>
      <c r="B32" t="s">
        <v>210</v>
      </c>
    </row>
    <row r="33" spans="1:2" x14ac:dyDescent="0.25">
      <c r="A33" t="s">
        <v>61</v>
      </c>
      <c r="B33" t="s">
        <v>211</v>
      </c>
    </row>
    <row r="34" spans="1:2" x14ac:dyDescent="0.25">
      <c r="A34" t="s">
        <v>63</v>
      </c>
      <c r="B34" t="s">
        <v>212</v>
      </c>
    </row>
    <row r="35" spans="1:2" x14ac:dyDescent="0.25">
      <c r="A35" t="s">
        <v>65</v>
      </c>
      <c r="B35" t="s">
        <v>213</v>
      </c>
    </row>
    <row r="36" spans="1:2" x14ac:dyDescent="0.25">
      <c r="A36" t="s">
        <v>67</v>
      </c>
      <c r="B36" t="s">
        <v>214</v>
      </c>
    </row>
    <row r="37" spans="1:2" x14ac:dyDescent="0.25">
      <c r="A37" t="s">
        <v>69</v>
      </c>
      <c r="B37" t="s">
        <v>215</v>
      </c>
    </row>
    <row r="38" spans="1:2" x14ac:dyDescent="0.25">
      <c r="A38" t="s">
        <v>71</v>
      </c>
      <c r="B38" t="s">
        <v>216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40AA-2C54-4F3D-899E-44297EA77009}">
  <dimension ref="A1:B38"/>
  <sheetViews>
    <sheetView topLeftCell="A10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145</v>
      </c>
      <c r="B2" t="s">
        <v>3</v>
      </c>
    </row>
    <row r="3" spans="1:2" x14ac:dyDescent="0.25">
      <c r="A3" t="s">
        <v>146</v>
      </c>
      <c r="B3" t="s">
        <v>3</v>
      </c>
    </row>
    <row r="4" spans="1:2" x14ac:dyDescent="0.25">
      <c r="A4" t="s">
        <v>147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148</v>
      </c>
    </row>
    <row r="7" spans="1:2" x14ac:dyDescent="0.25">
      <c r="A7" t="s">
        <v>9</v>
      </c>
      <c r="B7" t="s">
        <v>149</v>
      </c>
    </row>
    <row r="8" spans="1:2" x14ac:dyDescent="0.25">
      <c r="A8" t="s">
        <v>11</v>
      </c>
      <c r="B8" t="s">
        <v>150</v>
      </c>
    </row>
    <row r="9" spans="1:2" x14ac:dyDescent="0.25">
      <c r="A9" t="s">
        <v>13</v>
      </c>
      <c r="B9" t="s">
        <v>151</v>
      </c>
    </row>
    <row r="10" spans="1:2" x14ac:dyDescent="0.25">
      <c r="A10" t="s">
        <v>15</v>
      </c>
      <c r="B10" t="s">
        <v>152</v>
      </c>
    </row>
    <row r="11" spans="1:2" x14ac:dyDescent="0.25">
      <c r="A11" t="s">
        <v>17</v>
      </c>
      <c r="B11" t="s">
        <v>153</v>
      </c>
    </row>
    <row r="12" spans="1:2" x14ac:dyDescent="0.25">
      <c r="A12" t="s">
        <v>19</v>
      </c>
      <c r="B12" t="s">
        <v>154</v>
      </c>
    </row>
    <row r="13" spans="1:2" x14ac:dyDescent="0.25">
      <c r="A13" t="s">
        <v>21</v>
      </c>
      <c r="B13" t="s">
        <v>155</v>
      </c>
    </row>
    <row r="14" spans="1:2" x14ac:dyDescent="0.25">
      <c r="A14" t="s">
        <v>23</v>
      </c>
      <c r="B14" t="s">
        <v>156</v>
      </c>
    </row>
    <row r="15" spans="1:2" x14ac:dyDescent="0.25">
      <c r="A15" t="s">
        <v>25</v>
      </c>
      <c r="B15" t="s">
        <v>157</v>
      </c>
    </row>
    <row r="16" spans="1:2" x14ac:dyDescent="0.25">
      <c r="A16" t="s">
        <v>27</v>
      </c>
      <c r="B16" t="s">
        <v>158</v>
      </c>
    </row>
    <row r="17" spans="1:2" x14ac:dyDescent="0.25">
      <c r="A17" t="s">
        <v>29</v>
      </c>
      <c r="B17" t="s">
        <v>159</v>
      </c>
    </row>
    <row r="18" spans="1:2" x14ac:dyDescent="0.25">
      <c r="A18" t="s">
        <v>31</v>
      </c>
      <c r="B18" t="s">
        <v>160</v>
      </c>
    </row>
    <row r="19" spans="1:2" x14ac:dyDescent="0.25">
      <c r="A19" t="s">
        <v>33</v>
      </c>
      <c r="B19" t="s">
        <v>161</v>
      </c>
    </row>
    <row r="20" spans="1:2" x14ac:dyDescent="0.25">
      <c r="A20" t="s">
        <v>35</v>
      </c>
      <c r="B20" t="s">
        <v>162</v>
      </c>
    </row>
    <row r="21" spans="1:2" x14ac:dyDescent="0.25">
      <c r="A21" t="s">
        <v>37</v>
      </c>
      <c r="B21" t="s">
        <v>163</v>
      </c>
    </row>
    <row r="22" spans="1:2" x14ac:dyDescent="0.25">
      <c r="A22" t="s">
        <v>39</v>
      </c>
      <c r="B22" t="s">
        <v>164</v>
      </c>
    </row>
    <row r="23" spans="1:2" x14ac:dyDescent="0.25">
      <c r="A23" t="s">
        <v>41</v>
      </c>
      <c r="B23" t="s">
        <v>165</v>
      </c>
    </row>
    <row r="24" spans="1:2" x14ac:dyDescent="0.25">
      <c r="A24" t="s">
        <v>43</v>
      </c>
      <c r="B24" t="s">
        <v>166</v>
      </c>
    </row>
    <row r="25" spans="1:2" x14ac:dyDescent="0.25">
      <c r="A25" t="s">
        <v>45</v>
      </c>
      <c r="B25" t="s">
        <v>167</v>
      </c>
    </row>
    <row r="26" spans="1:2" x14ac:dyDescent="0.25">
      <c r="A26" t="s">
        <v>47</v>
      </c>
      <c r="B26" t="s">
        <v>168</v>
      </c>
    </row>
    <row r="27" spans="1:2" x14ac:dyDescent="0.25">
      <c r="A27" t="s">
        <v>49</v>
      </c>
      <c r="B27" t="s">
        <v>169</v>
      </c>
    </row>
    <row r="28" spans="1:2" x14ac:dyDescent="0.25">
      <c r="A28" t="s">
        <v>51</v>
      </c>
      <c r="B28" t="s">
        <v>170</v>
      </c>
    </row>
    <row r="29" spans="1:2" x14ac:dyDescent="0.25">
      <c r="A29" t="s">
        <v>53</v>
      </c>
      <c r="B29" t="s">
        <v>171</v>
      </c>
    </row>
    <row r="30" spans="1:2" x14ac:dyDescent="0.25">
      <c r="A30" t="s">
        <v>55</v>
      </c>
      <c r="B30" t="s">
        <v>172</v>
      </c>
    </row>
    <row r="31" spans="1:2" x14ac:dyDescent="0.25">
      <c r="A31" t="s">
        <v>57</v>
      </c>
      <c r="B31" t="s">
        <v>173</v>
      </c>
    </row>
    <row r="32" spans="1:2" x14ac:dyDescent="0.25">
      <c r="A32" t="s">
        <v>59</v>
      </c>
      <c r="B32" t="s">
        <v>174</v>
      </c>
    </row>
    <row r="33" spans="1:2" x14ac:dyDescent="0.25">
      <c r="A33" t="s">
        <v>61</v>
      </c>
      <c r="B33" t="s">
        <v>175</v>
      </c>
    </row>
    <row r="34" spans="1:2" x14ac:dyDescent="0.25">
      <c r="A34" t="s">
        <v>63</v>
      </c>
      <c r="B34" t="s">
        <v>176</v>
      </c>
    </row>
    <row r="35" spans="1:2" x14ac:dyDescent="0.25">
      <c r="A35" t="s">
        <v>65</v>
      </c>
      <c r="B35" t="s">
        <v>177</v>
      </c>
    </row>
    <row r="36" spans="1:2" x14ac:dyDescent="0.25">
      <c r="A36" t="s">
        <v>67</v>
      </c>
      <c r="B36" t="s">
        <v>178</v>
      </c>
    </row>
    <row r="37" spans="1:2" x14ac:dyDescent="0.25">
      <c r="A37" t="s">
        <v>69</v>
      </c>
      <c r="B37" t="s">
        <v>179</v>
      </c>
    </row>
    <row r="38" spans="1:2" x14ac:dyDescent="0.25">
      <c r="A38" t="s">
        <v>71</v>
      </c>
      <c r="B38" t="s">
        <v>180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F146-D76A-456C-8324-8B72CBCCCF94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109</v>
      </c>
      <c r="B2" t="s">
        <v>3</v>
      </c>
    </row>
    <row r="3" spans="1:2" x14ac:dyDescent="0.25">
      <c r="A3" t="s">
        <v>110</v>
      </c>
      <c r="B3" t="s">
        <v>3</v>
      </c>
    </row>
    <row r="4" spans="1:2" x14ac:dyDescent="0.25">
      <c r="A4" t="s">
        <v>111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112</v>
      </c>
    </row>
    <row r="7" spans="1:2" x14ac:dyDescent="0.25">
      <c r="A7" t="s">
        <v>9</v>
      </c>
      <c r="B7" t="s">
        <v>113</v>
      </c>
    </row>
    <row r="8" spans="1:2" x14ac:dyDescent="0.25">
      <c r="A8" t="s">
        <v>11</v>
      </c>
      <c r="B8" t="s">
        <v>114</v>
      </c>
    </row>
    <row r="9" spans="1:2" x14ac:dyDescent="0.25">
      <c r="A9" t="s">
        <v>13</v>
      </c>
      <c r="B9" t="s">
        <v>115</v>
      </c>
    </row>
    <row r="10" spans="1:2" x14ac:dyDescent="0.25">
      <c r="A10" t="s">
        <v>15</v>
      </c>
      <c r="B10" t="s">
        <v>116</v>
      </c>
    </row>
    <row r="11" spans="1:2" x14ac:dyDescent="0.25">
      <c r="A11" t="s">
        <v>17</v>
      </c>
      <c r="B11" t="s">
        <v>117</v>
      </c>
    </row>
    <row r="12" spans="1:2" x14ac:dyDescent="0.25">
      <c r="A12" t="s">
        <v>19</v>
      </c>
      <c r="B12" t="s">
        <v>118</v>
      </c>
    </row>
    <row r="13" spans="1:2" x14ac:dyDescent="0.25">
      <c r="A13" t="s">
        <v>21</v>
      </c>
      <c r="B13" t="s">
        <v>119</v>
      </c>
    </row>
    <row r="14" spans="1:2" x14ac:dyDescent="0.25">
      <c r="A14" t="s">
        <v>23</v>
      </c>
      <c r="B14" t="s">
        <v>120</v>
      </c>
    </row>
    <row r="15" spans="1:2" x14ac:dyDescent="0.25">
      <c r="A15" t="s">
        <v>25</v>
      </c>
      <c r="B15" t="s">
        <v>121</v>
      </c>
    </row>
    <row r="16" spans="1:2" x14ac:dyDescent="0.25">
      <c r="A16" t="s">
        <v>27</v>
      </c>
      <c r="B16" t="s">
        <v>122</v>
      </c>
    </row>
    <row r="17" spans="1:2" x14ac:dyDescent="0.25">
      <c r="A17" t="s">
        <v>29</v>
      </c>
      <c r="B17" t="s">
        <v>123</v>
      </c>
    </row>
    <row r="18" spans="1:2" x14ac:dyDescent="0.25">
      <c r="A18" t="s">
        <v>31</v>
      </c>
      <c r="B18" t="s">
        <v>124</v>
      </c>
    </row>
    <row r="19" spans="1:2" x14ac:dyDescent="0.25">
      <c r="A19" t="s">
        <v>33</v>
      </c>
      <c r="B19" t="s">
        <v>125</v>
      </c>
    </row>
    <row r="20" spans="1:2" x14ac:dyDescent="0.25">
      <c r="A20" t="s">
        <v>35</v>
      </c>
      <c r="B20" t="s">
        <v>126</v>
      </c>
    </row>
    <row r="21" spans="1:2" x14ac:dyDescent="0.25">
      <c r="A21" t="s">
        <v>37</v>
      </c>
      <c r="B21" t="s">
        <v>127</v>
      </c>
    </row>
    <row r="22" spans="1:2" x14ac:dyDescent="0.25">
      <c r="A22" t="s">
        <v>39</v>
      </c>
      <c r="B22" t="s">
        <v>128</v>
      </c>
    </row>
    <row r="23" spans="1:2" x14ac:dyDescent="0.25">
      <c r="A23" t="s">
        <v>41</v>
      </c>
      <c r="B23" t="s">
        <v>129</v>
      </c>
    </row>
    <row r="24" spans="1:2" x14ac:dyDescent="0.25">
      <c r="A24" t="s">
        <v>43</v>
      </c>
      <c r="B24" t="s">
        <v>130</v>
      </c>
    </row>
    <row r="25" spans="1:2" x14ac:dyDescent="0.25">
      <c r="A25" t="s">
        <v>45</v>
      </c>
      <c r="B25" t="s">
        <v>131</v>
      </c>
    </row>
    <row r="26" spans="1:2" x14ac:dyDescent="0.25">
      <c r="A26" t="s">
        <v>47</v>
      </c>
      <c r="B26" t="s">
        <v>132</v>
      </c>
    </row>
    <row r="27" spans="1:2" x14ac:dyDescent="0.25">
      <c r="A27" t="s">
        <v>49</v>
      </c>
      <c r="B27" t="s">
        <v>133</v>
      </c>
    </row>
    <row r="28" spans="1:2" x14ac:dyDescent="0.25">
      <c r="A28" t="s">
        <v>51</v>
      </c>
      <c r="B28" t="s">
        <v>134</v>
      </c>
    </row>
    <row r="29" spans="1:2" x14ac:dyDescent="0.25">
      <c r="A29" t="s">
        <v>53</v>
      </c>
      <c r="B29" t="s">
        <v>135</v>
      </c>
    </row>
    <row r="30" spans="1:2" x14ac:dyDescent="0.25">
      <c r="A30" t="s">
        <v>55</v>
      </c>
      <c r="B30" t="s">
        <v>136</v>
      </c>
    </row>
    <row r="31" spans="1:2" x14ac:dyDescent="0.25">
      <c r="A31" t="s">
        <v>57</v>
      </c>
      <c r="B31" t="s">
        <v>137</v>
      </c>
    </row>
    <row r="32" spans="1:2" x14ac:dyDescent="0.25">
      <c r="A32" t="s">
        <v>59</v>
      </c>
      <c r="B32" t="s">
        <v>138</v>
      </c>
    </row>
    <row r="33" spans="1:2" x14ac:dyDescent="0.25">
      <c r="A33" t="s">
        <v>61</v>
      </c>
      <c r="B33" t="s">
        <v>139</v>
      </c>
    </row>
    <row r="34" spans="1:2" x14ac:dyDescent="0.25">
      <c r="A34" t="s">
        <v>63</v>
      </c>
      <c r="B34" t="s">
        <v>140</v>
      </c>
    </row>
    <row r="35" spans="1:2" x14ac:dyDescent="0.25">
      <c r="A35" t="s">
        <v>65</v>
      </c>
      <c r="B35" t="s">
        <v>141</v>
      </c>
    </row>
    <row r="36" spans="1:2" x14ac:dyDescent="0.25">
      <c r="A36" t="s">
        <v>67</v>
      </c>
      <c r="B36" t="s">
        <v>142</v>
      </c>
    </row>
    <row r="37" spans="1:2" x14ac:dyDescent="0.25">
      <c r="A37" t="s">
        <v>69</v>
      </c>
      <c r="B37" t="s">
        <v>143</v>
      </c>
    </row>
    <row r="38" spans="1:2" x14ac:dyDescent="0.25">
      <c r="A38" t="s">
        <v>71</v>
      </c>
      <c r="B38" t="s">
        <v>144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E315-533F-4F64-912A-EF8CE2FDA876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73</v>
      </c>
      <c r="B2" t="s">
        <v>3</v>
      </c>
    </row>
    <row r="3" spans="1:2" x14ac:dyDescent="0.25">
      <c r="A3" t="s">
        <v>74</v>
      </c>
      <c r="B3" t="s">
        <v>3</v>
      </c>
    </row>
    <row r="4" spans="1:2" x14ac:dyDescent="0.25">
      <c r="A4" t="s">
        <v>75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76</v>
      </c>
    </row>
    <row r="7" spans="1:2" x14ac:dyDescent="0.25">
      <c r="A7" t="s">
        <v>9</v>
      </c>
      <c r="B7" t="s">
        <v>77</v>
      </c>
    </row>
    <row r="8" spans="1:2" x14ac:dyDescent="0.25">
      <c r="A8" t="s">
        <v>11</v>
      </c>
      <c r="B8" t="s">
        <v>78</v>
      </c>
    </row>
    <row r="9" spans="1:2" x14ac:dyDescent="0.25">
      <c r="A9" t="s">
        <v>13</v>
      </c>
      <c r="B9" t="s">
        <v>79</v>
      </c>
    </row>
    <row r="10" spans="1:2" x14ac:dyDescent="0.25">
      <c r="A10" t="s">
        <v>15</v>
      </c>
      <c r="B10" t="s">
        <v>80</v>
      </c>
    </row>
    <row r="11" spans="1:2" x14ac:dyDescent="0.25">
      <c r="A11" t="s">
        <v>17</v>
      </c>
      <c r="B11" t="s">
        <v>81</v>
      </c>
    </row>
    <row r="12" spans="1:2" x14ac:dyDescent="0.25">
      <c r="A12" t="s">
        <v>19</v>
      </c>
      <c r="B12" t="s">
        <v>82</v>
      </c>
    </row>
    <row r="13" spans="1:2" x14ac:dyDescent="0.25">
      <c r="A13" t="s">
        <v>21</v>
      </c>
      <c r="B13" t="s">
        <v>83</v>
      </c>
    </row>
    <row r="14" spans="1:2" x14ac:dyDescent="0.25">
      <c r="A14" t="s">
        <v>23</v>
      </c>
      <c r="B14" t="s">
        <v>84</v>
      </c>
    </row>
    <row r="15" spans="1:2" x14ac:dyDescent="0.25">
      <c r="A15" t="s">
        <v>25</v>
      </c>
      <c r="B15" t="s">
        <v>85</v>
      </c>
    </row>
    <row r="16" spans="1:2" x14ac:dyDescent="0.25">
      <c r="A16" t="s">
        <v>27</v>
      </c>
      <c r="B16" t="s">
        <v>86</v>
      </c>
    </row>
    <row r="17" spans="1:2" x14ac:dyDescent="0.25">
      <c r="A17" t="s">
        <v>29</v>
      </c>
      <c r="B17" t="s">
        <v>87</v>
      </c>
    </row>
    <row r="18" spans="1:2" x14ac:dyDescent="0.25">
      <c r="A18" t="s">
        <v>31</v>
      </c>
      <c r="B18" t="s">
        <v>88</v>
      </c>
    </row>
    <row r="19" spans="1:2" x14ac:dyDescent="0.25">
      <c r="A19" t="s">
        <v>33</v>
      </c>
      <c r="B19" t="s">
        <v>89</v>
      </c>
    </row>
    <row r="20" spans="1:2" x14ac:dyDescent="0.25">
      <c r="A20" t="s">
        <v>35</v>
      </c>
      <c r="B20" t="s">
        <v>90</v>
      </c>
    </row>
    <row r="21" spans="1:2" x14ac:dyDescent="0.25">
      <c r="A21" t="s">
        <v>37</v>
      </c>
      <c r="B21" t="s">
        <v>91</v>
      </c>
    </row>
    <row r="22" spans="1:2" x14ac:dyDescent="0.25">
      <c r="A22" t="s">
        <v>39</v>
      </c>
      <c r="B22" t="s">
        <v>92</v>
      </c>
    </row>
    <row r="23" spans="1:2" x14ac:dyDescent="0.25">
      <c r="A23" t="s">
        <v>41</v>
      </c>
      <c r="B23" t="s">
        <v>93</v>
      </c>
    </row>
    <row r="24" spans="1:2" x14ac:dyDescent="0.25">
      <c r="A24" t="s">
        <v>43</v>
      </c>
      <c r="B24" t="s">
        <v>94</v>
      </c>
    </row>
    <row r="25" spans="1:2" x14ac:dyDescent="0.25">
      <c r="A25" t="s">
        <v>45</v>
      </c>
      <c r="B25" t="s">
        <v>95</v>
      </c>
    </row>
    <row r="26" spans="1:2" x14ac:dyDescent="0.25">
      <c r="A26" t="s">
        <v>47</v>
      </c>
      <c r="B26" t="s">
        <v>96</v>
      </c>
    </row>
    <row r="27" spans="1:2" x14ac:dyDescent="0.25">
      <c r="A27" t="s">
        <v>49</v>
      </c>
      <c r="B27" t="s">
        <v>97</v>
      </c>
    </row>
    <row r="28" spans="1:2" x14ac:dyDescent="0.25">
      <c r="A28" t="s">
        <v>51</v>
      </c>
      <c r="B28" t="s">
        <v>98</v>
      </c>
    </row>
    <row r="29" spans="1:2" x14ac:dyDescent="0.25">
      <c r="A29" t="s">
        <v>53</v>
      </c>
      <c r="B29" t="s">
        <v>99</v>
      </c>
    </row>
    <row r="30" spans="1:2" x14ac:dyDescent="0.25">
      <c r="A30" t="s">
        <v>55</v>
      </c>
      <c r="B30" t="s">
        <v>100</v>
      </c>
    </row>
    <row r="31" spans="1:2" x14ac:dyDescent="0.25">
      <c r="A31" t="s">
        <v>57</v>
      </c>
      <c r="B31" t="s">
        <v>101</v>
      </c>
    </row>
    <row r="32" spans="1:2" x14ac:dyDescent="0.25">
      <c r="A32" t="s">
        <v>59</v>
      </c>
      <c r="B32" t="s">
        <v>102</v>
      </c>
    </row>
    <row r="33" spans="1:2" x14ac:dyDescent="0.25">
      <c r="A33" t="s">
        <v>61</v>
      </c>
      <c r="B33" t="s">
        <v>103</v>
      </c>
    </row>
    <row r="34" spans="1:2" x14ac:dyDescent="0.25">
      <c r="A34" t="s">
        <v>63</v>
      </c>
      <c r="B34" t="s">
        <v>104</v>
      </c>
    </row>
    <row r="35" spans="1:2" x14ac:dyDescent="0.25">
      <c r="A35" t="s">
        <v>65</v>
      </c>
      <c r="B35" t="s">
        <v>105</v>
      </c>
    </row>
    <row r="36" spans="1:2" x14ac:dyDescent="0.25">
      <c r="A36" t="s">
        <v>67</v>
      </c>
      <c r="B36" t="s">
        <v>106</v>
      </c>
    </row>
    <row r="37" spans="1:2" x14ac:dyDescent="0.25">
      <c r="A37" t="s">
        <v>69</v>
      </c>
      <c r="B37" t="s">
        <v>107</v>
      </c>
    </row>
    <row r="38" spans="1:2" x14ac:dyDescent="0.25">
      <c r="A38" t="s">
        <v>71</v>
      </c>
      <c r="B38" t="s">
        <v>108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E71A-AB5D-48BE-856F-CEEC0DD69757}">
  <dimension ref="A1:B38"/>
  <sheetViews>
    <sheetView topLeftCell="A10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s="11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18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22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A19" t="s">
        <v>33</v>
      </c>
      <c r="B19" t="s">
        <v>34</v>
      </c>
    </row>
    <row r="20" spans="1:2" x14ac:dyDescent="0.25">
      <c r="A20" t="s">
        <v>35</v>
      </c>
      <c r="B20" t="s">
        <v>36</v>
      </c>
    </row>
    <row r="21" spans="1:2" x14ac:dyDescent="0.25">
      <c r="A21" t="s">
        <v>37</v>
      </c>
      <c r="B21" t="s">
        <v>38</v>
      </c>
    </row>
    <row r="22" spans="1:2" x14ac:dyDescent="0.25">
      <c r="A22" t="s">
        <v>39</v>
      </c>
      <c r="B22" t="s">
        <v>40</v>
      </c>
    </row>
    <row r="23" spans="1:2" x14ac:dyDescent="0.25">
      <c r="A23" t="s">
        <v>41</v>
      </c>
      <c r="B23" t="s">
        <v>42</v>
      </c>
    </row>
    <row r="24" spans="1:2" x14ac:dyDescent="0.25">
      <c r="A24" t="s">
        <v>43</v>
      </c>
      <c r="B24" t="s">
        <v>44</v>
      </c>
    </row>
    <row r="25" spans="1:2" x14ac:dyDescent="0.25">
      <c r="A25" t="s">
        <v>45</v>
      </c>
      <c r="B25" t="s">
        <v>46</v>
      </c>
    </row>
    <row r="26" spans="1:2" x14ac:dyDescent="0.25">
      <c r="A26" t="s">
        <v>47</v>
      </c>
      <c r="B26" t="s">
        <v>48</v>
      </c>
    </row>
    <row r="27" spans="1:2" x14ac:dyDescent="0.25">
      <c r="A27" t="s">
        <v>49</v>
      </c>
      <c r="B27" t="s">
        <v>50</v>
      </c>
    </row>
    <row r="28" spans="1:2" x14ac:dyDescent="0.25">
      <c r="A28" t="s">
        <v>51</v>
      </c>
      <c r="B28" t="s">
        <v>52</v>
      </c>
    </row>
    <row r="29" spans="1:2" x14ac:dyDescent="0.25">
      <c r="A29" t="s">
        <v>53</v>
      </c>
      <c r="B29" t="s">
        <v>54</v>
      </c>
    </row>
    <row r="30" spans="1:2" x14ac:dyDescent="0.25">
      <c r="A30" t="s">
        <v>55</v>
      </c>
      <c r="B30" t="s">
        <v>56</v>
      </c>
    </row>
    <row r="31" spans="1:2" x14ac:dyDescent="0.25">
      <c r="A31" t="s">
        <v>57</v>
      </c>
      <c r="B31" t="s">
        <v>58</v>
      </c>
    </row>
    <row r="32" spans="1:2" x14ac:dyDescent="0.25">
      <c r="A32" t="s">
        <v>59</v>
      </c>
      <c r="B32" t="s">
        <v>60</v>
      </c>
    </row>
    <row r="33" spans="1:2" x14ac:dyDescent="0.25">
      <c r="A33" t="s">
        <v>61</v>
      </c>
      <c r="B33" t="s">
        <v>62</v>
      </c>
    </row>
    <row r="34" spans="1:2" x14ac:dyDescent="0.25">
      <c r="A34" t="s">
        <v>63</v>
      </c>
      <c r="B34" t="s">
        <v>64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67</v>
      </c>
      <c r="B36" t="s">
        <v>68</v>
      </c>
    </row>
    <row r="37" spans="1:2" x14ac:dyDescent="0.25">
      <c r="A37" t="s">
        <v>69</v>
      </c>
      <c r="B37" t="s">
        <v>70</v>
      </c>
    </row>
    <row r="38" spans="1:2" x14ac:dyDescent="0.25">
      <c r="A38" t="s">
        <v>71</v>
      </c>
      <c r="B38" t="s">
        <v>72</v>
      </c>
    </row>
  </sheetData>
  <hyperlinks>
    <hyperlink ref="A3" r:id="rId1" xr:uid="{C698BF61-7C97-47A7-8234-3FE4BEB76261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8E7D-FAB9-4233-9107-71CD549E8162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328</v>
      </c>
      <c r="B2" t="s">
        <v>3</v>
      </c>
    </row>
    <row r="3" spans="1:2" x14ac:dyDescent="0.25">
      <c r="A3" t="s">
        <v>329</v>
      </c>
      <c r="B3" t="s">
        <v>3</v>
      </c>
    </row>
    <row r="4" spans="1:2" x14ac:dyDescent="0.25">
      <c r="A4" t="s">
        <v>330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331</v>
      </c>
    </row>
    <row r="7" spans="1:2" x14ac:dyDescent="0.25">
      <c r="A7" t="s">
        <v>9</v>
      </c>
      <c r="B7">
        <v>16.048394999999999</v>
      </c>
    </row>
    <row r="8" spans="1:2" x14ac:dyDescent="0.25">
      <c r="A8" t="s">
        <v>11</v>
      </c>
      <c r="B8">
        <v>16.101438999999999</v>
      </c>
    </row>
    <row r="9" spans="1:2" x14ac:dyDescent="0.25">
      <c r="A9" t="s">
        <v>13</v>
      </c>
      <c r="B9">
        <v>16.484634</v>
      </c>
    </row>
    <row r="10" spans="1:2" x14ac:dyDescent="0.25">
      <c r="A10" t="s">
        <v>15</v>
      </c>
      <c r="B10">
        <v>16.331904999999999</v>
      </c>
    </row>
    <row r="11" spans="1:2" x14ac:dyDescent="0.25">
      <c r="A11" t="s">
        <v>17</v>
      </c>
      <c r="B11">
        <v>15.610167000000001</v>
      </c>
    </row>
    <row r="12" spans="1:2" x14ac:dyDescent="0.25">
      <c r="A12" t="s">
        <v>19</v>
      </c>
      <c r="B12">
        <v>14.833102999999999</v>
      </c>
    </row>
    <row r="13" spans="1:2" x14ac:dyDescent="0.25">
      <c r="A13" t="s">
        <v>21</v>
      </c>
      <c r="B13">
        <v>14.62313</v>
      </c>
    </row>
    <row r="14" spans="1:2" x14ac:dyDescent="0.25">
      <c r="A14" t="s">
        <v>23</v>
      </c>
      <c r="B14">
        <v>14.486198999999999</v>
      </c>
    </row>
    <row r="15" spans="1:2" x14ac:dyDescent="0.25">
      <c r="A15" t="s">
        <v>25</v>
      </c>
      <c r="B15">
        <v>14.339161000000001</v>
      </c>
    </row>
    <row r="16" spans="1:2" x14ac:dyDescent="0.25">
      <c r="A16" t="s">
        <v>27</v>
      </c>
      <c r="B16">
        <v>14.092827</v>
      </c>
    </row>
    <row r="17" spans="1:2" x14ac:dyDescent="0.25">
      <c r="A17" t="s">
        <v>29</v>
      </c>
      <c r="B17">
        <v>13.94848</v>
      </c>
    </row>
    <row r="18" spans="1:2" x14ac:dyDescent="0.25">
      <c r="A18" t="s">
        <v>31</v>
      </c>
      <c r="B18">
        <v>13.693054</v>
      </c>
    </row>
    <row r="19" spans="1:2" x14ac:dyDescent="0.25">
      <c r="A19" t="s">
        <v>33</v>
      </c>
      <c r="B19">
        <v>13.511702</v>
      </c>
    </row>
    <row r="20" spans="1:2" x14ac:dyDescent="0.25">
      <c r="A20" t="s">
        <v>35</v>
      </c>
      <c r="B20">
        <v>13.305961999999999</v>
      </c>
    </row>
    <row r="21" spans="1:2" x14ac:dyDescent="0.25">
      <c r="A21" t="s">
        <v>37</v>
      </c>
      <c r="B21">
        <v>13.076345</v>
      </c>
    </row>
    <row r="22" spans="1:2" x14ac:dyDescent="0.25">
      <c r="A22" t="s">
        <v>39</v>
      </c>
      <c r="B22">
        <v>12.891634</v>
      </c>
    </row>
    <row r="23" spans="1:2" x14ac:dyDescent="0.25">
      <c r="A23" t="s">
        <v>41</v>
      </c>
      <c r="B23">
        <v>12.623106</v>
      </c>
    </row>
    <row r="24" spans="1:2" x14ac:dyDescent="0.25">
      <c r="A24" t="s">
        <v>43</v>
      </c>
      <c r="B24">
        <v>12.348716</v>
      </c>
    </row>
    <row r="25" spans="1:2" x14ac:dyDescent="0.25">
      <c r="A25" t="s">
        <v>45</v>
      </c>
      <c r="B25">
        <v>11.996309</v>
      </c>
    </row>
    <row r="26" spans="1:2" x14ac:dyDescent="0.25">
      <c r="A26" t="s">
        <v>47</v>
      </c>
      <c r="B26">
        <v>11.795731</v>
      </c>
    </row>
    <row r="27" spans="1:2" x14ac:dyDescent="0.25">
      <c r="A27" t="s">
        <v>49</v>
      </c>
      <c r="B27">
        <v>11.260697</v>
      </c>
    </row>
    <row r="28" spans="1:2" x14ac:dyDescent="0.25">
      <c r="A28" t="s">
        <v>51</v>
      </c>
      <c r="B28">
        <v>11.125595000000001</v>
      </c>
    </row>
    <row r="29" spans="1:2" x14ac:dyDescent="0.25">
      <c r="A29" t="s">
        <v>53</v>
      </c>
      <c r="B29">
        <v>10.720872999999999</v>
      </c>
    </row>
    <row r="30" spans="1:2" x14ac:dyDescent="0.25">
      <c r="A30" t="s">
        <v>55</v>
      </c>
      <c r="B30">
        <v>10.571946000000001</v>
      </c>
    </row>
    <row r="31" spans="1:2" x14ac:dyDescent="0.25">
      <c r="A31" t="s">
        <v>57</v>
      </c>
      <c r="B31">
        <v>10.244217000000001</v>
      </c>
    </row>
    <row r="32" spans="1:2" x14ac:dyDescent="0.25">
      <c r="A32" t="s">
        <v>59</v>
      </c>
      <c r="B32">
        <v>10.072903999999999</v>
      </c>
    </row>
    <row r="33" spans="1:2" x14ac:dyDescent="0.25">
      <c r="A33" t="s">
        <v>61</v>
      </c>
      <c r="B33">
        <v>9.735341</v>
      </c>
    </row>
    <row r="34" spans="1:2" x14ac:dyDescent="0.25">
      <c r="A34" t="s">
        <v>63</v>
      </c>
      <c r="B34">
        <v>9.3505459999999996</v>
      </c>
    </row>
    <row r="35" spans="1:2" x14ac:dyDescent="0.25">
      <c r="A35" t="s">
        <v>65</v>
      </c>
      <c r="B35">
        <v>8.9167670000000001</v>
      </c>
    </row>
    <row r="36" spans="1:2" x14ac:dyDescent="0.25">
      <c r="A36" t="s">
        <v>67</v>
      </c>
      <c r="B36">
        <v>10.536246999999999</v>
      </c>
    </row>
    <row r="37" spans="1:2" x14ac:dyDescent="0.25">
      <c r="A37" t="s">
        <v>69</v>
      </c>
      <c r="B37">
        <v>10.22692</v>
      </c>
    </row>
    <row r="38" spans="1:2" x14ac:dyDescent="0.25">
      <c r="A38" t="s">
        <v>71</v>
      </c>
      <c r="B38">
        <v>9.7444980000000001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j b V y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I 2 1 c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t X J V 8 P I Z Z B o C A A D D E g A A E w A c A E Z v c m 1 1 b G F z L 1 N l Y 3 R p b 2 4 x L m 0 g o h g A K K A U A A A A A A A A A A A A A A A A A A A A A A A A A A A A 7 Z f f i 9 p A E M f f B f + H k L 4 o R F G h f W j x w a p X P M 4 f v S h 9 a M q y l 0 x 1 Y b M b d i b 2 5 L j / v a O p L Q W 1 c g i H V V 8 0 k 5 j Z 7 8 f P m A Q h J m W N F x b v z Q / l U r m E C + k g 8 f o G 3 H w l J k 7 F g K K z B C f n U G w K s q K j t Z g h O B Q 9 h a S 0 l g T i J g c t x o r 3 G E W Q i J C 4 i u L O / h D W a 3 s a q F z y + D V 2 a g 6 G K 1 1 c 1 n s 2 z l M w V L l R G u p d a 4 g 3 s O J 3 3 0 e b B t H t 7 G 7 Q G U X D H F U c T Q f D f l i b D c L a s l k b 2 W X U k y Q / S g S M f i 1 1 v Q i M u G e Y Z 5 l e i U 5 / L F q N V i M 6 d S K u S p O I u U S B v 1 u t O 9 V j X P r V 4 G s P t E r 5 a 6 7 t B 3 7 g d a 3 O U 4 P t V s B w Y 5 s o M 2 + / e 9 t o N A P v c 2 4 J Q l p p a P / 5 W B 9 Z A 9 + q Q c H s j T 9 V m f V i m T 4 o m V i f 6 U 3 l A x 8 1 d d L g d + v S 4 v z T V Q Z Y K Q g H T 0 9 + U W 1 y f + I 9 H s E j P Q f e t t 7 6 q / 5 c L Z e U 2 d 3 v R W 7 0 N Z v F Z U W r Q w T P y I 0 j E 1 2 d 2 E v w F q g Y q 8 P 4 z s i J I x N d h d i N b 2 j J O v F J o t X K w F 6 I Z y T E k Y m u W h y C O J K U O 6 n X G P + T a 8 e R i a 5 O 7 C U 4 c T a T / 5 6 o M 3 L i y E S X 5 c M 9 8 J R M g J z V k K d b i l 2 X J 7 C 5 G f 8 C S G I K j 0 x m w D + h S y F R 6 7 v 1 M L O 0 i 9 3 r + 3 D q R F c b N g v J r O O B 4 U d X 0 a e F N J Z B L v g o l H o 7 b G d k w 8 s T X Z I N R / + z 3 g O q J G f Q h 5 / h X 9 + G U y e 6 K D N + A l B L A Q I t A B Q A A g A I A I 2 1 c l U F W k h x o g A A A P Y A A A A S A A A A A A A A A A A A A A A A A A A A A A B D b 2 5 m a W c v U G F j a 2 F n Z S 5 4 b W x Q S w E C L Q A U A A I A C A C N t X J V D 8 r p q 6 Q A A A D p A A A A E w A A A A A A A A A A A A A A A A D u A A A A W 0 N v b n R l b n R f V H l w Z X N d L n h t b F B L A Q I t A B Q A A g A I A I 2 1 c l X w 8 h l k G g I A A M M S A A A T A A A A A A A A A A A A A A A A A N 8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R U A A A A A A A A A l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M b 3 d f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R G l z d G l s b G F 0 Z V 9 G d W V s X 0 9 p b F 9 V b m l 0 Z W R f U 3 R h d G V z X 0 x v d 1 9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z O j M z O j U 0 L j M w N T I y N z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M b 3 d f b y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0 x v d 1 9 v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E a X N 0 a W x s Y X R l X 0 Z 1 Z W x f T 2 l s X 1 V u a X R l Z F 9 T d G F 0 Z X N f T G 9 3 X 2 8 v Q X V 0 b 1 J l b W 9 2 Z W R D b 2 x 1 b W 5 z M S 5 7 Q 2 9 s d W 1 u M S w w f S Z x d W 9 0 O y w m c X V v d D t T Z W N 0 a W 9 u M S 9 F b m V y Z 3 l f U H J p Y 2 V z X 0 F 2 Z X J h Z 2 V f U H J p Y 2 V f d G 9 f Q W x s X 1 V z Z X J z X 0 R p c 3 R p b G x h d G V f R n V l b F 9 P a W x f V W 5 p d G V k X 1 N 0 Y X R l c 1 9 M b 3 d f b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M b 3 d f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M b 3 d f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V s Z W N 0 c m l j a X R 5 X 1 V u a X R l Z F 9 T d G F 0 Z X N f T G 9 3 X 2 9 p b F 9 h b m R f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R W x l Y 3 R y a W N p d H l f V W 5 p d G V k X 1 N 0 Y X R l c 1 9 M b 3 d f b 2 l s X 2 F u Z F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z O j M 2 O j A z L j E 0 N T c 3 M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V s Z W N 0 c m l j a X R 5 X 1 V u a X R l Z F 9 T d G F 0 Z X N f T G 9 3 X 2 9 p b F 9 h b m R f Z y 9 B d X R v U m V t b 3 Z l Z E N v b H V t b n M x L n t D b 2 x 1 b W 4 x L D B 9 J n F 1 b 3 Q 7 L C Z x d W 9 0 O 1 N l Y 3 R p b 2 4 x L 0 V u Z X J n e V 9 Q c m l j Z X N f Q X Z l c m F n Z V 9 Q c m l j Z V 9 0 b 1 9 B b G x f V X N l c n N f R W x l Y 3 R y a W N p d H l f V W 5 p d G V k X 1 N 0 Y X R l c 1 9 M b 3 d f b 2 l s X 2 F u Z F 9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F b G V j d H J p Y 2 l 0 e V 9 V b m l 0 Z W R f U 3 R h d G V z X 0 x v d 1 9 v a W x f Y W 5 k X 2 c v Q X V 0 b 1 J l b W 9 2 Z W R D b 2 x 1 b W 5 z M S 5 7 Q 2 9 s d W 1 u M S w w f S Z x d W 9 0 O y w m c X V v d D t T Z W N 0 a W 9 u M S 9 F b m V y Z 3 l f U H J p Y 2 V z X 0 F 2 Z X J h Z 2 V f U H J p Y 2 V f d G 9 f Q W x s X 1 V z Z X J z X 0 V s Z W N 0 c m l j a X R 5 X 1 V u a X R l Z F 9 T d G F 0 Z X N f T G 9 3 X 2 9 p b F 9 h b m R f Z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V s Z W N 0 c m l j a X R 5 X 1 V u a X R l Z F 9 T d G F 0 Z X N f T G 9 3 X 2 9 p b F 9 h b m R f Z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V s Z W N 0 c m l j a X R 5 X 1 V u a X R l Z F 9 T d G F 0 Z X N f T G 9 3 X 2 9 p b F 9 h b m R f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T G 9 3 X 2 9 p b F 9 h b m R f Z 2 F z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S m V 0 X 0 Z 1 Z W x f V W 5 p d G V k X 1 N 0 Y X R l c 1 9 M b 3 d f b 2 l s X 2 F u Z F 9 n Y X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z O j M 2 O j E x L j A 5 M T c w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p l d F 9 G d W V s X 1 V u a X R l Z F 9 T d G F 0 Z X N f T G 9 3 X 2 9 p b F 9 h b m R f Z 2 F z X y 9 B d X R v U m V t b 3 Z l Z E N v b H V t b n M x L n t D b 2 x 1 b W 4 x L D B 9 J n F 1 b 3 Q 7 L C Z x d W 9 0 O 1 N l Y 3 R p b 2 4 x L 0 V u Z X J n e V 9 Q c m l j Z X N f Q X Z l c m F n Z V 9 Q c m l j Z V 9 0 b 1 9 B b G x f V X N l c n N f S m V 0 X 0 Z 1 Z W x f V W 5 p d G V k X 1 N 0 Y X R l c 1 9 M b 3 d f b 2 l s X 2 F u Z F 9 n Y X N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K Z X R f R n V l b F 9 V b m l 0 Z W R f U 3 R h d G V z X 0 x v d 1 9 v a W x f Y W 5 k X 2 d h c 1 8 v Q X V 0 b 1 J l b W 9 2 Z W R D b 2 x 1 b W 5 z M S 5 7 Q 2 9 s d W 1 u M S w w f S Z x d W 9 0 O y w m c X V v d D t T Z W N 0 a W 9 u M S 9 F b m V y Z 3 l f U H J p Y 2 V z X 0 F 2 Z X J h Z 2 V f U H J p Y 2 V f d G 9 f Q W x s X 1 V z Z X J z X 0 p l d F 9 G d W V s X 1 V u a X R l Z F 9 T d G F 0 Z X N f T G 9 3 X 2 9 p b F 9 h b m R f Z 2 F z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T G 9 3 X 2 9 p b F 9 h b m R f Z 2 F z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T G 9 3 X 2 9 p b F 9 h b m R f Z 2 F z X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2 9 p b F 9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M b 3 d f b 2 l s X 2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z O j M 2 O j E 4 L j Y 2 N j U 2 N j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T G 9 3 X 2 9 p b F 9 h b i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M b 3 d f b 2 l s X 2 F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0 x v d 1 9 v a W x f Y W 4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T G 9 3 X 2 9 p b F 9 h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2 9 p b F 9 h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2 9 p b F 9 h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T G 9 3 X 2 9 p b F 9 h b m R f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m F 0 d X J h b F 9 H Y X N f V W 5 p d G V k X 1 N 0 Y X R l c 1 9 M b 3 d f b 2 l s X 2 F u Z F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z O j M 2 O j I 2 L j c 3 M T c x N T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T G 9 3 X 2 9 p b F 9 h b m R f Z y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M b 3 d f b 2 l s X 2 F u Z F 9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O Y X R 1 c m F s X 0 d h c 1 9 V b m l 0 Z W R f U 3 R h d G V z X 0 x v d 1 9 v a W x f Y W 5 k X 2 c v Q X V 0 b 1 J l b W 9 2 Z W R D b 2 x 1 b W 5 z M S 5 7 Q 2 9 s d W 1 u M S w w f S Z x d W 9 0 O y w m c X V v d D t T Z W N 0 a W 9 u M S 9 F b m V y Z 3 l f U H J p Y 2 V z X 0 F 2 Z X J h Z 2 V f U H J p Y 2 V f d G 9 f Q W x s X 1 V z Z X J z X 0 5 h d H V y Y W x f R 2 F z X 1 V u a X R l Z F 9 T d G F 0 Z X N f T G 9 3 X 2 9 p b F 9 h b m R f Z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T G 9 3 X 2 9 p b F 9 h b m R f Z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T G 9 3 X 2 9 p b F 9 h b m R f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M b 3 d f b 2 l s X 2 F u Z F 9 n Y X N f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U H J v c G F u Z V 9 V b m l 0 Z W R f U 3 R h d G V z X 0 x v d 1 9 v a W x f Y W 5 k X 2 d h c 1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z O j M 2 O j M 1 L j Q y M j U w M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B y b 3 B h b m V f V W 5 p d G V k X 1 N 0 Y X R l c 1 9 M b 3 d f b 2 l s X 2 F u Z F 9 n Y X N f c y 9 B d X R v U m V t b 3 Z l Z E N v b H V t b n M x L n t D b 2 x 1 b W 4 x L D B 9 J n F 1 b 3 Q 7 L C Z x d W 9 0 O 1 N l Y 3 R p b 2 4 x L 0 V u Z X J n e V 9 Q c m l j Z X N f Q X Z l c m F n Z V 9 Q c m l j Z V 9 0 b 1 9 B b G x f V X N l c n N f U H J v c G F u Z V 9 V b m l 0 Z W R f U 3 R h d G V z X 0 x v d 1 9 v a W x f Y W 5 k X 2 d h c 1 9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Q c m 9 w Y W 5 l X 1 V u a X R l Z F 9 T d G F 0 Z X N f T G 9 3 X 2 9 p b F 9 h b m R f Z 2 F z X 3 M v Q X V 0 b 1 J l b W 9 2 Z W R D b 2 x 1 b W 5 z M S 5 7 Q 2 9 s d W 1 u M S w w f S Z x d W 9 0 O y w m c X V v d D t T Z W N 0 a W 9 u M S 9 F b m V y Z 3 l f U H J p Y 2 V z X 0 F 2 Z X J h Z 2 V f U H J p Y 2 V f d G 9 f Q W x s X 1 V z Z X J z X 1 B y b 3 B h b m V f V W 5 p d G V k X 1 N 0 Y X R l c 1 9 M b 3 d f b 2 l s X 2 F u Z F 9 n Y X N f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M b 3 d f b 2 l s X 2 F u Z F 9 n Y X N f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M b 3 d f b 2 l s X 2 F u Z F 9 n Y X N f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T G 9 3 X 2 9 p b F 9 h b m R f Z 2 F z X 3 N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W x f U G V 0 c m 9 s Z X V t X 1 B y a W N l c 1 9 D c n V k Z V 9 P a W x f V 2 V z d F 9 U Z X h h c 1 9 J b n R l c m 1 l Z G l h d G V f U 3 B v d F 9 M b 3 d f b 2 l s X 2 F u Z F 9 n Y X N f c 3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z O j M 2 O j Q 0 L j Q 3 O T k w N D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Q 3 J 1 Z G V f T 2 l s X 1 d l c 3 R f V G V 4 Y X N f S W 5 0 Z X J t Z W R p Y X R l X 1 N w b 3 R f T G 9 3 X 2 9 p b F 9 h b m R f Z 2 F z X 3 N 1 c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M b 3 d f b 2 l s X 2 F u Z F 9 n Y X N f c 3 V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h b F 9 Q Z X R y b 2 x l d W 1 f U H J p Y 2 V z X 0 N y d W R l X 0 9 p b F 9 X Z X N 0 X 1 R l e G F z X 0 l u d G V y b W V k a W F 0 Z V 9 T c G 9 0 X 0 x v d 1 9 v a W x f Y W 5 k X 2 d h c 1 9 z d X A v Q X V 0 b 1 J l b W 9 2 Z W R D b 2 x 1 b W 5 z M S 5 7 Q 2 9 s d W 1 u M S w w f S Z x d W 9 0 O y w m c X V v d D t T Z W N 0 a W 9 u M S 9 S Z W F s X 1 B l d H J v b G V 1 b V 9 Q c m l j Z X N f Q 3 J 1 Z G V f T 2 l s X 1 d l c 3 R f V G V 4 Y X N f S W 5 0 Z X J t Z W R p Y X R l X 1 N w b 3 R f T G 9 3 X 2 9 p b F 9 h b m R f Z 2 F z X 3 N 1 c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T G 9 3 X 2 9 p b F 9 h b m R f Z 2 F z X 3 N 1 c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T G 9 3 X 2 9 p b F 9 h b m R f Z 2 F z X 3 N 1 c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T G 9 3 X 2 9 p b F 9 h b m R f Z 2 F z X 3 N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W x f U G V 0 c m 9 s Z X V t X 1 B y a W N l c 1 9 U c m F u c 3 B v c n R h d G l v b l 9 F d G h h b m 9 s X 1 d o b 2 x l c 2 F s Z V 9 Q c m l j Z V 9 M b 3 d f b 2 l s X 2 F u Z F 9 n Y X N f c 3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z O j M 2 O j U z L j U 5 M D k 0 N D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V H J h b n N w b 3 J 0 Y X R p b 2 5 f R X R o Y W 5 v b F 9 X a G 9 s Z X N h b G V f U H J p Y 2 V f T G 9 3 X 2 9 p b F 9 h b m R f Z 2 F z X 3 N 1 c C 9 B d X R v U m V t b 3 Z l Z E N v b H V t b n M x L n t D b 2 x 1 b W 4 x L D B 9 J n F 1 b 3 Q 7 L C Z x d W 9 0 O 1 N l Y 3 R p b 2 4 x L 1 J l Y W x f U G V 0 c m 9 s Z X V t X 1 B y a W N l c 1 9 U c m F u c 3 B v c n R h d G l v b l 9 F d G h h b m 9 s X 1 d o b 2 x l c 2 F s Z V 9 Q c m l j Z V 9 M b 3 d f b 2 l s X 2 F u Z F 9 n Y X N f c 3 V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h b F 9 Q Z X R y b 2 x l d W 1 f U H J p Y 2 V z X 1 R y Y W 5 z c G 9 y d G F 0 a W 9 u X 0 V 0 a G F u b 2 x f V 2 h v b G V z Y W x l X 1 B y a W N l X 0 x v d 1 9 v a W x f Y W 5 k X 2 d h c 1 9 z d X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T G 9 3 X 2 9 p b F 9 h b m R f Z 2 F z X 3 N 1 c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T G 9 3 X 2 9 p b F 9 h b m R f Z 2 F z X 3 N 1 c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T G 9 3 X 2 9 p b F 9 h b m R f Z 2 F z X 3 N 1 c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T G 9 3 X 2 9 p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U m V z a W R 1 Y W x f R n V l b F 9 P a W x f V W 5 p d G V k X 1 N 0 Y X R l c 1 9 M b 3 d f b 2 l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A z O j Q 0 O j I 2 L j E 3 M z M 0 M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T G 9 3 X 2 9 p b C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M b 3 d f b 2 l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S Z X N p Z H V h b F 9 G d W V s X 0 9 p b F 9 V b m l 0 Z W R f U 3 R h d G V z X 0 x v d 1 9 v a W w v Q X V 0 b 1 J l b W 9 2 Z W R D b 2 x 1 b W 5 z M S 5 7 Q 2 9 s d W 1 u M S w w f S Z x d W 9 0 O y w m c X V v d D t T Z W N 0 a W 9 u M S 9 F b m V y Z 3 l f U H J p Y 2 V z X 0 F 2 Z X J h Z 2 V f U H J p Y 2 V f d G 9 f Q W x s X 1 V z Z X J z X 1 J l c 2 l k d W F s X 0 Z 1 Z W x f T 2 l s X 1 V u a X R l Z F 9 T d G F 0 Z X N f T G 9 3 X 2 9 p b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T G 9 3 X 2 9 p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T G 9 3 X 2 9 p b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v U Z f e M Z 0 G g s y c O W J v h t w A A A A A C A A A A A A A Q Z g A A A A E A A C A A A A A 3 O R e j j y 1 2 B 0 + 6 s j R / a F U 3 S h n K g K 1 8 W 8 D X t Y r d B I C a d w A A A A A O g A A A A A I A A C A A A A B g r 5 F 3 8 d p p f a z T w I E z z h W o 0 g q v a Z s 3 g k A O s O Y X N / 2 c k l A A A A C u j G S E P s G b 9 S o N R z + R m g Q p z M l j 7 h A q l Z + j l 1 l j C p A H w f u C 8 d i L O b Y Q U 3 W h m h I 6 a 3 J 5 0 l 2 O U r z A + P P n M P 6 n q T f g I g Y t b q o S V t h u v b K p J w A P L 0 A A A A C 6 4 k G T H 1 5 Y 9 q p w j t 2 L O H A E W p l F E T e i o q s p M F i q 3 C x / r C b z T a 3 P V A L 3 M A B 5 9 u s 8 2 2 J N K d w V z Y a B i 0 q J y n m B T K p H < / D a t a M a s h u p > 
</file>

<file path=customXml/itemProps1.xml><?xml version="1.0" encoding="utf-8"?>
<ds:datastoreItem xmlns:ds="http://schemas.openxmlformats.org/officeDocument/2006/customXml" ds:itemID="{C59A3F25-FB16-46DB-B1FE-B69044C0C4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Etanol</vt:lpstr>
      <vt:lpstr>WTI</vt:lpstr>
      <vt:lpstr>Propano</vt:lpstr>
      <vt:lpstr>Natural Gas</vt:lpstr>
      <vt:lpstr>Gasolina</vt:lpstr>
      <vt:lpstr>Jet Fuel</vt:lpstr>
      <vt:lpstr>Electricity</vt:lpstr>
      <vt:lpstr>Diesel</vt:lpstr>
      <vt:lpstr>Fuel Oil</vt:lpstr>
      <vt:lpstr>LowSupplyOil_AEO</vt:lpstr>
      <vt:lpstr>LowSupplyOil_AEO_Final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2022-11-19T04:19:19Z</dcterms:modified>
</cp:coreProperties>
</file>