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8_{B81A9B79-C31D-4526-BBA2-6C39D5762E8C}" xr6:coauthVersionLast="47" xr6:coauthVersionMax="47" xr10:uidLastSave="{00000000-0000-0000-0000-000000000000}"/>
  <bookViews>
    <workbookView xWindow="-28920" yWindow="-120" windowWidth="29040" windowHeight="15840" xr2:uid="{932EFCC9-9BE0-4E75-AB6A-22450D73B618}"/>
  </bookViews>
  <sheets>
    <sheet name="Hoja1" sheetId="1" r:id="rId1"/>
  </sheets>
  <definedNames>
    <definedName name="_xlnm._FilterDatabase" localSheetId="0" hidden="1">Hoja1!$C$5:$F$5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Q39" i="1" s="1"/>
  <c r="Q40" i="1" s="1"/>
  <c r="Q33" i="1"/>
  <c r="I27" i="1"/>
  <c r="H22" i="1"/>
  <c r="K54" i="1"/>
  <c r="K53" i="1"/>
  <c r="F57" i="1"/>
  <c r="F56" i="1"/>
  <c r="F54" i="1"/>
  <c r="I26" i="1"/>
</calcChain>
</file>

<file path=xl/sharedStrings.xml><?xml version="1.0" encoding="utf-8"?>
<sst xmlns="http://schemas.openxmlformats.org/spreadsheetml/2006/main" count="169" uniqueCount="57">
  <si>
    <t>Table Name:</t>
  </si>
  <si>
    <t>Unsaved_84529</t>
  </si>
  <si>
    <t>Attribute</t>
  </si>
  <si>
    <t>Commodity</t>
  </si>
  <si>
    <t>Process</t>
  </si>
  <si>
    <t>VAR_FOut</t>
  </si>
  <si>
    <t>CO2e-CAM1</t>
  </si>
  <si>
    <t>COL-GAS-CAM1</t>
  </si>
  <si>
    <t>COMPRA-ELC-CAM1</t>
  </si>
  <si>
    <t>PROF-CAM1</t>
  </si>
  <si>
    <t>SEP-CAM1</t>
  </si>
  <si>
    <t>CO2e-CAM2</t>
  </si>
  <si>
    <t>COL-GAS-CAM2</t>
  </si>
  <si>
    <t>COMPRA-ELC-CAM2</t>
  </si>
  <si>
    <t>COMPRA-ELC-COL-CAM2</t>
  </si>
  <si>
    <t>MIXFUEL-COLOIL-CAM2</t>
  </si>
  <si>
    <t>PROF-CAM2</t>
  </si>
  <si>
    <t>SEP-CAM2</t>
  </si>
  <si>
    <t>CO2e-CAM3</t>
  </si>
  <si>
    <t>COMPRA-ELC-CAM3</t>
  </si>
  <si>
    <t>COMPRA-ELC-COL-CAM3</t>
  </si>
  <si>
    <t>MIXFUEL-COLOIL-CAM3</t>
  </si>
  <si>
    <t>PROF-CAM3</t>
  </si>
  <si>
    <t>SEP-CAM3</t>
  </si>
  <si>
    <t>CO2e-CAM4</t>
  </si>
  <si>
    <t>COMPRA-ELC-CAM4</t>
  </si>
  <si>
    <t>MIXFUEL-COLOIL-CAM4</t>
  </si>
  <si>
    <t>PROF-CAM4</t>
  </si>
  <si>
    <t>SEP-CAM4</t>
  </si>
  <si>
    <t>CO2e-CAM5</t>
  </si>
  <si>
    <t>COL-GAS-CAM5</t>
  </si>
  <si>
    <t>COMPRA-ELC-CAM5</t>
  </si>
  <si>
    <t>COMPRA-ELC-COL-CAM5</t>
  </si>
  <si>
    <t>MIXFUEL-COLOIL-CAM5</t>
  </si>
  <si>
    <t>PROF-CAM5</t>
  </si>
  <si>
    <t>SEP-CAM5</t>
  </si>
  <si>
    <t>CO2e-CAM6</t>
  </si>
  <si>
    <t>COL-GAS-CAM6</t>
  </si>
  <si>
    <t>COMPRA-ELC-CAM6</t>
  </si>
  <si>
    <t>MIXFUEL-COLOIL-CAM6</t>
  </si>
  <si>
    <t>PROF-CAM6</t>
  </si>
  <si>
    <t>SEP-CAM6</t>
  </si>
  <si>
    <t>CO2e-CAM7</t>
  </si>
  <si>
    <t>COL-GAS-CAM7</t>
  </si>
  <si>
    <t>COMPRA-ELC-CAM7</t>
  </si>
  <si>
    <t>PROF-CAM7</t>
  </si>
  <si>
    <t>SEP-CAM7</t>
  </si>
  <si>
    <t>VAR_Act</t>
  </si>
  <si>
    <t>-</t>
  </si>
  <si>
    <t>Total</t>
  </si>
  <si>
    <t>PJ</t>
  </si>
  <si>
    <t>KBL</t>
  </si>
  <si>
    <t>COMPRA</t>
  </si>
  <si>
    <t>EFF</t>
  </si>
  <si>
    <t>COMBUSTIBLES</t>
  </si>
  <si>
    <t>COMBUSTION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</si>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</sst>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4B59-11CA-4971-89BE-3CBD8E126F43}">
  <dimension ref="C4:S57"/>
  <sheetViews>
    <sheetView tabSelected="1" topLeftCell="A13" workbookViewId="0">
      <selection activeCell="Q36" sqref="Q36"/>
    </sheetView>
  </sheetViews>
  <sheetFormatPr baseColWidth="10" defaultRowHeight="15" x14ac:dyDescent="0.25"/>
  <cols>
    <col min="4" max="4" width="19.7109375" customWidth="1"/>
    <col min="5" max="5" width="24.85546875" customWidth="1"/>
    <col min="6" max="6" width="18.42578125" customWidth="1"/>
    <col min="16" max="16" width="15.85546875" customWidth="1"/>
  </cols>
  <sheetData>
    <row r="4" spans="3:6" x14ac:dyDescent="0.25">
      <c r="C4" t="s">
        <v>0</v>
      </c>
      <c r="D4" t="s">
        <v>1</v>
      </c>
    </row>
    <row r="5" spans="3:6" x14ac:dyDescent="0.25">
      <c r="C5" t="s">
        <v>2</v>
      </c>
      <c r="D5" t="s">
        <v>3</v>
      </c>
      <c r="E5" t="s">
        <v>4</v>
      </c>
      <c r="F5">
        <v>2019</v>
      </c>
    </row>
    <row r="6" spans="3:6" x14ac:dyDescent="0.25">
      <c r="C6" t="s">
        <v>5</v>
      </c>
      <c r="D6" t="s">
        <v>6</v>
      </c>
      <c r="E6" t="s">
        <v>7</v>
      </c>
      <c r="F6">
        <v>6.9291657708241203</v>
      </c>
    </row>
    <row r="7" spans="3:6" x14ac:dyDescent="0.25">
      <c r="C7" t="s">
        <v>5</v>
      </c>
      <c r="D7" t="s">
        <v>11</v>
      </c>
      <c r="E7" t="s">
        <v>12</v>
      </c>
      <c r="F7">
        <v>6.9291657708241203</v>
      </c>
    </row>
    <row r="8" spans="3:6" x14ac:dyDescent="0.25">
      <c r="C8" t="s">
        <v>5</v>
      </c>
      <c r="D8" t="s">
        <v>29</v>
      </c>
      <c r="E8" t="s">
        <v>30</v>
      </c>
      <c r="F8">
        <v>2.4831651909735801</v>
      </c>
    </row>
    <row r="9" spans="3:6" x14ac:dyDescent="0.25">
      <c r="C9" t="s">
        <v>5</v>
      </c>
      <c r="D9" t="s">
        <v>36</v>
      </c>
      <c r="E9" t="s">
        <v>37</v>
      </c>
      <c r="F9">
        <v>0.58673378103020002</v>
      </c>
    </row>
    <row r="10" spans="3:6" x14ac:dyDescent="0.25">
      <c r="C10" t="s">
        <v>5</v>
      </c>
      <c r="D10" t="s">
        <v>42</v>
      </c>
      <c r="E10" t="s">
        <v>43</v>
      </c>
      <c r="F10">
        <v>6.9291657708241203</v>
      </c>
    </row>
    <row r="11" spans="3:6" x14ac:dyDescent="0.25">
      <c r="C11" t="s">
        <v>5</v>
      </c>
      <c r="D11" t="s">
        <v>6</v>
      </c>
      <c r="E11" t="s">
        <v>8</v>
      </c>
      <c r="F11">
        <v>6.0330262354719499</v>
      </c>
    </row>
    <row r="12" spans="3:6" x14ac:dyDescent="0.25">
      <c r="C12" t="s">
        <v>5</v>
      </c>
      <c r="D12" t="s">
        <v>11</v>
      </c>
      <c r="E12" t="s">
        <v>13</v>
      </c>
      <c r="F12">
        <v>408.80511944777498</v>
      </c>
    </row>
    <row r="13" spans="3:6" x14ac:dyDescent="0.25">
      <c r="C13" t="s">
        <v>5</v>
      </c>
      <c r="D13" t="s">
        <v>18</v>
      </c>
      <c r="E13" t="s">
        <v>19</v>
      </c>
      <c r="F13">
        <v>355.22504716941103</v>
      </c>
    </row>
    <row r="14" spans="3:6" x14ac:dyDescent="0.25">
      <c r="C14" t="s">
        <v>5</v>
      </c>
      <c r="D14" t="s">
        <v>24</v>
      </c>
      <c r="E14" t="s">
        <v>25</v>
      </c>
      <c r="F14">
        <v>5.0379018530231399</v>
      </c>
    </row>
    <row r="15" spans="3:6" x14ac:dyDescent="0.25">
      <c r="C15" t="s">
        <v>5</v>
      </c>
      <c r="D15" t="s">
        <v>29</v>
      </c>
      <c r="E15" t="s">
        <v>31</v>
      </c>
      <c r="F15">
        <v>114.952312263276</v>
      </c>
    </row>
    <row r="16" spans="3:6" x14ac:dyDescent="0.25">
      <c r="C16" t="s">
        <v>5</v>
      </c>
      <c r="D16" t="s">
        <v>36</v>
      </c>
      <c r="E16" t="s">
        <v>38</v>
      </c>
      <c r="F16">
        <v>20.821049197432401</v>
      </c>
    </row>
    <row r="17" spans="3:17" x14ac:dyDescent="0.25">
      <c r="C17" t="s">
        <v>5</v>
      </c>
      <c r="D17" t="s">
        <v>42</v>
      </c>
      <c r="E17" t="s">
        <v>44</v>
      </c>
      <c r="F17">
        <v>6.1665852676579904</v>
      </c>
    </row>
    <row r="18" spans="3:17" x14ac:dyDescent="0.25">
      <c r="C18" t="s">
        <v>5</v>
      </c>
      <c r="D18" t="s">
        <v>11</v>
      </c>
      <c r="E18" t="s">
        <v>14</v>
      </c>
      <c r="F18">
        <v>0.315565474513397</v>
      </c>
    </row>
    <row r="19" spans="3:17" x14ac:dyDescent="0.25">
      <c r="C19" t="s">
        <v>5</v>
      </c>
      <c r="D19" t="s">
        <v>18</v>
      </c>
      <c r="E19" t="s">
        <v>20</v>
      </c>
      <c r="F19">
        <v>56.824203554389101</v>
      </c>
    </row>
    <row r="20" spans="3:17" x14ac:dyDescent="0.25">
      <c r="C20" t="s">
        <v>5</v>
      </c>
      <c r="D20" t="s">
        <v>29</v>
      </c>
      <c r="E20" t="s">
        <v>32</v>
      </c>
      <c r="F20">
        <v>3.5447275532491198</v>
      </c>
    </row>
    <row r="21" spans="3:17" x14ac:dyDescent="0.25">
      <c r="C21" t="s">
        <v>5</v>
      </c>
      <c r="D21" t="s">
        <v>11</v>
      </c>
      <c r="E21" t="s">
        <v>15</v>
      </c>
      <c r="F21">
        <v>19.089588661990099</v>
      </c>
    </row>
    <row r="22" spans="3:17" x14ac:dyDescent="0.25">
      <c r="C22" t="s">
        <v>5</v>
      </c>
      <c r="D22" t="s">
        <v>18</v>
      </c>
      <c r="E22" t="s">
        <v>21</v>
      </c>
      <c r="F22">
        <v>26.018754432814202</v>
      </c>
      <c r="H22">
        <f>+SUM(F18:F25)+SUM(F6:F10)</f>
        <v>159.35586489547319</v>
      </c>
      <c r="N22" t="s">
        <v>0</v>
      </c>
      <c r="O22" t="s">
        <v>1</v>
      </c>
    </row>
    <row r="23" spans="3:17" x14ac:dyDescent="0.25">
      <c r="C23" t="s">
        <v>5</v>
      </c>
      <c r="D23" t="s">
        <v>24</v>
      </c>
      <c r="E23" t="s">
        <v>26</v>
      </c>
      <c r="F23">
        <v>1.1366636039148901</v>
      </c>
      <c r="N23" t="s">
        <v>2</v>
      </c>
      <c r="O23" t="s">
        <v>4</v>
      </c>
      <c r="P23" t="s">
        <v>3</v>
      </c>
      <c r="Q23">
        <v>2019</v>
      </c>
    </row>
    <row r="24" spans="3:17" x14ac:dyDescent="0.25">
      <c r="C24" t="s">
        <v>5</v>
      </c>
      <c r="D24" t="s">
        <v>29</v>
      </c>
      <c r="E24" t="s">
        <v>33</v>
      </c>
      <c r="F24">
        <v>23.535589241840601</v>
      </c>
      <c r="N24" t="s">
        <v>47</v>
      </c>
      <c r="O24" t="s">
        <v>8</v>
      </c>
      <c r="P24" t="s">
        <v>48</v>
      </c>
      <c r="Q24">
        <v>0.130836713540355</v>
      </c>
    </row>
    <row r="25" spans="3:17" x14ac:dyDescent="0.25">
      <c r="C25" t="s">
        <v>5</v>
      </c>
      <c r="D25" t="s">
        <v>36</v>
      </c>
      <c r="E25" t="s">
        <v>39</v>
      </c>
      <c r="F25">
        <v>5.0333760882856096</v>
      </c>
      <c r="N25" t="s">
        <v>47</v>
      </c>
      <c r="O25" t="s">
        <v>13</v>
      </c>
      <c r="P25" t="s">
        <v>48</v>
      </c>
      <c r="Q25">
        <v>8.86565319284332</v>
      </c>
    </row>
    <row r="26" spans="3:17" x14ac:dyDescent="0.25">
      <c r="C26" t="s">
        <v>5</v>
      </c>
      <c r="D26" t="s">
        <v>6</v>
      </c>
      <c r="E26" t="s">
        <v>9</v>
      </c>
      <c r="F26">
        <v>0.82266415923703295</v>
      </c>
      <c r="H26" t="s">
        <v>49</v>
      </c>
      <c r="I26">
        <f>+SUM(F26:F39)</f>
        <v>970.63058893664913</v>
      </c>
      <c r="N26" t="s">
        <v>47</v>
      </c>
      <c r="O26" t="s">
        <v>19</v>
      </c>
      <c r="P26" t="s">
        <v>48</v>
      </c>
      <c r="Q26">
        <v>7.7036757217462597</v>
      </c>
    </row>
    <row r="27" spans="3:17" x14ac:dyDescent="0.25">
      <c r="C27" t="s">
        <v>5</v>
      </c>
      <c r="D27" t="s">
        <v>11</v>
      </c>
      <c r="E27" t="s">
        <v>16</v>
      </c>
      <c r="F27">
        <v>159.10307008969801</v>
      </c>
      <c r="H27" t="s">
        <v>52</v>
      </c>
      <c r="I27">
        <f>+SUM(F11:F17)</f>
        <v>917.04104143404754</v>
      </c>
      <c r="N27" t="s">
        <v>47</v>
      </c>
      <c r="O27" t="s">
        <v>25</v>
      </c>
      <c r="P27" t="s">
        <v>48</v>
      </c>
      <c r="Q27">
        <v>0.109255702836646</v>
      </c>
    </row>
    <row r="28" spans="3:17" x14ac:dyDescent="0.25">
      <c r="C28" t="s">
        <v>5</v>
      </c>
      <c r="D28" t="s">
        <v>18</v>
      </c>
      <c r="E28" t="s">
        <v>22</v>
      </c>
      <c r="F28">
        <v>70.965278384844098</v>
      </c>
      <c r="N28" t="s">
        <v>47</v>
      </c>
      <c r="O28" t="s">
        <v>31</v>
      </c>
      <c r="P28" t="s">
        <v>48</v>
      </c>
      <c r="Q28">
        <v>2.4929417117336898</v>
      </c>
    </row>
    <row r="29" spans="3:17" x14ac:dyDescent="0.25">
      <c r="C29" t="s">
        <v>5</v>
      </c>
      <c r="D29" t="s">
        <v>24</v>
      </c>
      <c r="E29" t="s">
        <v>27</v>
      </c>
      <c r="F29">
        <v>69.817409349296696</v>
      </c>
      <c r="N29" t="s">
        <v>47</v>
      </c>
      <c r="O29" t="s">
        <v>38</v>
      </c>
      <c r="P29" t="s">
        <v>48</v>
      </c>
      <c r="Q29">
        <v>0.45154082596841399</v>
      </c>
    </row>
    <row r="30" spans="3:17" x14ac:dyDescent="0.25">
      <c r="C30" t="s">
        <v>5</v>
      </c>
      <c r="D30" t="s">
        <v>29</v>
      </c>
      <c r="E30" t="s">
        <v>34</v>
      </c>
      <c r="F30">
        <v>42.127099813091498</v>
      </c>
      <c r="N30" t="s">
        <v>47</v>
      </c>
      <c r="O30" t="s">
        <v>44</v>
      </c>
      <c r="P30" t="s">
        <v>48</v>
      </c>
      <c r="Q30">
        <v>0.13373317447933</v>
      </c>
    </row>
    <row r="31" spans="3:17" x14ac:dyDescent="0.25">
      <c r="C31" t="s">
        <v>5</v>
      </c>
      <c r="D31" t="s">
        <v>36</v>
      </c>
      <c r="E31" t="s">
        <v>40</v>
      </c>
      <c r="F31">
        <v>13.2192695846745</v>
      </c>
    </row>
    <row r="32" spans="3:17" x14ac:dyDescent="0.25">
      <c r="C32" t="s">
        <v>5</v>
      </c>
      <c r="D32" t="s">
        <v>42</v>
      </c>
      <c r="E32" t="s">
        <v>45</v>
      </c>
      <c r="F32">
        <v>10.728907135207599</v>
      </c>
    </row>
    <row r="33" spans="3:19" x14ac:dyDescent="0.25">
      <c r="C33" t="s">
        <v>5</v>
      </c>
      <c r="D33" t="s">
        <v>6</v>
      </c>
      <c r="E33" t="s">
        <v>10</v>
      </c>
      <c r="F33">
        <v>4.4287640229409098</v>
      </c>
      <c r="Q33">
        <f>+SUM(Q24:Q30)</f>
        <v>19.887637043148015</v>
      </c>
      <c r="R33" t="s">
        <v>50</v>
      </c>
    </row>
    <row r="34" spans="3:19" x14ac:dyDescent="0.25">
      <c r="C34" t="s">
        <v>5</v>
      </c>
      <c r="D34" t="s">
        <v>11</v>
      </c>
      <c r="E34" t="s">
        <v>17</v>
      </c>
      <c r="F34">
        <v>131.140878048209</v>
      </c>
    </row>
    <row r="35" spans="3:19" x14ac:dyDescent="0.25">
      <c r="C35" t="s">
        <v>5</v>
      </c>
      <c r="D35" t="s">
        <v>18</v>
      </c>
      <c r="E35" t="s">
        <v>23</v>
      </c>
      <c r="F35">
        <v>363.35225542234201</v>
      </c>
      <c r="P35" t="s">
        <v>53</v>
      </c>
      <c r="Q35" s="1">
        <v>0.35</v>
      </c>
    </row>
    <row r="36" spans="3:19" x14ac:dyDescent="0.25">
      <c r="C36" t="s">
        <v>5</v>
      </c>
      <c r="D36" t="s">
        <v>24</v>
      </c>
      <c r="E36" t="s">
        <v>28</v>
      </c>
      <c r="F36">
        <v>2.81764544993815</v>
      </c>
    </row>
    <row r="37" spans="3:19" x14ac:dyDescent="0.25">
      <c r="C37" t="s">
        <v>5</v>
      </c>
      <c r="D37" t="s">
        <v>29</v>
      </c>
      <c r="E37" t="s">
        <v>35</v>
      </c>
      <c r="F37">
        <v>82.722394368899998</v>
      </c>
      <c r="P37" t="s">
        <v>54</v>
      </c>
      <c r="Q37">
        <f>+Q33/Q35</f>
        <v>56.821820123280048</v>
      </c>
      <c r="R37" t="s">
        <v>50</v>
      </c>
    </row>
    <row r="38" spans="3:19" x14ac:dyDescent="0.25">
      <c r="C38" t="s">
        <v>5</v>
      </c>
      <c r="D38" t="s">
        <v>36</v>
      </c>
      <c r="E38" t="s">
        <v>41</v>
      </c>
      <c r="F38">
        <v>14.9315892800564</v>
      </c>
      <c r="S38" t="s">
        <v>56</v>
      </c>
    </row>
    <row r="39" spans="3:19" x14ac:dyDescent="0.25">
      <c r="C39" t="s">
        <v>5</v>
      </c>
      <c r="D39" t="s">
        <v>42</v>
      </c>
      <c r="E39" t="s">
        <v>46</v>
      </c>
      <c r="F39">
        <v>4.4533638282132397</v>
      </c>
      <c r="P39" t="s">
        <v>55</v>
      </c>
      <c r="Q39">
        <f>+Q37*S39</f>
        <v>3125.2001067804026</v>
      </c>
      <c r="S39">
        <v>55</v>
      </c>
    </row>
    <row r="40" spans="3:19" x14ac:dyDescent="0.25">
      <c r="Q40">
        <f>+Q39+I26</f>
        <v>4095.8306957170516</v>
      </c>
    </row>
    <row r="43" spans="3:19" x14ac:dyDescent="0.25">
      <c r="C43" t="s">
        <v>0</v>
      </c>
      <c r="D43" t="s">
        <v>1</v>
      </c>
    </row>
    <row r="44" spans="3:19" x14ac:dyDescent="0.25">
      <c r="C44" t="s">
        <v>2</v>
      </c>
      <c r="D44" t="s">
        <v>4</v>
      </c>
      <c r="E44" t="s">
        <v>3</v>
      </c>
      <c r="F44">
        <v>2019</v>
      </c>
    </row>
    <row r="45" spans="3:19" x14ac:dyDescent="0.25">
      <c r="C45" t="s">
        <v>47</v>
      </c>
      <c r="D45" t="s">
        <v>9</v>
      </c>
      <c r="E45" t="s">
        <v>48</v>
      </c>
      <c r="F45">
        <v>11.0719100573523</v>
      </c>
    </row>
    <row r="46" spans="3:19" x14ac:dyDescent="0.25">
      <c r="C46" t="s">
        <v>47</v>
      </c>
      <c r="D46" t="s">
        <v>16</v>
      </c>
      <c r="E46" t="s">
        <v>48</v>
      </c>
      <c r="F46">
        <v>327.85219512052203</v>
      </c>
    </row>
    <row r="47" spans="3:19" x14ac:dyDescent="0.25">
      <c r="C47" t="s">
        <v>47</v>
      </c>
      <c r="D47" t="s">
        <v>22</v>
      </c>
      <c r="E47" t="s">
        <v>48</v>
      </c>
      <c r="F47">
        <v>726.70451084468402</v>
      </c>
    </row>
    <row r="48" spans="3:19" x14ac:dyDescent="0.25">
      <c r="C48" t="s">
        <v>47</v>
      </c>
      <c r="D48" t="s">
        <v>27</v>
      </c>
      <c r="E48" t="s">
        <v>48</v>
      </c>
      <c r="F48">
        <v>5.6352908998762903</v>
      </c>
    </row>
    <row r="49" spans="3:11" x14ac:dyDescent="0.25">
      <c r="C49" t="s">
        <v>47</v>
      </c>
      <c r="D49" t="s">
        <v>34</v>
      </c>
      <c r="E49" t="s">
        <v>48</v>
      </c>
      <c r="F49">
        <v>165.4447887378</v>
      </c>
    </row>
    <row r="50" spans="3:11" x14ac:dyDescent="0.25">
      <c r="C50" t="s">
        <v>47</v>
      </c>
      <c r="D50" t="s">
        <v>40</v>
      </c>
      <c r="E50" t="s">
        <v>48</v>
      </c>
      <c r="F50">
        <v>29.8631785601129</v>
      </c>
    </row>
    <row r="51" spans="3:11" x14ac:dyDescent="0.25">
      <c r="C51" t="s">
        <v>47</v>
      </c>
      <c r="D51" t="s">
        <v>45</v>
      </c>
      <c r="E51" t="s">
        <v>48</v>
      </c>
      <c r="F51">
        <v>11.1334095705331</v>
      </c>
    </row>
    <row r="53" spans="3:11" x14ac:dyDescent="0.25">
      <c r="K53">
        <f>5.67-2.91</f>
        <v>2.76</v>
      </c>
    </row>
    <row r="54" spans="3:11" x14ac:dyDescent="0.25">
      <c r="F54">
        <f>+SUM(F45:F51)</f>
        <v>1277.7052837908807</v>
      </c>
      <c r="G54" t="s">
        <v>50</v>
      </c>
      <c r="K54">
        <f>+K53*F54/2</f>
        <v>1763.2332916314151</v>
      </c>
    </row>
    <row r="56" spans="3:11" x14ac:dyDescent="0.25">
      <c r="F56">
        <f>+F54*1000/6.1</f>
        <v>209459.88258866896</v>
      </c>
      <c r="G56" t="s">
        <v>51</v>
      </c>
    </row>
    <row r="57" spans="3:11" x14ac:dyDescent="0.25">
      <c r="F57">
        <f>+F56/365</f>
        <v>573.86269202375058</v>
      </c>
    </row>
  </sheetData>
  <autoFilter ref="C5:F5" xr:uid="{35F54B59-11CA-4971-89BE-3CBD8E126F43}">
    <sortState xmlns:xlrd2="http://schemas.microsoft.com/office/spreadsheetml/2017/richdata2" ref="C6:F39">
      <sortCondition ref="E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2022-11-30T14:09:20Z</dcterms:created>
  <dcterms:modified xsi:type="dcterms:W3CDTF">2022-11-30T16:57:07Z</dcterms:modified>
</cp:coreProperties>
</file>