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JULIAN\Music\TIMES-UIS-v1-Nov\Exported_files\"/>
    </mc:Choice>
  </mc:AlternateContent>
  <xr:revisionPtr revIDLastSave="0" documentId="13_ncr:1_{31896A8E-C63A-4CB5-8DBB-1E11577746D8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data" sheetId="1" r:id="rId1"/>
    <sheet name="GAAS" sheetId="2" r:id="rId2"/>
    <sheet name="OIL" sheetId="3" r:id="rId3"/>
    <sheet name="REFINERIA 1" sheetId="4" r:id="rId4"/>
    <sheet name="Emisiones por consumo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3" i="3" l="1"/>
  <c r="I23" i="3"/>
  <c r="J23" i="3"/>
  <c r="K23" i="3"/>
  <c r="L23" i="3"/>
  <c r="M23" i="3"/>
  <c r="N23" i="3"/>
  <c r="O23" i="3"/>
  <c r="P23" i="3"/>
  <c r="Q23" i="3"/>
  <c r="R23" i="3"/>
  <c r="S23" i="3"/>
  <c r="T23" i="3"/>
  <c r="G23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G22" i="3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G7" i="5"/>
  <c r="H7" i="5"/>
  <c r="I7" i="5"/>
  <c r="J7" i="5"/>
  <c r="K7" i="5"/>
  <c r="L7" i="5"/>
  <c r="M7" i="5"/>
  <c r="N7" i="5"/>
  <c r="O7" i="5"/>
  <c r="P7" i="5"/>
  <c r="Q7" i="5"/>
  <c r="R7" i="5"/>
  <c r="S7" i="5"/>
  <c r="F7" i="5"/>
  <c r="F56" i="4"/>
  <c r="G56" i="4"/>
  <c r="H56" i="4"/>
  <c r="I56" i="4"/>
  <c r="J56" i="4"/>
  <c r="K56" i="4"/>
  <c r="L56" i="4"/>
  <c r="M56" i="4"/>
  <c r="N56" i="4"/>
  <c r="O56" i="4"/>
  <c r="P56" i="4"/>
  <c r="Q56" i="4"/>
  <c r="R56" i="4"/>
  <c r="E56" i="4"/>
  <c r="F55" i="4"/>
  <c r="G55" i="4"/>
  <c r="H55" i="4"/>
  <c r="I55" i="4"/>
  <c r="J55" i="4"/>
  <c r="K55" i="4"/>
  <c r="L55" i="4"/>
  <c r="M55" i="4"/>
  <c r="N55" i="4"/>
  <c r="O55" i="4"/>
  <c r="P55" i="4"/>
  <c r="Q55" i="4"/>
  <c r="R55" i="4"/>
  <c r="F57" i="4"/>
  <c r="G57" i="4"/>
  <c r="H57" i="4"/>
  <c r="I57" i="4"/>
  <c r="J57" i="4"/>
  <c r="K57" i="4"/>
  <c r="L57" i="4"/>
  <c r="M57" i="4"/>
  <c r="N57" i="4"/>
  <c r="O57" i="4"/>
  <c r="P57" i="4"/>
  <c r="Q57" i="4"/>
  <c r="R57" i="4"/>
  <c r="F58" i="4"/>
  <c r="G58" i="4"/>
  <c r="H58" i="4"/>
  <c r="I58" i="4"/>
  <c r="J58" i="4"/>
  <c r="K58" i="4"/>
  <c r="L58" i="4"/>
  <c r="M58" i="4"/>
  <c r="N58" i="4"/>
  <c r="O58" i="4"/>
  <c r="P58" i="4"/>
  <c r="Q58" i="4"/>
  <c r="R58" i="4"/>
  <c r="E58" i="4"/>
  <c r="E57" i="4"/>
  <c r="E55" i="4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G21" i="3"/>
  <c r="G20" i="3"/>
  <c r="G19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G18" i="3"/>
  <c r="G17" i="3"/>
  <c r="G16" i="3"/>
  <c r="H7" i="3"/>
  <c r="I7" i="3"/>
  <c r="J7" i="3"/>
  <c r="K7" i="3"/>
  <c r="L7" i="3"/>
  <c r="M7" i="3"/>
  <c r="N7" i="3"/>
  <c r="O7" i="3"/>
  <c r="P7" i="3"/>
  <c r="Q7" i="3"/>
  <c r="R7" i="3"/>
  <c r="S7" i="3"/>
  <c r="T7" i="3"/>
  <c r="H8" i="3"/>
  <c r="I8" i="3"/>
  <c r="J8" i="3"/>
  <c r="K8" i="3"/>
  <c r="L8" i="3"/>
  <c r="M8" i="3"/>
  <c r="N8" i="3"/>
  <c r="O8" i="3"/>
  <c r="P8" i="3"/>
  <c r="Q8" i="3"/>
  <c r="R8" i="3"/>
  <c r="S8" i="3"/>
  <c r="T8" i="3"/>
  <c r="H9" i="3"/>
  <c r="I9" i="3"/>
  <c r="J9" i="3"/>
  <c r="K9" i="3"/>
  <c r="L9" i="3"/>
  <c r="M9" i="3"/>
  <c r="N9" i="3"/>
  <c r="O9" i="3"/>
  <c r="P9" i="3"/>
  <c r="Q9" i="3"/>
  <c r="R9" i="3"/>
  <c r="S9" i="3"/>
  <c r="T9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G11" i="3"/>
  <c r="G10" i="3"/>
  <c r="G9" i="3"/>
  <c r="G8" i="3"/>
  <c r="G7" i="3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E2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E12" i="2"/>
  <c r="F5" i="2"/>
  <c r="G5" i="2"/>
  <c r="H5" i="2"/>
  <c r="I5" i="2"/>
  <c r="J5" i="2"/>
  <c r="K5" i="2"/>
  <c r="L5" i="2"/>
  <c r="M5" i="2"/>
  <c r="N5" i="2"/>
  <c r="O5" i="2"/>
  <c r="P5" i="2"/>
  <c r="Q5" i="2"/>
  <c r="R5" i="2"/>
  <c r="F6" i="2"/>
  <c r="G6" i="2"/>
  <c r="H6" i="2"/>
  <c r="I6" i="2"/>
  <c r="J6" i="2"/>
  <c r="K6" i="2"/>
  <c r="L6" i="2"/>
  <c r="M6" i="2"/>
  <c r="N6" i="2"/>
  <c r="O6" i="2"/>
  <c r="P6" i="2"/>
  <c r="Q6" i="2"/>
  <c r="R6" i="2"/>
  <c r="F9" i="2"/>
  <c r="G9" i="2"/>
  <c r="H9" i="2"/>
  <c r="I9" i="2"/>
  <c r="J9" i="2"/>
  <c r="K9" i="2"/>
  <c r="L9" i="2"/>
  <c r="M9" i="2"/>
  <c r="N9" i="2"/>
  <c r="O9" i="2"/>
  <c r="P9" i="2"/>
  <c r="Q9" i="2"/>
  <c r="R9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E11" i="2"/>
  <c r="E10" i="2"/>
  <c r="E9" i="2"/>
  <c r="E6" i="2"/>
  <c r="E5" i="2"/>
</calcChain>
</file>

<file path=xl/sharedStrings.xml><?xml version="1.0" encoding="utf-8"?>
<sst xmlns="http://schemas.openxmlformats.org/spreadsheetml/2006/main" count="305" uniqueCount="111">
  <si>
    <t>Sum of Pv</t>
  </si>
  <si>
    <t>Attribute</t>
  </si>
  <si>
    <t>Cost_Flo</t>
  </si>
  <si>
    <t>EQ_CombalM</t>
  </si>
  <si>
    <t>VAR_FIn</t>
  </si>
  <si>
    <t>VAR_FOut</t>
  </si>
  <si>
    <t/>
  </si>
  <si>
    <t>Commodity</t>
  </si>
  <si>
    <t>GAS</t>
  </si>
  <si>
    <t>HOIL</t>
  </si>
  <si>
    <t>LOIL</t>
  </si>
  <si>
    <t>MOIL</t>
  </si>
  <si>
    <t>Process</t>
  </si>
  <si>
    <t>EXP-GAS</t>
  </si>
  <si>
    <t>IMP-GAS</t>
  </si>
  <si>
    <t>EXP-HOIL</t>
  </si>
  <si>
    <t>IMP-HOIL</t>
  </si>
  <si>
    <t>EXP-LOIL</t>
  </si>
  <si>
    <t>IMP-LOIL</t>
  </si>
  <si>
    <t>IMP-MOIL</t>
  </si>
  <si>
    <t>-</t>
  </si>
  <si>
    <t>FTE-DGAS</t>
  </si>
  <si>
    <t>FTE-GAS-REF1</t>
  </si>
  <si>
    <t>FTE-GAS-REF2</t>
  </si>
  <si>
    <t>MIX-OIL-REF1</t>
  </si>
  <si>
    <t>MIX-OIL-REF2</t>
  </si>
  <si>
    <t>FTE-DLOIL</t>
  </si>
  <si>
    <t>COL-GAS-CAM1</t>
  </si>
  <si>
    <t>COL-GAS-CAM2</t>
  </si>
  <si>
    <t>COL-GAS-CAM5</t>
  </si>
  <si>
    <t>COL-GAS-CAM6</t>
  </si>
  <si>
    <t>COL-GAS-CAM7</t>
  </si>
  <si>
    <t>COL-HOIL-CAM3</t>
  </si>
  <si>
    <t>COL-LOIL-CAM2</t>
  </si>
  <si>
    <t>COL-LOIL-CAM4</t>
  </si>
  <si>
    <t>COL-MOIL-CAM5</t>
  </si>
  <si>
    <t>COL-MOIL-CAM6</t>
  </si>
  <si>
    <t>Period</t>
  </si>
  <si>
    <t>CAM1</t>
  </si>
  <si>
    <t>CAM2</t>
  </si>
  <si>
    <t>CAM3</t>
  </si>
  <si>
    <t>CAM4</t>
  </si>
  <si>
    <t>CAM5</t>
  </si>
  <si>
    <t>CAM6</t>
  </si>
  <si>
    <t>CAM7</t>
  </si>
  <si>
    <t>Importación</t>
  </si>
  <si>
    <t>Demanda de Gas</t>
  </si>
  <si>
    <t>Table Name:</t>
  </si>
  <si>
    <t>Unsaved_141928</t>
  </si>
  <si>
    <t>DGAS</t>
  </si>
  <si>
    <t>FTD-AGR</t>
  </si>
  <si>
    <t>FTD-IND</t>
  </si>
  <si>
    <t>FTD-RSD</t>
  </si>
  <si>
    <t>FTD-TER</t>
  </si>
  <si>
    <t>FTD-TRA</t>
  </si>
  <si>
    <t>Guajira</t>
  </si>
  <si>
    <t>Llanos Orientales - L</t>
  </si>
  <si>
    <t>Llanos Orientales - H</t>
  </si>
  <si>
    <t>Putumayo</t>
  </si>
  <si>
    <t>VMM</t>
  </si>
  <si>
    <t>VSM</t>
  </si>
  <si>
    <t>VIM</t>
  </si>
  <si>
    <t>M</t>
  </si>
  <si>
    <t>L</t>
  </si>
  <si>
    <t>H</t>
  </si>
  <si>
    <t>Demanda Colombia</t>
  </si>
  <si>
    <t>Producción Liviano</t>
  </si>
  <si>
    <t>Producción Pesado</t>
  </si>
  <si>
    <t>Producción Medio</t>
  </si>
  <si>
    <t>Importación Liviano</t>
  </si>
  <si>
    <t>Importación Pesado</t>
  </si>
  <si>
    <t>Importación Medio</t>
  </si>
  <si>
    <t>REF1</t>
  </si>
  <si>
    <t>VAR_Act</t>
  </si>
  <si>
    <t>VAR_ActM</t>
  </si>
  <si>
    <t>ELC-REF1</t>
  </si>
  <si>
    <t>H2-REF1</t>
  </si>
  <si>
    <t>OIL-REF1</t>
  </si>
  <si>
    <t>STEAM-DRM-REF1</t>
  </si>
  <si>
    <t>CO2e-REF1</t>
  </si>
  <si>
    <t>DSL</t>
  </si>
  <si>
    <t>GSL</t>
  </si>
  <si>
    <t>HFO</t>
  </si>
  <si>
    <t>KER</t>
  </si>
  <si>
    <t>LPG</t>
  </si>
  <si>
    <t>RFG1</t>
  </si>
  <si>
    <t>REF2</t>
  </si>
  <si>
    <t>ELC-REF2</t>
  </si>
  <si>
    <t>H2-REF2</t>
  </si>
  <si>
    <t>OIL-REF2</t>
  </si>
  <si>
    <t>STEAM-DRM-REF2</t>
  </si>
  <si>
    <t>AVG</t>
  </si>
  <si>
    <t>CO2e-REF2</t>
  </si>
  <si>
    <t>RFG2</t>
  </si>
  <si>
    <t>Diésel</t>
  </si>
  <si>
    <t>Gasolina</t>
  </si>
  <si>
    <t>Fuel Oil</t>
  </si>
  <si>
    <t>Jet</t>
  </si>
  <si>
    <t>GLP</t>
  </si>
  <si>
    <t>Refinery Gas</t>
  </si>
  <si>
    <t>Electricidad</t>
  </si>
  <si>
    <t>Petróleo</t>
  </si>
  <si>
    <t>Hidrogeno</t>
  </si>
  <si>
    <t>Vapor</t>
  </si>
  <si>
    <t>Agricultura, Construcción, Minería</t>
  </si>
  <si>
    <t>Industrial</t>
  </si>
  <si>
    <t>Residencial</t>
  </si>
  <si>
    <t>Terciario</t>
  </si>
  <si>
    <t>Transporte</t>
  </si>
  <si>
    <t>Importación Crudo</t>
  </si>
  <si>
    <t>Carga a Refinería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</si>
</sst>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000"/>
  </numFmts>
  <fonts count="4" x14ac:knownFonts="1">
    <font>
      <sz val="11"/>
      <color theme="1"/>
      <name val="Calibri"/>
      <scheme val="minor"/>
    </font>
    <font>
      <sz val="8.25"/>
      <color rgb="FF2B2C3C"/>
      <name val="Microsoft Sans Serif"/>
    </font>
    <font>
      <sz val="8.25"/>
      <color rgb="FF000000"/>
      <name val="Microsoft Sans Serif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EFF6FF"/>
        <bgColor rgb="FFEFF6FF"/>
      </patternFill>
    </fill>
    <fill>
      <patternFill patternType="solid">
        <fgColor rgb="FFEAF1FB"/>
        <bgColor rgb="FFEAF1FB"/>
      </patternFill>
    </fill>
    <fill>
      <patternFill patternType="solid">
        <fgColor rgb="FFFFFFFF"/>
        <bgColor rgb="FFFFFFFF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rgb="FF696969"/>
      </left>
      <right style="thin">
        <color rgb="FF696969"/>
      </right>
      <top style="thin">
        <color rgb="FF696969"/>
      </top>
      <bottom style="thin">
        <color rgb="FF696969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49" fontId="1" fillId="2" borderId="1" xfId="0" applyNumberFormat="1" applyFont="1" applyFill="1" applyBorder="1" applyAlignment="1">
      <alignment horizontal="left" vertical="center"/>
    </xf>
    <xf numFmtId="49" fontId="2" fillId="3" borderId="1" xfId="0" applyNumberFormat="1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right" vertical="center"/>
    </xf>
    <xf numFmtId="164" fontId="2" fillId="4" borderId="1" xfId="0" applyNumberFormat="1" applyFont="1" applyFill="1" applyBorder="1" applyAlignment="1">
      <alignment horizontal="right" vertical="center"/>
    </xf>
    <xf numFmtId="0" fontId="2" fillId="4" borderId="1" xfId="0" applyFont="1" applyFill="1" applyBorder="1" applyAlignment="1">
      <alignment horizontal="right" vertical="center"/>
    </xf>
    <xf numFmtId="0" fontId="0" fillId="5" borderId="2" xfId="0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Fill="1" applyBorder="1" applyAlignment="1">
      <alignment horizontal="center"/>
    </xf>
  </cellXfs>
  <cellStyles count="1">
    <cellStyle name="Normal" xfId="0" builtinId="0"/>
  </cellStyles>
  <dxfs count="2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Balance de Gas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GAAS!$D$5</c:f>
              <c:strCache>
                <c:ptCount val="1"/>
                <c:pt idx="0">
                  <c:v>Guajira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GAAS!$E$16:$R$16</c:f>
              <c:numCache>
                <c:formatCode>General</c:formatCode>
                <c:ptCount val="14"/>
                <c:pt idx="0">
                  <c:v>2019</c:v>
                </c:pt>
                <c:pt idx="1">
                  <c:v>2020</c:v>
                </c:pt>
                <c:pt idx="2">
                  <c:v>2023</c:v>
                </c:pt>
                <c:pt idx="3">
                  <c:v>2025</c:v>
                </c:pt>
                <c:pt idx="4">
                  <c:v>2027</c:v>
                </c:pt>
                <c:pt idx="5">
                  <c:v>2030</c:v>
                </c:pt>
                <c:pt idx="6">
                  <c:v>2033</c:v>
                </c:pt>
                <c:pt idx="7">
                  <c:v>2035</c:v>
                </c:pt>
                <c:pt idx="8">
                  <c:v>2037</c:v>
                </c:pt>
                <c:pt idx="9">
                  <c:v>2040</c:v>
                </c:pt>
                <c:pt idx="10">
                  <c:v>2043</c:v>
                </c:pt>
                <c:pt idx="11">
                  <c:v>2045</c:v>
                </c:pt>
                <c:pt idx="12">
                  <c:v>2047</c:v>
                </c:pt>
                <c:pt idx="13">
                  <c:v>2050</c:v>
                </c:pt>
              </c:numCache>
            </c:numRef>
          </c:cat>
          <c:val>
            <c:numRef>
              <c:f>GAAS!$E$5:$R$5</c:f>
              <c:numCache>
                <c:formatCode>General</c:formatCode>
                <c:ptCount val="14"/>
                <c:pt idx="0">
                  <c:v>68.431414044116394</c:v>
                </c:pt>
                <c:pt idx="1">
                  <c:v>55.298192315494497</c:v>
                </c:pt>
                <c:pt idx="2">
                  <c:v>48.192375714578503</c:v>
                </c:pt>
                <c:pt idx="3">
                  <c:v>38.834287545840901</c:v>
                </c:pt>
                <c:pt idx="4">
                  <c:v>25.300279319596001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4D-4AC2-9379-BA0094BF4761}"/>
            </c:ext>
          </c:extLst>
        </c:ser>
        <c:ser>
          <c:idx val="1"/>
          <c:order val="1"/>
          <c:tx>
            <c:strRef>
              <c:f>GAAS!$D$6</c:f>
              <c:strCache>
                <c:ptCount val="1"/>
                <c:pt idx="0">
                  <c:v>Llanos Orientales - 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GAAS!$E$16:$R$16</c:f>
              <c:numCache>
                <c:formatCode>General</c:formatCode>
                <c:ptCount val="14"/>
                <c:pt idx="0">
                  <c:v>2019</c:v>
                </c:pt>
                <c:pt idx="1">
                  <c:v>2020</c:v>
                </c:pt>
                <c:pt idx="2">
                  <c:v>2023</c:v>
                </c:pt>
                <c:pt idx="3">
                  <c:v>2025</c:v>
                </c:pt>
                <c:pt idx="4">
                  <c:v>2027</c:v>
                </c:pt>
                <c:pt idx="5">
                  <c:v>2030</c:v>
                </c:pt>
                <c:pt idx="6">
                  <c:v>2033</c:v>
                </c:pt>
                <c:pt idx="7">
                  <c:v>2035</c:v>
                </c:pt>
                <c:pt idx="8">
                  <c:v>2037</c:v>
                </c:pt>
                <c:pt idx="9">
                  <c:v>2040</c:v>
                </c:pt>
                <c:pt idx="10">
                  <c:v>2043</c:v>
                </c:pt>
                <c:pt idx="11">
                  <c:v>2045</c:v>
                </c:pt>
                <c:pt idx="12">
                  <c:v>2047</c:v>
                </c:pt>
                <c:pt idx="13">
                  <c:v>2050</c:v>
                </c:pt>
              </c:numCache>
            </c:numRef>
          </c:cat>
          <c:val>
            <c:numRef>
              <c:f>GAAS!$E$6:$R$6</c:f>
              <c:numCache>
                <c:formatCode>General</c:formatCode>
                <c:ptCount val="14"/>
                <c:pt idx="0">
                  <c:v>232.631059830194</c:v>
                </c:pt>
                <c:pt idx="1">
                  <c:v>227.98043579862301</c:v>
                </c:pt>
                <c:pt idx="2">
                  <c:v>182.26751900216399</c:v>
                </c:pt>
                <c:pt idx="3">
                  <c:v>131.43119896028199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4D-4AC2-9379-BA0094BF4761}"/>
            </c:ext>
          </c:extLst>
        </c:ser>
        <c:ser>
          <c:idx val="4"/>
          <c:order val="4"/>
          <c:tx>
            <c:strRef>
              <c:f>GAAS!$D$9</c:f>
              <c:strCache>
                <c:ptCount val="1"/>
                <c:pt idx="0">
                  <c:v>VMM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GAAS!$E$16:$R$16</c:f>
              <c:numCache>
                <c:formatCode>General</c:formatCode>
                <c:ptCount val="14"/>
                <c:pt idx="0">
                  <c:v>2019</c:v>
                </c:pt>
                <c:pt idx="1">
                  <c:v>2020</c:v>
                </c:pt>
                <c:pt idx="2">
                  <c:v>2023</c:v>
                </c:pt>
                <c:pt idx="3">
                  <c:v>2025</c:v>
                </c:pt>
                <c:pt idx="4">
                  <c:v>2027</c:v>
                </c:pt>
                <c:pt idx="5">
                  <c:v>2030</c:v>
                </c:pt>
                <c:pt idx="6">
                  <c:v>2033</c:v>
                </c:pt>
                <c:pt idx="7">
                  <c:v>2035</c:v>
                </c:pt>
                <c:pt idx="8">
                  <c:v>2037</c:v>
                </c:pt>
                <c:pt idx="9">
                  <c:v>2040</c:v>
                </c:pt>
                <c:pt idx="10">
                  <c:v>2043</c:v>
                </c:pt>
                <c:pt idx="11">
                  <c:v>2045</c:v>
                </c:pt>
                <c:pt idx="12">
                  <c:v>2047</c:v>
                </c:pt>
                <c:pt idx="13">
                  <c:v>2050</c:v>
                </c:pt>
              </c:numCache>
            </c:numRef>
          </c:cat>
          <c:val>
            <c:numRef>
              <c:f>GAAS!$E$9:$R$9</c:f>
              <c:numCache>
                <c:formatCode>General</c:formatCode>
                <c:ptCount val="14"/>
                <c:pt idx="0">
                  <c:v>3.9872614386916001</c:v>
                </c:pt>
                <c:pt idx="1">
                  <c:v>3.7088139111535701</c:v>
                </c:pt>
                <c:pt idx="2">
                  <c:v>2.8280480549468301</c:v>
                </c:pt>
                <c:pt idx="3">
                  <c:v>2.1986825008739199</c:v>
                </c:pt>
                <c:pt idx="4">
                  <c:v>1.7639832160161399</c:v>
                </c:pt>
                <c:pt idx="5">
                  <c:v>1.1119342887294601</c:v>
                </c:pt>
                <c:pt idx="6">
                  <c:v>0.84201779164903601</c:v>
                </c:pt>
                <c:pt idx="7">
                  <c:v>0.66207346026208402</c:v>
                </c:pt>
                <c:pt idx="8">
                  <c:v>0.55949851889693702</c:v>
                </c:pt>
                <c:pt idx="9">
                  <c:v>0.40563610684921397</c:v>
                </c:pt>
                <c:pt idx="10">
                  <c:v>0.29270240923499602</c:v>
                </c:pt>
                <c:pt idx="11">
                  <c:v>0.23514189465287499</c:v>
                </c:pt>
                <c:pt idx="12">
                  <c:v>0.18693978886159701</c:v>
                </c:pt>
                <c:pt idx="13">
                  <c:v>0.13847032525539299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14D-4AC2-9379-BA0094BF4761}"/>
            </c:ext>
          </c:extLst>
        </c:ser>
        <c:ser>
          <c:idx val="5"/>
          <c:order val="5"/>
          <c:tx>
            <c:strRef>
              <c:f>GAAS!$D$10</c:f>
              <c:strCache>
                <c:ptCount val="1"/>
                <c:pt idx="0">
                  <c:v>VSM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GAAS!$E$16:$R$16</c:f>
              <c:numCache>
                <c:formatCode>General</c:formatCode>
                <c:ptCount val="14"/>
                <c:pt idx="0">
                  <c:v>2019</c:v>
                </c:pt>
                <c:pt idx="1">
                  <c:v>2020</c:v>
                </c:pt>
                <c:pt idx="2">
                  <c:v>2023</c:v>
                </c:pt>
                <c:pt idx="3">
                  <c:v>2025</c:v>
                </c:pt>
                <c:pt idx="4">
                  <c:v>2027</c:v>
                </c:pt>
                <c:pt idx="5">
                  <c:v>2030</c:v>
                </c:pt>
                <c:pt idx="6">
                  <c:v>2033</c:v>
                </c:pt>
                <c:pt idx="7">
                  <c:v>2035</c:v>
                </c:pt>
                <c:pt idx="8">
                  <c:v>2037</c:v>
                </c:pt>
                <c:pt idx="9">
                  <c:v>2040</c:v>
                </c:pt>
                <c:pt idx="10">
                  <c:v>2043</c:v>
                </c:pt>
                <c:pt idx="11">
                  <c:v>2045</c:v>
                </c:pt>
                <c:pt idx="12">
                  <c:v>2047</c:v>
                </c:pt>
                <c:pt idx="13">
                  <c:v>2050</c:v>
                </c:pt>
              </c:numCache>
            </c:numRef>
          </c:cat>
          <c:val>
            <c:numRef>
              <c:f>GAAS!$E$10:$R$10</c:f>
              <c:numCache>
                <c:formatCode>General</c:formatCode>
                <c:ptCount val="14"/>
                <c:pt idx="0">
                  <c:v>0.96394006662257004</c:v>
                </c:pt>
                <c:pt idx="1">
                  <c:v>0.88074767688465405</c:v>
                </c:pt>
                <c:pt idx="2">
                  <c:v>0.72316966979942199</c:v>
                </c:pt>
                <c:pt idx="3">
                  <c:v>0.57061681782357498</c:v>
                </c:pt>
                <c:pt idx="4">
                  <c:v>0.44357825598726403</c:v>
                </c:pt>
                <c:pt idx="5">
                  <c:v>0.261851053851196</c:v>
                </c:pt>
                <c:pt idx="6">
                  <c:v>0.16780153176002899</c:v>
                </c:pt>
                <c:pt idx="7">
                  <c:v>0.105101850365921</c:v>
                </c:pt>
                <c:pt idx="8">
                  <c:v>6.0030826047040298E-2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14D-4AC2-9379-BA0094BF4761}"/>
            </c:ext>
          </c:extLst>
        </c:ser>
        <c:ser>
          <c:idx val="6"/>
          <c:order val="6"/>
          <c:tx>
            <c:strRef>
              <c:f>GAAS!$D$11</c:f>
              <c:strCache>
                <c:ptCount val="1"/>
                <c:pt idx="0">
                  <c:v>VIM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GAAS!$E$16:$R$16</c:f>
              <c:numCache>
                <c:formatCode>General</c:formatCode>
                <c:ptCount val="14"/>
                <c:pt idx="0">
                  <c:v>2019</c:v>
                </c:pt>
                <c:pt idx="1">
                  <c:v>2020</c:v>
                </c:pt>
                <c:pt idx="2">
                  <c:v>2023</c:v>
                </c:pt>
                <c:pt idx="3">
                  <c:v>2025</c:v>
                </c:pt>
                <c:pt idx="4">
                  <c:v>2027</c:v>
                </c:pt>
                <c:pt idx="5">
                  <c:v>2030</c:v>
                </c:pt>
                <c:pt idx="6">
                  <c:v>2033</c:v>
                </c:pt>
                <c:pt idx="7">
                  <c:v>2035</c:v>
                </c:pt>
                <c:pt idx="8">
                  <c:v>2037</c:v>
                </c:pt>
                <c:pt idx="9">
                  <c:v>2040</c:v>
                </c:pt>
                <c:pt idx="10">
                  <c:v>2043</c:v>
                </c:pt>
                <c:pt idx="11">
                  <c:v>2045</c:v>
                </c:pt>
                <c:pt idx="12">
                  <c:v>2047</c:v>
                </c:pt>
                <c:pt idx="13">
                  <c:v>2050</c:v>
                </c:pt>
              </c:numCache>
            </c:numRef>
          </c:cat>
          <c:val>
            <c:numRef>
              <c:f>GAAS!$E$11:$R$11</c:f>
              <c:numCache>
                <c:formatCode>General</c:formatCode>
                <c:ptCount val="14"/>
                <c:pt idx="0">
                  <c:v>13.7296001151218</c:v>
                </c:pt>
                <c:pt idx="1">
                  <c:v>13.4801415970917</c:v>
                </c:pt>
                <c:pt idx="2">
                  <c:v>13.505351628173701</c:v>
                </c:pt>
                <c:pt idx="3">
                  <c:v>11.4497096410878</c:v>
                </c:pt>
                <c:pt idx="4">
                  <c:v>9.7581592734042104</c:v>
                </c:pt>
                <c:pt idx="5">
                  <c:v>7.65498942682086</c:v>
                </c:pt>
                <c:pt idx="6">
                  <c:v>6.17956507281884</c:v>
                </c:pt>
                <c:pt idx="7">
                  <c:v>5.2894034866856598</c:v>
                </c:pt>
                <c:pt idx="8">
                  <c:v>4.5383383195000997</c:v>
                </c:pt>
                <c:pt idx="9">
                  <c:v>3.64794235550234</c:v>
                </c:pt>
                <c:pt idx="10">
                  <c:v>2.8136974581163301</c:v>
                </c:pt>
                <c:pt idx="11">
                  <c:v>2.2743424343377598</c:v>
                </c:pt>
                <c:pt idx="12">
                  <c:v>0.94293426485341303</c:v>
                </c:pt>
                <c:pt idx="13">
                  <c:v>0.38542693681442503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14D-4AC2-9379-BA0094BF4761}"/>
            </c:ext>
          </c:extLst>
        </c:ser>
        <c:ser>
          <c:idx val="7"/>
          <c:order val="7"/>
          <c:tx>
            <c:strRef>
              <c:f>GAAS!$D$12</c:f>
              <c:strCache>
                <c:ptCount val="1"/>
                <c:pt idx="0">
                  <c:v>Importación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GAAS!$E$16:$R$16</c:f>
              <c:numCache>
                <c:formatCode>General</c:formatCode>
                <c:ptCount val="14"/>
                <c:pt idx="0">
                  <c:v>2019</c:v>
                </c:pt>
                <c:pt idx="1">
                  <c:v>2020</c:v>
                </c:pt>
                <c:pt idx="2">
                  <c:v>2023</c:v>
                </c:pt>
                <c:pt idx="3">
                  <c:v>2025</c:v>
                </c:pt>
                <c:pt idx="4">
                  <c:v>2027</c:v>
                </c:pt>
                <c:pt idx="5">
                  <c:v>2030</c:v>
                </c:pt>
                <c:pt idx="6">
                  <c:v>2033</c:v>
                </c:pt>
                <c:pt idx="7">
                  <c:v>2035</c:v>
                </c:pt>
                <c:pt idx="8">
                  <c:v>2037</c:v>
                </c:pt>
                <c:pt idx="9">
                  <c:v>2040</c:v>
                </c:pt>
                <c:pt idx="10">
                  <c:v>2043</c:v>
                </c:pt>
                <c:pt idx="11">
                  <c:v>2045</c:v>
                </c:pt>
                <c:pt idx="12">
                  <c:v>2047</c:v>
                </c:pt>
                <c:pt idx="13">
                  <c:v>2050</c:v>
                </c:pt>
              </c:numCache>
            </c:numRef>
          </c:cat>
          <c:val>
            <c:numRef>
              <c:f>GAAS!$E$12:$R$12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5.6514592978845304</c:v>
                </c:pt>
                <c:pt idx="3">
                  <c:v>79.180972138996495</c:v>
                </c:pt>
                <c:pt idx="4">
                  <c:v>238.58158384484801</c:v>
                </c:pt>
                <c:pt idx="5">
                  <c:v>285.17089283550303</c:v>
                </c:pt>
                <c:pt idx="6">
                  <c:v>307.043969285873</c:v>
                </c:pt>
                <c:pt idx="7">
                  <c:v>321.71078880759097</c:v>
                </c:pt>
                <c:pt idx="8">
                  <c:v>339.85259675069699</c:v>
                </c:pt>
                <c:pt idx="9">
                  <c:v>367.36218914255301</c:v>
                </c:pt>
                <c:pt idx="10">
                  <c:v>405.01626862836298</c:v>
                </c:pt>
                <c:pt idx="11">
                  <c:v>430.55818327591402</c:v>
                </c:pt>
                <c:pt idx="12">
                  <c:v>461.82861693523898</c:v>
                </c:pt>
                <c:pt idx="13">
                  <c:v>508.20037034283501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14D-4AC2-9379-BA0094BF47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91869232"/>
        <c:axId val="1091870896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GAAS!$D$7</c15:sqref>
                        </c15:formulaRef>
                      </c:ext>
                    </c:extLst>
                    <c:strCache>
                      <c:ptCount val="1"/>
                      <c:pt idx="0">
                        <c:v>Llanos Orientales - H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GAAS!$E$16:$R$16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2019</c:v>
                      </c:pt>
                      <c:pt idx="1">
                        <c:v>2020</c:v>
                      </c:pt>
                      <c:pt idx="2">
                        <c:v>2023</c:v>
                      </c:pt>
                      <c:pt idx="3">
                        <c:v>2025</c:v>
                      </c:pt>
                      <c:pt idx="4">
                        <c:v>2027</c:v>
                      </c:pt>
                      <c:pt idx="5">
                        <c:v>2030</c:v>
                      </c:pt>
                      <c:pt idx="6">
                        <c:v>2033</c:v>
                      </c:pt>
                      <c:pt idx="7">
                        <c:v>2035</c:v>
                      </c:pt>
                      <c:pt idx="8">
                        <c:v>2037</c:v>
                      </c:pt>
                      <c:pt idx="9">
                        <c:v>2040</c:v>
                      </c:pt>
                      <c:pt idx="10">
                        <c:v>2043</c:v>
                      </c:pt>
                      <c:pt idx="11">
                        <c:v>2045</c:v>
                      </c:pt>
                      <c:pt idx="12">
                        <c:v>2047</c:v>
                      </c:pt>
                      <c:pt idx="13">
                        <c:v>2050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GAAS!$E$7:$R$7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114D-4AC2-9379-BA0094BF4761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GAAS!$D$8</c15:sqref>
                        </c15:formulaRef>
                      </c:ext>
                    </c:extLst>
                    <c:strCache>
                      <c:ptCount val="1"/>
                      <c:pt idx="0">
                        <c:v>Putumayo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GAAS!$E$16:$R$16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2019</c:v>
                      </c:pt>
                      <c:pt idx="1">
                        <c:v>2020</c:v>
                      </c:pt>
                      <c:pt idx="2">
                        <c:v>2023</c:v>
                      </c:pt>
                      <c:pt idx="3">
                        <c:v>2025</c:v>
                      </c:pt>
                      <c:pt idx="4">
                        <c:v>2027</c:v>
                      </c:pt>
                      <c:pt idx="5">
                        <c:v>2030</c:v>
                      </c:pt>
                      <c:pt idx="6">
                        <c:v>2033</c:v>
                      </c:pt>
                      <c:pt idx="7">
                        <c:v>2035</c:v>
                      </c:pt>
                      <c:pt idx="8">
                        <c:v>2037</c:v>
                      </c:pt>
                      <c:pt idx="9">
                        <c:v>2040</c:v>
                      </c:pt>
                      <c:pt idx="10">
                        <c:v>2043</c:v>
                      </c:pt>
                      <c:pt idx="11">
                        <c:v>2045</c:v>
                      </c:pt>
                      <c:pt idx="12">
                        <c:v>2047</c:v>
                      </c:pt>
                      <c:pt idx="13">
                        <c:v>2050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GAAS!$E$8:$R$8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114D-4AC2-9379-BA0094BF4761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8"/>
          <c:order val="8"/>
          <c:tx>
            <c:v>Demanda Gas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GAAS!$E$16:$R$16</c:f>
              <c:numCache>
                <c:formatCode>General</c:formatCode>
                <c:ptCount val="14"/>
                <c:pt idx="0">
                  <c:v>2019</c:v>
                </c:pt>
                <c:pt idx="1">
                  <c:v>2020</c:v>
                </c:pt>
                <c:pt idx="2">
                  <c:v>2023</c:v>
                </c:pt>
                <c:pt idx="3">
                  <c:v>2025</c:v>
                </c:pt>
                <c:pt idx="4">
                  <c:v>2027</c:v>
                </c:pt>
                <c:pt idx="5">
                  <c:v>2030</c:v>
                </c:pt>
                <c:pt idx="6">
                  <c:v>2033</c:v>
                </c:pt>
                <c:pt idx="7">
                  <c:v>2035</c:v>
                </c:pt>
                <c:pt idx="8">
                  <c:v>2037</c:v>
                </c:pt>
                <c:pt idx="9">
                  <c:v>2040</c:v>
                </c:pt>
                <c:pt idx="10">
                  <c:v>2043</c:v>
                </c:pt>
                <c:pt idx="11">
                  <c:v>2045</c:v>
                </c:pt>
                <c:pt idx="12">
                  <c:v>2047</c:v>
                </c:pt>
                <c:pt idx="13">
                  <c:v>2050</c:v>
                </c:pt>
              </c:numCache>
            </c:numRef>
          </c:cat>
          <c:val>
            <c:numRef>
              <c:f>GAAS!$E$22:$R$22</c:f>
              <c:numCache>
                <c:formatCode>General</c:formatCode>
                <c:ptCount val="14"/>
                <c:pt idx="0">
                  <c:v>238.81580000000002</c:v>
                </c:pt>
                <c:pt idx="1">
                  <c:v>222.9215999999999</c:v>
                </c:pt>
                <c:pt idx="2">
                  <c:v>238.91825576264273</c:v>
                </c:pt>
                <c:pt idx="3">
                  <c:v>249.41579999999999</c:v>
                </c:pt>
                <c:pt idx="4">
                  <c:v>261.59791630494681</c:v>
                </c:pt>
                <c:pt idx="5">
                  <c:v>279.95000000000005</c:v>
                </c:pt>
                <c:pt idx="6">
                  <c:v>299.98368607719652</c:v>
                </c:pt>
                <c:pt idx="7">
                  <c:v>313.51769999999999</c:v>
                </c:pt>
                <c:pt idx="8">
                  <c:v>330.7607968102368</c:v>
                </c:pt>
                <c:pt idx="9">
                  <c:v>357.16610000000003</c:v>
                </c:pt>
                <c:pt idx="10">
                  <c:v>393.87300089080958</c:v>
                </c:pt>
                <c:pt idx="11">
                  <c:v>418.81799999999998</c:v>
                </c:pt>
                <c:pt idx="12">
                  <c:v>448.70882338404977</c:v>
                </c:pt>
                <c:pt idx="13">
                  <c:v>494.47460000000001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14D-4AC2-9379-BA0094BF47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1869232"/>
        <c:axId val="1091870896"/>
      </c:lineChart>
      <c:catAx>
        <c:axId val="109186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91870896"/>
        <c:crosses val="autoZero"/>
        <c:auto val="1"/>
        <c:lblAlgn val="ctr"/>
        <c:lblOffset val="100"/>
        <c:noMultiLvlLbl val="0"/>
      </c:catAx>
      <c:valAx>
        <c:axId val="109187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PJ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0.228764581510644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91869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Balance de Petróleo</a:t>
            </a:r>
          </a:p>
        </c:rich>
      </c:tx>
      <c:layout>
        <c:manualLayout>
          <c:xMode val="edge"/>
          <c:yMode val="edge"/>
          <c:x val="0.35690266841644797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OIL!$F$16</c:f>
              <c:strCache>
                <c:ptCount val="1"/>
                <c:pt idx="0">
                  <c:v>Producción Liviano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OIL!$G$15:$T$15</c15:sqref>
                  </c15:fullRef>
                </c:ext>
              </c:extLst>
              <c:f>(OIL!$G$15:$H$15,OIL!$J$15,OIL!$L$15,OIL!$N$15,OIL!$P$15,OIL!$R$15,OIL!$T$15)</c:f>
              <c:numCache>
                <c:formatCode>General</c:formatCode>
                <c:ptCount val="8"/>
                <c:pt idx="0">
                  <c:v>2019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OIL!$G$16:$T$16</c15:sqref>
                  </c15:fullRef>
                </c:ext>
              </c:extLst>
              <c:f>(OIL!$G$16:$H$16,OIL!$J$16,OIL!$L$16,OIL!$N$16,OIL!$P$16,OIL!$R$16,OIL!$T$16)</c:f>
              <c:numCache>
                <c:formatCode>General</c:formatCode>
                <c:ptCount val="8"/>
                <c:pt idx="0">
                  <c:v>114.05992655470341</c:v>
                </c:pt>
                <c:pt idx="1">
                  <c:v>111.76871421302366</c:v>
                </c:pt>
                <c:pt idx="2">
                  <c:v>69.46311966780641</c:v>
                </c:pt>
                <c:pt idx="3">
                  <c:v>10.97350226168991</c:v>
                </c:pt>
                <c:pt idx="4">
                  <c:v>9.3150466006133907</c:v>
                </c:pt>
                <c:pt idx="5">
                  <c:v>6.0917895086283096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31-4CCF-A2BD-65C4B692BB4C}"/>
            </c:ext>
          </c:extLst>
        </c:ser>
        <c:ser>
          <c:idx val="1"/>
          <c:order val="1"/>
          <c:tx>
            <c:strRef>
              <c:f>OIL!$F$17</c:f>
              <c:strCache>
                <c:ptCount val="1"/>
                <c:pt idx="0">
                  <c:v>Producción Pesado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OIL!$G$15:$T$15</c15:sqref>
                  </c15:fullRef>
                </c:ext>
              </c:extLst>
              <c:f>(OIL!$G$15:$H$15,OIL!$J$15,OIL!$L$15,OIL!$N$15,OIL!$P$15,OIL!$R$15,OIL!$T$15)</c:f>
              <c:numCache>
                <c:formatCode>General</c:formatCode>
                <c:ptCount val="8"/>
                <c:pt idx="0">
                  <c:v>2019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OIL!$G$17:$T$17</c15:sqref>
                  </c15:fullRef>
                </c:ext>
              </c:extLst>
              <c:f>(OIL!$G$17:$H$17,OIL!$J$17,OIL!$L$17,OIL!$N$17,OIL!$P$17,OIL!$R$17,OIL!$T$17)</c:f>
              <c:numCache>
                <c:formatCode>General</c:formatCode>
                <c:ptCount val="8"/>
                <c:pt idx="0">
                  <c:v>724.93471013373403</c:v>
                </c:pt>
                <c:pt idx="1">
                  <c:v>686.18704593314897</c:v>
                </c:pt>
                <c:pt idx="2">
                  <c:v>493.22060192367002</c:v>
                </c:pt>
                <c:pt idx="3">
                  <c:v>309.03660895973502</c:v>
                </c:pt>
                <c:pt idx="4">
                  <c:v>218.12920507083399</c:v>
                </c:pt>
                <c:pt idx="5">
                  <c:v>127.088019445901</c:v>
                </c:pt>
                <c:pt idx="6">
                  <c:v>70.176310950432196</c:v>
                </c:pt>
                <c:pt idx="7">
                  <c:v>54.9544893122087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31-4CCF-A2BD-65C4B692BB4C}"/>
            </c:ext>
          </c:extLst>
        </c:ser>
        <c:ser>
          <c:idx val="2"/>
          <c:order val="2"/>
          <c:tx>
            <c:strRef>
              <c:f>OIL!$F$18</c:f>
              <c:strCache>
                <c:ptCount val="1"/>
                <c:pt idx="0">
                  <c:v>Producción Medio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OIL!$G$15:$T$15</c15:sqref>
                  </c15:fullRef>
                </c:ext>
              </c:extLst>
              <c:f>(OIL!$G$15:$H$15,OIL!$J$15,OIL!$L$15,OIL!$N$15,OIL!$P$15,OIL!$R$15,OIL!$T$15)</c:f>
              <c:numCache>
                <c:formatCode>General</c:formatCode>
                <c:ptCount val="8"/>
                <c:pt idx="0">
                  <c:v>2019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OIL!$G$18:$T$18</c15:sqref>
                  </c15:fullRef>
                </c:ext>
              </c:extLst>
              <c:f>(OIL!$G$18:$H$18,OIL!$J$18,OIL!$L$18,OIL!$N$18,OIL!$P$18,OIL!$R$18,OIL!$T$18)</c:f>
              <c:numCache>
                <c:formatCode>General</c:formatCode>
                <c:ptCount val="8"/>
                <c:pt idx="0">
                  <c:v>189.75921489173459</c:v>
                </c:pt>
                <c:pt idx="1">
                  <c:v>176.56246557502831</c:v>
                </c:pt>
                <c:pt idx="2">
                  <c:v>108.2828904851191</c:v>
                </c:pt>
                <c:pt idx="3">
                  <c:v>57.149128332698602</c:v>
                </c:pt>
                <c:pt idx="4">
                  <c:v>35.307012257515183</c:v>
                </c:pt>
                <c:pt idx="5">
                  <c:v>22.372778013009128</c:v>
                </c:pt>
                <c:pt idx="6">
                  <c:v>13.646524218334878</c:v>
                </c:pt>
                <c:pt idx="7">
                  <c:v>8.95293157312625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D31-4CCF-A2BD-65C4B692BB4C}"/>
            </c:ext>
          </c:extLst>
        </c:ser>
        <c:ser>
          <c:idx val="6"/>
          <c:order val="6"/>
          <c:tx>
            <c:strRef>
              <c:f>OIL!$F$22</c:f>
              <c:strCache>
                <c:ptCount val="1"/>
                <c:pt idx="0">
                  <c:v>Importación Crudo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OIL!$G$15:$T$15</c15:sqref>
                  </c15:fullRef>
                </c:ext>
              </c:extLst>
              <c:f>(OIL!$G$15:$H$15,OIL!$J$15,OIL!$L$15,OIL!$N$15,OIL!$P$15,OIL!$R$15,OIL!$T$15)</c:f>
              <c:numCache>
                <c:formatCode>General</c:formatCode>
                <c:ptCount val="8"/>
                <c:pt idx="0">
                  <c:v>2019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OIL!$G$22:$T$22</c15:sqref>
                  </c15:fullRef>
                </c:ext>
              </c:extLst>
              <c:f>(OIL!$G$22:$H$22,OIL!$J$22,OIL!$L$22,OIL!$N$22,OIL!$P$22,OIL!$R$22,OIL!$T$22)</c:f>
              <c:numCache>
                <c:formatCode>General</c:formatCode>
                <c:ptCount val="8"/>
                <c:pt idx="0">
                  <c:v>322.41393843968001</c:v>
                </c:pt>
                <c:pt idx="1">
                  <c:v>395.55528620077303</c:v>
                </c:pt>
                <c:pt idx="2">
                  <c:v>504.43206089616092</c:v>
                </c:pt>
                <c:pt idx="3">
                  <c:v>614.06394045469824</c:v>
                </c:pt>
                <c:pt idx="4">
                  <c:v>659.39754310969181</c:v>
                </c:pt>
                <c:pt idx="5">
                  <c:v>766.60102007111595</c:v>
                </c:pt>
                <c:pt idx="6">
                  <c:v>838.33947186988701</c:v>
                </c:pt>
                <c:pt idx="7">
                  <c:v>858.26688615331898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D31-4CCF-A2BD-65C4B692BB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96179936"/>
        <c:axId val="1096175360"/>
        <c:extLst>
          <c:ext xmlns:c15="http://schemas.microsoft.com/office/drawing/2012/chart" uri="{02D57815-91ED-43cb-92C2-25804820EDAC}">
            <c15:filteredBa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OIL!$F$19</c15:sqref>
                        </c15:formulaRef>
                      </c:ext>
                    </c:extLst>
                    <c:strCache>
                      <c:ptCount val="1"/>
                      <c:pt idx="0">
                        <c:v>Importación Liviano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OIL!$G$15:$T$15</c15:sqref>
                        </c15:fullRef>
                        <c15:formulaRef>
                          <c15:sqref>(OIL!$G$15:$H$15,OIL!$J$15,OIL!$L$15,OIL!$N$15,OIL!$P$15,OIL!$R$15,OIL!$T$15)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2019</c:v>
                      </c:pt>
                      <c:pt idx="1">
                        <c:v>2020</c:v>
                      </c:pt>
                      <c:pt idx="2">
                        <c:v>2025</c:v>
                      </c:pt>
                      <c:pt idx="3">
                        <c:v>2030</c:v>
                      </c:pt>
                      <c:pt idx="4">
                        <c:v>2035</c:v>
                      </c:pt>
                      <c:pt idx="5">
                        <c:v>2040</c:v>
                      </c:pt>
                      <c:pt idx="6">
                        <c:v>2045</c:v>
                      </c:pt>
                      <c:pt idx="7">
                        <c:v>2050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OIL!$G$19:$T$19</c15:sqref>
                        </c15:fullRef>
                        <c15:formulaRef>
                          <c15:sqref>(OIL!$G$19:$H$19,OIL!$J$19,OIL!$L$19,OIL!$N$19,OIL!$P$19,OIL!$R$19,OIL!$T$19)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</c:v>
                      </c:pt>
                      <c:pt idx="2">
                        <c:v>40.597199605478899</c:v>
                      </c:pt>
                      <c:pt idx="3">
                        <c:v>99.095317011595299</c:v>
                      </c:pt>
                      <c:pt idx="4">
                        <c:v>100.759072672672</c:v>
                      </c:pt>
                      <c:pt idx="5">
                        <c:v>103.987129764657</c:v>
                      </c:pt>
                      <c:pt idx="6">
                        <c:v>110.087619273285</c:v>
                      </c:pt>
                      <c:pt idx="7">
                        <c:v>110.099619273285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AD31-4CCF-A2BD-65C4B692BB4C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OIL!$F$20</c15:sqref>
                        </c15:formulaRef>
                      </c:ext>
                    </c:extLst>
                    <c:strCache>
                      <c:ptCount val="1"/>
                      <c:pt idx="0">
                        <c:v>Importación Pesado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OIL!$G$15:$T$15</c15:sqref>
                        </c15:fullRef>
                        <c15:formulaRef>
                          <c15:sqref>(OIL!$G$15:$H$15,OIL!$J$15,OIL!$L$15,OIL!$N$15,OIL!$P$15,OIL!$R$15,OIL!$T$15)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2019</c:v>
                      </c:pt>
                      <c:pt idx="1">
                        <c:v>2020</c:v>
                      </c:pt>
                      <c:pt idx="2">
                        <c:v>2025</c:v>
                      </c:pt>
                      <c:pt idx="3">
                        <c:v>2030</c:v>
                      </c:pt>
                      <c:pt idx="4">
                        <c:v>2035</c:v>
                      </c:pt>
                      <c:pt idx="5">
                        <c:v>2040</c:v>
                      </c:pt>
                      <c:pt idx="6">
                        <c:v>2045</c:v>
                      </c:pt>
                      <c:pt idx="7">
                        <c:v>2050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OIL!$G$20:$T$20</c15:sqref>
                        </c15:fullRef>
                        <c15:formulaRef>
                          <c15:sqref>(OIL!$G$20:$H$20,OIL!$J$20,OIL!$L$20,OIL!$N$20,OIL!$P$20,OIL!$R$20,OIL!$T$20)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21.827730918733799</c:v>
                      </c:pt>
                      <c:pt idx="5">
                        <c:v>112.868916543667</c:v>
                      </c:pt>
                      <c:pt idx="6">
                        <c:v>169.780625039136</c:v>
                      </c:pt>
                      <c:pt idx="7">
                        <c:v>185.00244667735899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AD31-4CCF-A2BD-65C4B692BB4C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OIL!$F$21</c15:sqref>
                        </c15:formulaRef>
                      </c:ext>
                    </c:extLst>
                    <c:strCache>
                      <c:ptCount val="1"/>
                      <c:pt idx="0">
                        <c:v>Importación Medio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OIL!$G$15:$T$15</c15:sqref>
                        </c15:fullRef>
                        <c15:formulaRef>
                          <c15:sqref>(OIL!$G$15:$H$15,OIL!$J$15,OIL!$L$15,OIL!$N$15,OIL!$P$15,OIL!$R$15,OIL!$T$15)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2019</c:v>
                      </c:pt>
                      <c:pt idx="1">
                        <c:v>2020</c:v>
                      </c:pt>
                      <c:pt idx="2">
                        <c:v>2025</c:v>
                      </c:pt>
                      <c:pt idx="3">
                        <c:v>2030</c:v>
                      </c:pt>
                      <c:pt idx="4">
                        <c:v>2035</c:v>
                      </c:pt>
                      <c:pt idx="5">
                        <c:v>2040</c:v>
                      </c:pt>
                      <c:pt idx="6">
                        <c:v>2045</c:v>
                      </c:pt>
                      <c:pt idx="7">
                        <c:v>2050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OIL!$G$21:$T$21</c15:sqref>
                        </c15:fullRef>
                        <c15:formulaRef>
                          <c15:sqref>(OIL!$G$21:$H$21,OIL!$J$21,OIL!$L$21,OIL!$N$21,OIL!$P$21,OIL!$R$21,OIL!$T$21)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322.41393843968001</c:v>
                      </c:pt>
                      <c:pt idx="1">
                        <c:v>395.55528620077303</c:v>
                      </c:pt>
                      <c:pt idx="2">
                        <c:v>463.834861290682</c:v>
                      </c:pt>
                      <c:pt idx="3">
                        <c:v>514.96862344310296</c:v>
                      </c:pt>
                      <c:pt idx="4">
                        <c:v>536.81073951828603</c:v>
                      </c:pt>
                      <c:pt idx="5">
                        <c:v>549.74497376279203</c:v>
                      </c:pt>
                      <c:pt idx="6">
                        <c:v>558.47122755746602</c:v>
                      </c:pt>
                      <c:pt idx="7">
                        <c:v>563.16482020267495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AD31-4CCF-A2BD-65C4B692BB4C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7"/>
          <c:order val="7"/>
          <c:tx>
            <c:strRef>
              <c:f>OIL!$F$23</c:f>
              <c:strCache>
                <c:ptCount val="1"/>
                <c:pt idx="0">
                  <c:v>Carga a Refinería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OIL!$G$15:$T$15</c15:sqref>
                  </c15:fullRef>
                </c:ext>
              </c:extLst>
              <c:f>(OIL!$G$15:$H$15,OIL!$J$15,OIL!$L$15,OIL!$N$15,OIL!$P$15,OIL!$R$15,OIL!$T$15)</c:f>
              <c:numCache>
                <c:formatCode>General</c:formatCode>
                <c:ptCount val="8"/>
                <c:pt idx="0">
                  <c:v>2019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OIL!$G$23:$T$23</c15:sqref>
                  </c15:fullRef>
                </c:ext>
              </c:extLst>
              <c:f>(OIL!$G$23:$H$23,OIL!$J$23,OIL!$L$23,OIL!$N$23,OIL!$P$23,OIL!$R$23,OIL!$T$23)</c:f>
              <c:numCache>
                <c:formatCode>General</c:formatCode>
                <c:ptCount val="8"/>
                <c:pt idx="0">
                  <c:v>830.07141819190679</c:v>
                </c:pt>
                <c:pt idx="1">
                  <c:v>922.05470703865376</c:v>
                </c:pt>
                <c:pt idx="2">
                  <c:v>922.05470703865376</c:v>
                </c:pt>
                <c:pt idx="3">
                  <c:v>922.05470703865376</c:v>
                </c:pt>
                <c:pt idx="4">
                  <c:v>922.05470703865376</c:v>
                </c:pt>
                <c:pt idx="5">
                  <c:v>922.05470703865376</c:v>
                </c:pt>
                <c:pt idx="6">
                  <c:v>922.05470703865376</c:v>
                </c:pt>
                <c:pt idx="7">
                  <c:v>922.05470703865376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D31-4CCF-A2BD-65C4B692BB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6179936"/>
        <c:axId val="1096175360"/>
      </c:lineChart>
      <c:catAx>
        <c:axId val="1096179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96175360"/>
        <c:crosses val="autoZero"/>
        <c:auto val="1"/>
        <c:lblAlgn val="ctr"/>
        <c:lblOffset val="100"/>
        <c:noMultiLvlLbl val="0"/>
      </c:catAx>
      <c:valAx>
        <c:axId val="109617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PJ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96179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'REFINERIA 1'!$D$39</c:f>
              <c:strCache>
                <c:ptCount val="1"/>
                <c:pt idx="0">
                  <c:v>DSL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'REFINERIA 1'!$E$38:$R$38</c:f>
              <c:numCache>
                <c:formatCode>General</c:formatCode>
                <c:ptCount val="14"/>
                <c:pt idx="0">
                  <c:v>2019</c:v>
                </c:pt>
                <c:pt idx="1">
                  <c:v>2020</c:v>
                </c:pt>
                <c:pt idx="2">
                  <c:v>2023</c:v>
                </c:pt>
                <c:pt idx="3">
                  <c:v>2025</c:v>
                </c:pt>
                <c:pt idx="4">
                  <c:v>2027</c:v>
                </c:pt>
                <c:pt idx="5">
                  <c:v>2030</c:v>
                </c:pt>
                <c:pt idx="6">
                  <c:v>2033</c:v>
                </c:pt>
                <c:pt idx="7">
                  <c:v>2035</c:v>
                </c:pt>
                <c:pt idx="8">
                  <c:v>2037</c:v>
                </c:pt>
                <c:pt idx="9">
                  <c:v>2040</c:v>
                </c:pt>
                <c:pt idx="10">
                  <c:v>2043</c:v>
                </c:pt>
                <c:pt idx="11">
                  <c:v>2045</c:v>
                </c:pt>
                <c:pt idx="12">
                  <c:v>2047</c:v>
                </c:pt>
                <c:pt idx="13">
                  <c:v>2050</c:v>
                </c:pt>
              </c:numCache>
            </c:numRef>
          </c:cat>
          <c:val>
            <c:numRef>
              <c:f>'REFINERIA 1'!$E$39:$R$39</c:f>
              <c:numCache>
                <c:formatCode>General</c:formatCode>
                <c:ptCount val="14"/>
                <c:pt idx="0">
                  <c:v>140.72430359032401</c:v>
                </c:pt>
                <c:pt idx="1">
                  <c:v>145.30337964529301</c:v>
                </c:pt>
                <c:pt idx="2">
                  <c:v>145.30337964529301</c:v>
                </c:pt>
                <c:pt idx="3">
                  <c:v>145.30337964529301</c:v>
                </c:pt>
                <c:pt idx="4">
                  <c:v>145.30337964529301</c:v>
                </c:pt>
                <c:pt idx="5">
                  <c:v>145.30337964529301</c:v>
                </c:pt>
                <c:pt idx="6">
                  <c:v>145.30337964529301</c:v>
                </c:pt>
                <c:pt idx="7">
                  <c:v>145.30337964529301</c:v>
                </c:pt>
                <c:pt idx="8">
                  <c:v>145.30337964529301</c:v>
                </c:pt>
                <c:pt idx="9">
                  <c:v>145.30337964529301</c:v>
                </c:pt>
                <c:pt idx="10">
                  <c:v>139.640813928802</c:v>
                </c:pt>
                <c:pt idx="11">
                  <c:v>139.640813928802</c:v>
                </c:pt>
                <c:pt idx="12">
                  <c:v>139.640813928802</c:v>
                </c:pt>
                <c:pt idx="13">
                  <c:v>139.640813928802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58-4F53-A3D5-ECED28BA3BA1}"/>
            </c:ext>
          </c:extLst>
        </c:ser>
        <c:ser>
          <c:idx val="1"/>
          <c:order val="1"/>
          <c:tx>
            <c:strRef>
              <c:f>'REFINERIA 1'!$D$40</c:f>
              <c:strCache>
                <c:ptCount val="1"/>
                <c:pt idx="0">
                  <c:v>GSL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'REFINERIA 1'!$E$38:$R$38</c:f>
              <c:numCache>
                <c:formatCode>General</c:formatCode>
                <c:ptCount val="14"/>
                <c:pt idx="0">
                  <c:v>2019</c:v>
                </c:pt>
                <c:pt idx="1">
                  <c:v>2020</c:v>
                </c:pt>
                <c:pt idx="2">
                  <c:v>2023</c:v>
                </c:pt>
                <c:pt idx="3">
                  <c:v>2025</c:v>
                </c:pt>
                <c:pt idx="4">
                  <c:v>2027</c:v>
                </c:pt>
                <c:pt idx="5">
                  <c:v>2030</c:v>
                </c:pt>
                <c:pt idx="6">
                  <c:v>2033</c:v>
                </c:pt>
                <c:pt idx="7">
                  <c:v>2035</c:v>
                </c:pt>
                <c:pt idx="8">
                  <c:v>2037</c:v>
                </c:pt>
                <c:pt idx="9">
                  <c:v>2040</c:v>
                </c:pt>
                <c:pt idx="10">
                  <c:v>2043</c:v>
                </c:pt>
                <c:pt idx="11">
                  <c:v>2045</c:v>
                </c:pt>
                <c:pt idx="12">
                  <c:v>2047</c:v>
                </c:pt>
                <c:pt idx="13">
                  <c:v>2050</c:v>
                </c:pt>
              </c:numCache>
            </c:numRef>
          </c:cat>
          <c:val>
            <c:numRef>
              <c:f>'REFINERIA 1'!$E$40:$R$40</c:f>
              <c:numCache>
                <c:formatCode>General</c:formatCode>
                <c:ptCount val="14"/>
                <c:pt idx="0">
                  <c:v>112.52468633389699</c:v>
                </c:pt>
                <c:pt idx="1">
                  <c:v>136.39424139489901</c:v>
                </c:pt>
                <c:pt idx="2">
                  <c:v>136.39424139489901</c:v>
                </c:pt>
                <c:pt idx="3">
                  <c:v>136.39424139489901</c:v>
                </c:pt>
                <c:pt idx="4">
                  <c:v>136.39424139489901</c:v>
                </c:pt>
                <c:pt idx="5">
                  <c:v>136.39424139489901</c:v>
                </c:pt>
                <c:pt idx="6">
                  <c:v>136.39424139489901</c:v>
                </c:pt>
                <c:pt idx="7">
                  <c:v>136.39424139489901</c:v>
                </c:pt>
                <c:pt idx="8">
                  <c:v>136.39424139489901</c:v>
                </c:pt>
                <c:pt idx="9">
                  <c:v>136.39424139489901</c:v>
                </c:pt>
                <c:pt idx="10">
                  <c:v>136.39424139489901</c:v>
                </c:pt>
                <c:pt idx="11">
                  <c:v>136.37785935964899</c:v>
                </c:pt>
                <c:pt idx="12">
                  <c:v>136.37785935964899</c:v>
                </c:pt>
                <c:pt idx="13">
                  <c:v>136.37785935964899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58-4F53-A3D5-ECED28BA3BA1}"/>
            </c:ext>
          </c:extLst>
        </c:ser>
        <c:ser>
          <c:idx val="2"/>
          <c:order val="2"/>
          <c:tx>
            <c:strRef>
              <c:f>'REFINERIA 1'!$D$41</c:f>
              <c:strCache>
                <c:ptCount val="1"/>
                <c:pt idx="0">
                  <c:v>HFO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'REFINERIA 1'!$E$38:$R$38</c:f>
              <c:numCache>
                <c:formatCode>General</c:formatCode>
                <c:ptCount val="14"/>
                <c:pt idx="0">
                  <c:v>2019</c:v>
                </c:pt>
                <c:pt idx="1">
                  <c:v>2020</c:v>
                </c:pt>
                <c:pt idx="2">
                  <c:v>2023</c:v>
                </c:pt>
                <c:pt idx="3">
                  <c:v>2025</c:v>
                </c:pt>
                <c:pt idx="4">
                  <c:v>2027</c:v>
                </c:pt>
                <c:pt idx="5">
                  <c:v>2030</c:v>
                </c:pt>
                <c:pt idx="6">
                  <c:v>2033</c:v>
                </c:pt>
                <c:pt idx="7">
                  <c:v>2035</c:v>
                </c:pt>
                <c:pt idx="8">
                  <c:v>2037</c:v>
                </c:pt>
                <c:pt idx="9">
                  <c:v>2040</c:v>
                </c:pt>
                <c:pt idx="10">
                  <c:v>2043</c:v>
                </c:pt>
                <c:pt idx="11">
                  <c:v>2045</c:v>
                </c:pt>
                <c:pt idx="12">
                  <c:v>2047</c:v>
                </c:pt>
                <c:pt idx="13">
                  <c:v>2050</c:v>
                </c:pt>
              </c:numCache>
            </c:numRef>
          </c:cat>
          <c:val>
            <c:numRef>
              <c:f>'REFINERIA 1'!$E$41:$R$41</c:f>
              <c:numCache>
                <c:formatCode>General</c:formatCode>
                <c:ptCount val="14"/>
                <c:pt idx="0">
                  <c:v>71.867956600117097</c:v>
                </c:pt>
                <c:pt idx="1">
                  <c:v>67.0373098205812</c:v>
                </c:pt>
                <c:pt idx="2">
                  <c:v>67.0373098205812</c:v>
                </c:pt>
                <c:pt idx="3">
                  <c:v>67.0373098205812</c:v>
                </c:pt>
                <c:pt idx="4">
                  <c:v>67.0373098205812</c:v>
                </c:pt>
                <c:pt idx="5">
                  <c:v>67.0373098205812</c:v>
                </c:pt>
                <c:pt idx="6">
                  <c:v>67.0373098205812</c:v>
                </c:pt>
                <c:pt idx="7">
                  <c:v>67.0373098205812</c:v>
                </c:pt>
                <c:pt idx="8">
                  <c:v>67.0373098205812</c:v>
                </c:pt>
                <c:pt idx="9">
                  <c:v>67.0373098205812</c:v>
                </c:pt>
                <c:pt idx="10">
                  <c:v>67.0373098205812</c:v>
                </c:pt>
                <c:pt idx="11">
                  <c:v>67.0373098205812</c:v>
                </c:pt>
                <c:pt idx="12">
                  <c:v>67.0373098205812</c:v>
                </c:pt>
                <c:pt idx="13">
                  <c:v>67.0373098205812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B58-4F53-A3D5-ECED28BA3BA1}"/>
            </c:ext>
          </c:extLst>
        </c:ser>
        <c:ser>
          <c:idx val="3"/>
          <c:order val="3"/>
          <c:tx>
            <c:strRef>
              <c:f>'REFINERIA 1'!$D$42</c:f>
              <c:strCache>
                <c:ptCount val="1"/>
                <c:pt idx="0">
                  <c:v>KER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'REFINERIA 1'!$E$38:$R$38</c:f>
              <c:numCache>
                <c:formatCode>General</c:formatCode>
                <c:ptCount val="14"/>
                <c:pt idx="0">
                  <c:v>2019</c:v>
                </c:pt>
                <c:pt idx="1">
                  <c:v>2020</c:v>
                </c:pt>
                <c:pt idx="2">
                  <c:v>2023</c:v>
                </c:pt>
                <c:pt idx="3">
                  <c:v>2025</c:v>
                </c:pt>
                <c:pt idx="4">
                  <c:v>2027</c:v>
                </c:pt>
                <c:pt idx="5">
                  <c:v>2030</c:v>
                </c:pt>
                <c:pt idx="6">
                  <c:v>2033</c:v>
                </c:pt>
                <c:pt idx="7">
                  <c:v>2035</c:v>
                </c:pt>
                <c:pt idx="8">
                  <c:v>2037</c:v>
                </c:pt>
                <c:pt idx="9">
                  <c:v>2040</c:v>
                </c:pt>
                <c:pt idx="10">
                  <c:v>2043</c:v>
                </c:pt>
                <c:pt idx="11">
                  <c:v>2045</c:v>
                </c:pt>
                <c:pt idx="12">
                  <c:v>2047</c:v>
                </c:pt>
                <c:pt idx="13">
                  <c:v>2050</c:v>
                </c:pt>
              </c:numCache>
            </c:numRef>
          </c:cat>
          <c:val>
            <c:numRef>
              <c:f>'REFINERIA 1'!$E$42:$R$42</c:f>
              <c:numCache>
                <c:formatCode>General</c:formatCode>
                <c:ptCount val="14"/>
                <c:pt idx="0">
                  <c:v>32.671401222656399</c:v>
                </c:pt>
                <c:pt idx="1">
                  <c:v>33.781329895248703</c:v>
                </c:pt>
                <c:pt idx="2">
                  <c:v>33.781329895248703</c:v>
                </c:pt>
                <c:pt idx="3">
                  <c:v>33.781329895248703</c:v>
                </c:pt>
                <c:pt idx="4">
                  <c:v>33.781329895248703</c:v>
                </c:pt>
                <c:pt idx="5">
                  <c:v>33.781329895248703</c:v>
                </c:pt>
                <c:pt idx="6">
                  <c:v>33.781329895248703</c:v>
                </c:pt>
                <c:pt idx="7">
                  <c:v>33.781329895248703</c:v>
                </c:pt>
                <c:pt idx="8">
                  <c:v>33.781329895248703</c:v>
                </c:pt>
                <c:pt idx="9">
                  <c:v>33.781329895248703</c:v>
                </c:pt>
                <c:pt idx="10">
                  <c:v>33.781329895248703</c:v>
                </c:pt>
                <c:pt idx="11">
                  <c:v>33.781329895248803</c:v>
                </c:pt>
                <c:pt idx="12">
                  <c:v>33.781329895248803</c:v>
                </c:pt>
                <c:pt idx="13">
                  <c:v>33.781329895248803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B58-4F53-A3D5-ECED28BA3BA1}"/>
            </c:ext>
          </c:extLst>
        </c:ser>
        <c:ser>
          <c:idx val="4"/>
          <c:order val="4"/>
          <c:tx>
            <c:strRef>
              <c:f>'REFINERIA 1'!$D$43</c:f>
              <c:strCache>
                <c:ptCount val="1"/>
                <c:pt idx="0">
                  <c:v>LPG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'REFINERIA 1'!$E$38:$R$38</c:f>
              <c:numCache>
                <c:formatCode>General</c:formatCode>
                <c:ptCount val="14"/>
                <c:pt idx="0">
                  <c:v>2019</c:v>
                </c:pt>
                <c:pt idx="1">
                  <c:v>2020</c:v>
                </c:pt>
                <c:pt idx="2">
                  <c:v>2023</c:v>
                </c:pt>
                <c:pt idx="3">
                  <c:v>2025</c:v>
                </c:pt>
                <c:pt idx="4">
                  <c:v>2027</c:v>
                </c:pt>
                <c:pt idx="5">
                  <c:v>2030</c:v>
                </c:pt>
                <c:pt idx="6">
                  <c:v>2033</c:v>
                </c:pt>
                <c:pt idx="7">
                  <c:v>2035</c:v>
                </c:pt>
                <c:pt idx="8">
                  <c:v>2037</c:v>
                </c:pt>
                <c:pt idx="9">
                  <c:v>2040</c:v>
                </c:pt>
                <c:pt idx="10">
                  <c:v>2043</c:v>
                </c:pt>
                <c:pt idx="11">
                  <c:v>2045</c:v>
                </c:pt>
                <c:pt idx="12">
                  <c:v>2047</c:v>
                </c:pt>
                <c:pt idx="13">
                  <c:v>2050</c:v>
                </c:pt>
              </c:numCache>
            </c:numRef>
          </c:cat>
          <c:val>
            <c:numRef>
              <c:f>'REFINERIA 1'!$E$43:$R$43</c:f>
              <c:numCache>
                <c:formatCode>General</c:formatCode>
                <c:ptCount val="14"/>
                <c:pt idx="1">
                  <c:v>23.602399197806101</c:v>
                </c:pt>
                <c:pt idx="2">
                  <c:v>23.602399197806101</c:v>
                </c:pt>
                <c:pt idx="3">
                  <c:v>23.602399197806101</c:v>
                </c:pt>
                <c:pt idx="4">
                  <c:v>23.602399197806101</c:v>
                </c:pt>
                <c:pt idx="5">
                  <c:v>23.602399197806101</c:v>
                </c:pt>
                <c:pt idx="6">
                  <c:v>23.602399197806101</c:v>
                </c:pt>
                <c:pt idx="7">
                  <c:v>23.602399197806101</c:v>
                </c:pt>
                <c:pt idx="8">
                  <c:v>23.602399197806101</c:v>
                </c:pt>
                <c:pt idx="9">
                  <c:v>23.602399197806101</c:v>
                </c:pt>
                <c:pt idx="10">
                  <c:v>29.264964914297501</c:v>
                </c:pt>
                <c:pt idx="11">
                  <c:v>29.281346949547999</c:v>
                </c:pt>
                <c:pt idx="12">
                  <c:v>29.281346949547999</c:v>
                </c:pt>
                <c:pt idx="13">
                  <c:v>29.281346949547999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B58-4F53-A3D5-ECED28BA3BA1}"/>
            </c:ext>
          </c:extLst>
        </c:ser>
        <c:ser>
          <c:idx val="5"/>
          <c:order val="5"/>
          <c:tx>
            <c:strRef>
              <c:f>'REFINERIA 1'!$D$44</c:f>
              <c:strCache>
                <c:ptCount val="1"/>
                <c:pt idx="0">
                  <c:v>RFG2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'REFINERIA 1'!$E$38:$R$38</c:f>
              <c:numCache>
                <c:formatCode>General</c:formatCode>
                <c:ptCount val="14"/>
                <c:pt idx="0">
                  <c:v>2019</c:v>
                </c:pt>
                <c:pt idx="1">
                  <c:v>2020</c:v>
                </c:pt>
                <c:pt idx="2">
                  <c:v>2023</c:v>
                </c:pt>
                <c:pt idx="3">
                  <c:v>2025</c:v>
                </c:pt>
                <c:pt idx="4">
                  <c:v>2027</c:v>
                </c:pt>
                <c:pt idx="5">
                  <c:v>2030</c:v>
                </c:pt>
                <c:pt idx="6">
                  <c:v>2033</c:v>
                </c:pt>
                <c:pt idx="7">
                  <c:v>2035</c:v>
                </c:pt>
                <c:pt idx="8">
                  <c:v>2037</c:v>
                </c:pt>
                <c:pt idx="9">
                  <c:v>2040</c:v>
                </c:pt>
                <c:pt idx="10">
                  <c:v>2043</c:v>
                </c:pt>
                <c:pt idx="11">
                  <c:v>2045</c:v>
                </c:pt>
                <c:pt idx="12">
                  <c:v>2047</c:v>
                </c:pt>
                <c:pt idx="13">
                  <c:v>2050</c:v>
                </c:pt>
              </c:numCache>
            </c:numRef>
          </c:cat>
          <c:val>
            <c:numRef>
              <c:f>'REFINERIA 1'!$E$44:$R$44</c:f>
              <c:numCache>
                <c:formatCode>General</c:formatCode>
                <c:ptCount val="14"/>
                <c:pt idx="0">
                  <c:v>13.2784605527835</c:v>
                </c:pt>
                <c:pt idx="1">
                  <c:v>17.824319793975398</c:v>
                </c:pt>
                <c:pt idx="2">
                  <c:v>17.824319793975398</c:v>
                </c:pt>
                <c:pt idx="3">
                  <c:v>17.824319793975398</c:v>
                </c:pt>
                <c:pt idx="4">
                  <c:v>17.824319793975398</c:v>
                </c:pt>
                <c:pt idx="5">
                  <c:v>17.824319793975398</c:v>
                </c:pt>
                <c:pt idx="6">
                  <c:v>17.824319793975398</c:v>
                </c:pt>
                <c:pt idx="7">
                  <c:v>17.824319793975398</c:v>
                </c:pt>
                <c:pt idx="8">
                  <c:v>17.824319793975398</c:v>
                </c:pt>
                <c:pt idx="9">
                  <c:v>17.824319793975398</c:v>
                </c:pt>
                <c:pt idx="10">
                  <c:v>17.824319793975398</c:v>
                </c:pt>
                <c:pt idx="11">
                  <c:v>17.824319793975398</c:v>
                </c:pt>
                <c:pt idx="12">
                  <c:v>17.824319793975398</c:v>
                </c:pt>
                <c:pt idx="13">
                  <c:v>17.824319793975398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B58-4F53-A3D5-ECED28BA3B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71808064"/>
        <c:axId val="1471809312"/>
      </c:barChart>
      <c:catAx>
        <c:axId val="1471808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71809312"/>
        <c:crosses val="autoZero"/>
        <c:auto val="1"/>
        <c:lblAlgn val="ctr"/>
        <c:lblOffset val="100"/>
        <c:noMultiLvlLbl val="0"/>
      </c:catAx>
      <c:valAx>
        <c:axId val="147180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71808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Balance de la refinería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'REFINERIA 1'!$D$49</c:f>
              <c:strCache>
                <c:ptCount val="1"/>
                <c:pt idx="0">
                  <c:v>Diésel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'REFINERIA 1'!$E$38:$R$38</c15:sqref>
                  </c15:fullRef>
                </c:ext>
              </c:extLst>
              <c:f>('REFINERIA 1'!$E$38:$F$38,'REFINERIA 1'!$H$38,'REFINERIA 1'!$J$38,'REFINERIA 1'!$L$38,'REFINERIA 1'!$N$38,'REFINERIA 1'!$P$38,'REFINERIA 1'!$R$38)</c:f>
              <c:numCache>
                <c:formatCode>General</c:formatCode>
                <c:ptCount val="8"/>
                <c:pt idx="0">
                  <c:v>2019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'REFINERIA 1'!$E$49:$R$49</c15:sqref>
                  </c15:fullRef>
                </c:ext>
              </c:extLst>
              <c:f>('REFINERIA 1'!$E$49:$F$49,'REFINERIA 1'!$H$49,'REFINERIA 1'!$J$49,'REFINERIA 1'!$L$49,'REFINERIA 1'!$N$49,'REFINERIA 1'!$P$49,'REFINERIA 1'!$R$49)</c:f>
              <c:numCache>
                <c:formatCode>General</c:formatCode>
                <c:ptCount val="8"/>
                <c:pt idx="0">
                  <c:v>183.11309693020999</c:v>
                </c:pt>
                <c:pt idx="1">
                  <c:v>146.29259726200101</c:v>
                </c:pt>
                <c:pt idx="2">
                  <c:v>146.29259726200101</c:v>
                </c:pt>
                <c:pt idx="3">
                  <c:v>146.29259726200101</c:v>
                </c:pt>
                <c:pt idx="4">
                  <c:v>146.29259726200101</c:v>
                </c:pt>
                <c:pt idx="5">
                  <c:v>146.29259726200101</c:v>
                </c:pt>
                <c:pt idx="6">
                  <c:v>143.69357266041101</c:v>
                </c:pt>
                <c:pt idx="7">
                  <c:v>143.69357266041101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58-4F53-A3D5-ECED28BA3BA1}"/>
            </c:ext>
          </c:extLst>
        </c:ser>
        <c:ser>
          <c:idx val="1"/>
          <c:order val="1"/>
          <c:tx>
            <c:strRef>
              <c:f>'REFINERIA 1'!$D$50</c:f>
              <c:strCache>
                <c:ptCount val="1"/>
                <c:pt idx="0">
                  <c:v>Gasolina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'REFINERIA 1'!$E$38:$R$38</c15:sqref>
                  </c15:fullRef>
                </c:ext>
              </c:extLst>
              <c:f>('REFINERIA 1'!$E$38:$F$38,'REFINERIA 1'!$H$38,'REFINERIA 1'!$J$38,'REFINERIA 1'!$L$38,'REFINERIA 1'!$N$38,'REFINERIA 1'!$P$38,'REFINERIA 1'!$R$38)</c:f>
              <c:numCache>
                <c:formatCode>General</c:formatCode>
                <c:ptCount val="8"/>
                <c:pt idx="0">
                  <c:v>2019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'REFINERIA 1'!$E$50:$R$50</c15:sqref>
                  </c15:fullRef>
                </c:ext>
              </c:extLst>
              <c:f>('REFINERIA 1'!$E$50:$F$50,'REFINERIA 1'!$H$50,'REFINERIA 1'!$J$50,'REFINERIA 1'!$L$50,'REFINERIA 1'!$N$50,'REFINERIA 1'!$P$50,'REFINERIA 1'!$R$50)</c:f>
              <c:numCache>
                <c:formatCode>General</c:formatCode>
                <c:ptCount val="8"/>
                <c:pt idx="0">
                  <c:v>81.431471340728706</c:v>
                </c:pt>
                <c:pt idx="1">
                  <c:v>129.52888858174501</c:v>
                </c:pt>
                <c:pt idx="2">
                  <c:v>129.52888858174501</c:v>
                </c:pt>
                <c:pt idx="3">
                  <c:v>129.52888858174501</c:v>
                </c:pt>
                <c:pt idx="4">
                  <c:v>129.52888858174501</c:v>
                </c:pt>
                <c:pt idx="5">
                  <c:v>129.52888858174501</c:v>
                </c:pt>
                <c:pt idx="6">
                  <c:v>129.52888858174501</c:v>
                </c:pt>
                <c:pt idx="7">
                  <c:v>129.52888858174501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58-4F53-A3D5-ECED28BA3BA1}"/>
            </c:ext>
          </c:extLst>
        </c:ser>
        <c:ser>
          <c:idx val="2"/>
          <c:order val="2"/>
          <c:tx>
            <c:strRef>
              <c:f>'REFINERIA 1'!$D$51</c:f>
              <c:strCache>
                <c:ptCount val="1"/>
                <c:pt idx="0">
                  <c:v>Fuel Oil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'REFINERIA 1'!$E$38:$R$38</c15:sqref>
                  </c15:fullRef>
                </c:ext>
              </c:extLst>
              <c:f>('REFINERIA 1'!$E$38:$F$38,'REFINERIA 1'!$H$38,'REFINERIA 1'!$J$38,'REFINERIA 1'!$L$38,'REFINERIA 1'!$N$38,'REFINERIA 1'!$P$38,'REFINERIA 1'!$R$38)</c:f>
              <c:numCache>
                <c:formatCode>General</c:formatCode>
                <c:ptCount val="8"/>
                <c:pt idx="0">
                  <c:v>2019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'REFINERIA 1'!$E$51:$R$51</c15:sqref>
                  </c15:fullRef>
                </c:ext>
              </c:extLst>
              <c:f>('REFINERIA 1'!$E$51:$F$51,'REFINERIA 1'!$H$51,'REFINERIA 1'!$J$51,'REFINERIA 1'!$L$51,'REFINERIA 1'!$N$51,'REFINERIA 1'!$P$51,'REFINERIA 1'!$R$51)</c:f>
              <c:numCache>
                <c:formatCode>General</c:formatCode>
                <c:ptCount val="8"/>
                <c:pt idx="0">
                  <c:v>3.4468347657451202</c:v>
                </c:pt>
                <c:pt idx="1">
                  <c:v>19.4926845119255</c:v>
                </c:pt>
                <c:pt idx="2">
                  <c:v>19.4926845119255</c:v>
                </c:pt>
                <c:pt idx="3">
                  <c:v>19.4926845119255</c:v>
                </c:pt>
                <c:pt idx="4">
                  <c:v>19.4926845119255</c:v>
                </c:pt>
                <c:pt idx="5">
                  <c:v>19.4926845119255</c:v>
                </c:pt>
                <c:pt idx="6">
                  <c:v>19.4926845119255</c:v>
                </c:pt>
                <c:pt idx="7">
                  <c:v>19.4926845119255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B58-4F53-A3D5-ECED28BA3BA1}"/>
            </c:ext>
          </c:extLst>
        </c:ser>
        <c:ser>
          <c:idx val="3"/>
          <c:order val="3"/>
          <c:tx>
            <c:strRef>
              <c:f>'REFINERIA 1'!$D$52</c:f>
              <c:strCache>
                <c:ptCount val="1"/>
                <c:pt idx="0">
                  <c:v>Jet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'REFINERIA 1'!$E$38:$R$38</c15:sqref>
                  </c15:fullRef>
                </c:ext>
              </c:extLst>
              <c:f>('REFINERIA 1'!$E$38:$F$38,'REFINERIA 1'!$H$38,'REFINERIA 1'!$J$38,'REFINERIA 1'!$L$38,'REFINERIA 1'!$N$38,'REFINERIA 1'!$P$38,'REFINERIA 1'!$R$38)</c:f>
              <c:numCache>
                <c:formatCode>General</c:formatCode>
                <c:ptCount val="8"/>
                <c:pt idx="0">
                  <c:v>2019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'REFINERIA 1'!$E$52:$R$52</c15:sqref>
                  </c15:fullRef>
                </c:ext>
              </c:extLst>
              <c:f>('REFINERIA 1'!$E$52:$F$52,'REFINERIA 1'!$H$52,'REFINERIA 1'!$J$52,'REFINERIA 1'!$L$52,'REFINERIA 1'!$N$52,'REFINERIA 1'!$P$52,'REFINERIA 1'!$R$52)</c:f>
              <c:numCache>
                <c:formatCode>General</c:formatCode>
                <c:ptCount val="8"/>
                <c:pt idx="0">
                  <c:v>19.101209326837601</c:v>
                </c:pt>
                <c:pt idx="1">
                  <c:v>18.193172211130499</c:v>
                </c:pt>
                <c:pt idx="2">
                  <c:v>18.193172211130499</c:v>
                </c:pt>
                <c:pt idx="3">
                  <c:v>18.193172211130499</c:v>
                </c:pt>
                <c:pt idx="4">
                  <c:v>18.193172211130499</c:v>
                </c:pt>
                <c:pt idx="5">
                  <c:v>18.193172211130499</c:v>
                </c:pt>
                <c:pt idx="6">
                  <c:v>18.193172211130499</c:v>
                </c:pt>
                <c:pt idx="7">
                  <c:v>18.193172211130499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B58-4F53-A3D5-ECED28BA3BA1}"/>
            </c:ext>
          </c:extLst>
        </c:ser>
        <c:ser>
          <c:idx val="4"/>
          <c:order val="4"/>
          <c:tx>
            <c:strRef>
              <c:f>'REFINERIA 1'!$D$53</c:f>
              <c:strCache>
                <c:ptCount val="1"/>
                <c:pt idx="0">
                  <c:v>GLP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'REFINERIA 1'!$E$38:$R$38</c15:sqref>
                  </c15:fullRef>
                </c:ext>
              </c:extLst>
              <c:f>('REFINERIA 1'!$E$38:$F$38,'REFINERIA 1'!$H$38,'REFINERIA 1'!$J$38,'REFINERIA 1'!$L$38,'REFINERIA 1'!$N$38,'REFINERIA 1'!$P$38,'REFINERIA 1'!$R$38)</c:f>
              <c:numCache>
                <c:formatCode>General</c:formatCode>
                <c:ptCount val="8"/>
                <c:pt idx="0">
                  <c:v>2019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'REFINERIA 1'!$E$53:$R$53</c15:sqref>
                  </c15:fullRef>
                </c:ext>
              </c:extLst>
              <c:f>('REFINERIA 1'!$E$53:$F$53,'REFINERIA 1'!$H$53,'REFINERIA 1'!$J$53,'REFINERIA 1'!$L$53,'REFINERIA 1'!$N$53,'REFINERIA 1'!$P$53,'REFINERIA 1'!$R$53)</c:f>
              <c:numCache>
                <c:formatCode>General</c:formatCode>
                <c:ptCount val="8"/>
                <c:pt idx="0">
                  <c:v>6.4628151857721097</c:v>
                </c:pt>
                <c:pt idx="1">
                  <c:v>3.24878075198759</c:v>
                </c:pt>
                <c:pt idx="2">
                  <c:v>3.24878075198759</c:v>
                </c:pt>
                <c:pt idx="3">
                  <c:v>3.24878075198759</c:v>
                </c:pt>
                <c:pt idx="4">
                  <c:v>3.24878075198759</c:v>
                </c:pt>
                <c:pt idx="5">
                  <c:v>3.24878075198759</c:v>
                </c:pt>
                <c:pt idx="6">
                  <c:v>5.8478053535776597</c:v>
                </c:pt>
                <c:pt idx="7">
                  <c:v>5.8478053535776597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B58-4F53-A3D5-ECED28BA3BA1}"/>
            </c:ext>
          </c:extLst>
        </c:ser>
        <c:ser>
          <c:idx val="5"/>
          <c:order val="5"/>
          <c:tx>
            <c:strRef>
              <c:f>'REFINERIA 1'!$D$54</c:f>
              <c:strCache>
                <c:ptCount val="1"/>
                <c:pt idx="0">
                  <c:v>Refinery Gas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'REFINERIA 1'!$E$38:$R$38</c15:sqref>
                  </c15:fullRef>
                </c:ext>
              </c:extLst>
              <c:f>('REFINERIA 1'!$E$38:$F$38,'REFINERIA 1'!$H$38,'REFINERIA 1'!$J$38,'REFINERIA 1'!$L$38,'REFINERIA 1'!$N$38,'REFINERIA 1'!$P$38,'REFINERIA 1'!$R$38)</c:f>
              <c:numCache>
                <c:formatCode>General</c:formatCode>
                <c:ptCount val="8"/>
                <c:pt idx="0">
                  <c:v>2019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'REFINERIA 1'!$E$54:$R$54</c15:sqref>
                  </c15:fullRef>
                </c:ext>
              </c:extLst>
              <c:f>('REFINERIA 1'!$E$54:$F$54,'REFINERIA 1'!$H$54,'REFINERIA 1'!$J$54,'REFINERIA 1'!$L$54,'REFINERIA 1'!$N$54,'REFINERIA 1'!$P$54,'REFINERIA 1'!$R$54)</c:f>
              <c:numCache>
                <c:formatCode>General</c:formatCode>
                <c:ptCount val="8"/>
                <c:pt idx="0">
                  <c:v>11.6330673343898</c:v>
                </c:pt>
                <c:pt idx="1">
                  <c:v>8.1219518799689805</c:v>
                </c:pt>
                <c:pt idx="2">
                  <c:v>8.1219518799689805</c:v>
                </c:pt>
                <c:pt idx="3">
                  <c:v>8.1219518799689805</c:v>
                </c:pt>
                <c:pt idx="4">
                  <c:v>8.1219518799689805</c:v>
                </c:pt>
                <c:pt idx="5">
                  <c:v>8.1219518799689805</c:v>
                </c:pt>
                <c:pt idx="6">
                  <c:v>8.1219518799689805</c:v>
                </c:pt>
                <c:pt idx="7">
                  <c:v>8.1219518799689805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B58-4F53-A3D5-ECED28BA3BA1}"/>
            </c:ext>
          </c:extLst>
        </c:ser>
        <c:ser>
          <c:idx val="6"/>
          <c:order val="6"/>
          <c:tx>
            <c:strRef>
              <c:f>'REFINERIA 1'!$D$55</c:f>
              <c:strCache>
                <c:ptCount val="1"/>
                <c:pt idx="0">
                  <c:v>Electricidad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'REFINERIA 1'!$E$38:$R$38</c15:sqref>
                  </c15:fullRef>
                </c:ext>
              </c:extLst>
              <c:f>('REFINERIA 1'!$E$38:$F$38,'REFINERIA 1'!$H$38,'REFINERIA 1'!$J$38,'REFINERIA 1'!$L$38,'REFINERIA 1'!$N$38,'REFINERIA 1'!$P$38,'REFINERIA 1'!$R$38)</c:f>
              <c:numCache>
                <c:formatCode>General</c:formatCode>
                <c:ptCount val="8"/>
                <c:pt idx="0">
                  <c:v>2019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'REFINERIA 1'!$E$55:$R$55</c15:sqref>
                  </c15:fullRef>
                </c:ext>
              </c:extLst>
              <c:f>('REFINERIA 1'!$E$55:$F$55,'REFINERIA 1'!$H$55,'REFINERIA 1'!$J$55,'REFINERIA 1'!$L$55,'REFINERIA 1'!$N$55,'REFINERIA 1'!$P$55,'REFINERIA 1'!$R$55)</c:f>
              <c:numCache>
                <c:formatCode>General</c:formatCode>
                <c:ptCount val="8"/>
                <c:pt idx="0">
                  <c:v>-2.1370339745013398</c:v>
                </c:pt>
                <c:pt idx="1">
                  <c:v>-2.4440004282952299</c:v>
                </c:pt>
                <c:pt idx="2">
                  <c:v>-2.4440004282952299</c:v>
                </c:pt>
                <c:pt idx="3">
                  <c:v>-2.4440004282952299</c:v>
                </c:pt>
                <c:pt idx="4">
                  <c:v>-2.4440004282952299</c:v>
                </c:pt>
                <c:pt idx="5">
                  <c:v>-2.4440004282952299</c:v>
                </c:pt>
                <c:pt idx="6">
                  <c:v>-2.4440004282952299</c:v>
                </c:pt>
                <c:pt idx="7">
                  <c:v>-2.4440004282952299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F2-437B-BD89-0153949431C4}"/>
            </c:ext>
          </c:extLst>
        </c:ser>
        <c:ser>
          <c:idx val="7"/>
          <c:order val="7"/>
          <c:tx>
            <c:strRef>
              <c:f>'REFINERIA 1'!$D$56</c:f>
              <c:strCache>
                <c:ptCount val="1"/>
                <c:pt idx="0">
                  <c:v>Petróleo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'REFINERIA 1'!$E$38:$R$38</c15:sqref>
                  </c15:fullRef>
                </c:ext>
              </c:extLst>
              <c:f>('REFINERIA 1'!$E$38:$F$38,'REFINERIA 1'!$H$38,'REFINERIA 1'!$J$38,'REFINERIA 1'!$L$38,'REFINERIA 1'!$N$38,'REFINERIA 1'!$P$38,'REFINERIA 1'!$R$38)</c:f>
              <c:numCache>
                <c:formatCode>General</c:formatCode>
                <c:ptCount val="8"/>
                <c:pt idx="0">
                  <c:v>2019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'REFINERIA 1'!$E$56:$R$56</c15:sqref>
                  </c15:fullRef>
                </c:ext>
              </c:extLst>
              <c:f>('REFINERIA 1'!$E$56:$F$56,'REFINERIA 1'!$H$56,'REFINERIA 1'!$J$56,'REFINERIA 1'!$L$56,'REFINERIA 1'!$N$56,'REFINERIA 1'!$P$56,'REFINERIA 1'!$R$56)</c:f>
              <c:numCache>
                <c:formatCode>General</c:formatCode>
                <c:ptCount val="8"/>
                <c:pt idx="0">
                  <c:v>-485.68953965939698</c:v>
                </c:pt>
                <c:pt idx="1">
                  <c:v>-555.45464279437101</c:v>
                </c:pt>
                <c:pt idx="2">
                  <c:v>-555.45464279437101</c:v>
                </c:pt>
                <c:pt idx="3">
                  <c:v>-555.45464279437101</c:v>
                </c:pt>
                <c:pt idx="4">
                  <c:v>-555.45464279437101</c:v>
                </c:pt>
                <c:pt idx="5">
                  <c:v>-555.45464279437101</c:v>
                </c:pt>
                <c:pt idx="6">
                  <c:v>-555.45464279437101</c:v>
                </c:pt>
                <c:pt idx="7">
                  <c:v>-555.45464279437101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F2-437B-BD89-0153949431C4}"/>
            </c:ext>
          </c:extLst>
        </c:ser>
        <c:ser>
          <c:idx val="8"/>
          <c:order val="8"/>
          <c:tx>
            <c:strRef>
              <c:f>'REFINERIA 1'!$D$57</c:f>
              <c:strCache>
                <c:ptCount val="1"/>
                <c:pt idx="0">
                  <c:v>Hidrogeno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'REFINERIA 1'!$E$38:$R$38</c15:sqref>
                  </c15:fullRef>
                </c:ext>
              </c:extLst>
              <c:f>('REFINERIA 1'!$E$38:$F$38,'REFINERIA 1'!$H$38,'REFINERIA 1'!$J$38,'REFINERIA 1'!$L$38,'REFINERIA 1'!$N$38,'REFINERIA 1'!$P$38,'REFINERIA 1'!$R$38)</c:f>
              <c:numCache>
                <c:formatCode>General</c:formatCode>
                <c:ptCount val="8"/>
                <c:pt idx="0">
                  <c:v>2019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'REFINERIA 1'!$E$57:$R$57</c15:sqref>
                  </c15:fullRef>
                </c:ext>
              </c:extLst>
              <c:f>('REFINERIA 1'!$E$57:$F$57,'REFINERIA 1'!$H$57,'REFINERIA 1'!$J$57,'REFINERIA 1'!$L$57,'REFINERIA 1'!$N$57,'REFINERIA 1'!$P$57,'REFINERIA 1'!$R$57)</c:f>
              <c:numCache>
                <c:formatCode>General</c:formatCode>
                <c:ptCount val="8"/>
                <c:pt idx="0">
                  <c:v>-0.24284476982969799</c:v>
                </c:pt>
                <c:pt idx="1">
                  <c:v>-0.27772732139718498</c:v>
                </c:pt>
                <c:pt idx="2">
                  <c:v>-0.27772732139718498</c:v>
                </c:pt>
                <c:pt idx="3">
                  <c:v>-0.27772732139718498</c:v>
                </c:pt>
                <c:pt idx="4">
                  <c:v>-0.27772732139718498</c:v>
                </c:pt>
                <c:pt idx="5">
                  <c:v>-0.27772732139718498</c:v>
                </c:pt>
                <c:pt idx="6">
                  <c:v>-0.27772732139718498</c:v>
                </c:pt>
                <c:pt idx="7">
                  <c:v>-0.27772732139718498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7F2-437B-BD89-0153949431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71808064"/>
        <c:axId val="1471809312"/>
        <c:extLst>
          <c:ext xmlns:c15="http://schemas.microsoft.com/office/drawing/2012/chart" uri="{02D57815-91ED-43cb-92C2-25804820EDAC}">
            <c15:filteredBarSeries>
              <c15:ser>
                <c:idx val="9"/>
                <c:order val="9"/>
                <c:tx>
                  <c:strRef>
                    <c:extLst>
                      <c:ext uri="{02D57815-91ED-43cb-92C2-25804820EDAC}">
                        <c15:formulaRef>
                          <c15:sqref>'REFINERIA 1'!$D$58</c15:sqref>
                        </c15:formulaRef>
                      </c:ext>
                    </c:extLst>
                    <c:strCache>
                      <c:ptCount val="1"/>
                      <c:pt idx="0">
                        <c:v>Vapor</c:v>
                      </c:pt>
                    </c:strCache>
                  </c:strRef>
                </c:tx>
                <c:spPr>
                  <a:solidFill>
                    <a:schemeClr val="accent6">
                      <a:lumMod val="20000"/>
                      <a:lumOff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'REFINERIA 1'!$E$38:$R$38</c15:sqref>
                        </c15:fullRef>
                        <c15:formulaRef>
                          <c15:sqref>('REFINERIA 1'!$E$38:$F$38,'REFINERIA 1'!$H$38,'REFINERIA 1'!$J$38,'REFINERIA 1'!$L$38,'REFINERIA 1'!$N$38,'REFINERIA 1'!$P$38,'REFINERIA 1'!$R$38)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2019</c:v>
                      </c:pt>
                      <c:pt idx="1">
                        <c:v>2020</c:v>
                      </c:pt>
                      <c:pt idx="2">
                        <c:v>2025</c:v>
                      </c:pt>
                      <c:pt idx="3">
                        <c:v>2030</c:v>
                      </c:pt>
                      <c:pt idx="4">
                        <c:v>2035</c:v>
                      </c:pt>
                      <c:pt idx="5">
                        <c:v>2040</c:v>
                      </c:pt>
                      <c:pt idx="6">
                        <c:v>2045</c:v>
                      </c:pt>
                      <c:pt idx="7">
                        <c:v>2050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'REFINERIA 1'!$E$58:$R$58</c15:sqref>
                        </c15:fullRef>
                        <c15:formulaRef>
                          <c15:sqref>('REFINERIA 1'!$E$58:$F$58,'REFINERIA 1'!$H$58,'REFINERIA 1'!$J$58,'REFINERIA 1'!$L$58,'REFINERIA 1'!$N$58,'REFINERIA 1'!$P$58,'REFINERIA 1'!$R$58)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-1.29074340983606</c:v>
                      </c:pt>
                      <c:pt idx="1">
                        <c:v>-1.47614754098361</c:v>
                      </c:pt>
                      <c:pt idx="2">
                        <c:v>-1.47614754098361</c:v>
                      </c:pt>
                      <c:pt idx="3">
                        <c:v>-1.47614754098361</c:v>
                      </c:pt>
                      <c:pt idx="4">
                        <c:v>-1.47614754098361</c:v>
                      </c:pt>
                      <c:pt idx="5">
                        <c:v>-1.47614754098361</c:v>
                      </c:pt>
                      <c:pt idx="6">
                        <c:v>-1.47614754098361</c:v>
                      </c:pt>
                      <c:pt idx="7">
                        <c:v>-1.47614754098361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17F2-437B-BD89-0153949431C4}"/>
                  </c:ext>
                </c:extLst>
              </c15:ser>
            </c15:filteredBarSeries>
          </c:ext>
        </c:extLst>
      </c:barChart>
      <c:catAx>
        <c:axId val="1471808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71809312"/>
        <c:crossesAt val="-700"/>
        <c:auto val="1"/>
        <c:lblAlgn val="ctr"/>
        <c:lblOffset val="100"/>
        <c:noMultiLvlLbl val="0"/>
      </c:catAx>
      <c:valAx>
        <c:axId val="147180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PJ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71808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Emisiones del alcance 3 por sectores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'Emisiones por consumo'!$E$7</c:f>
              <c:strCache>
                <c:ptCount val="1"/>
                <c:pt idx="0">
                  <c:v>Agricultura, Construcción, Minería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'Emisiones por consumo'!$F$6:$S$6</c15:sqref>
                  </c15:fullRef>
                </c:ext>
              </c:extLst>
              <c:f>('Emisiones por consumo'!$F$6:$G$6,'Emisiones por consumo'!$I$6,'Emisiones por consumo'!$K$6,'Emisiones por consumo'!$M$6,'Emisiones por consumo'!$O$6,'Emisiones por consumo'!$Q$6,'Emisiones por consumo'!$S$6)</c:f>
              <c:numCache>
                <c:formatCode>General</c:formatCode>
                <c:ptCount val="8"/>
                <c:pt idx="0">
                  <c:v>2019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'Emisiones por consumo'!$F$7:$S$7</c15:sqref>
                  </c15:fullRef>
                </c:ext>
              </c:extLst>
              <c:f>('Emisiones por consumo'!$F$7:$G$7,'Emisiones por consumo'!$I$7,'Emisiones por consumo'!$K$7,'Emisiones por consumo'!$M$7,'Emisiones por consumo'!$O$7,'Emisiones por consumo'!$Q$7,'Emisiones por consumo'!$S$7)</c:f>
              <c:numCache>
                <c:formatCode>General</c:formatCode>
                <c:ptCount val="8"/>
                <c:pt idx="0">
                  <c:v>2.1998093819398101</c:v>
                </c:pt>
                <c:pt idx="1">
                  <c:v>1.9415506517496599</c:v>
                </c:pt>
                <c:pt idx="2">
                  <c:v>2.4164476357495301</c:v>
                </c:pt>
                <c:pt idx="3">
                  <c:v>2.8856925950107</c:v>
                </c:pt>
                <c:pt idx="4">
                  <c:v>3.4023272485876501</c:v>
                </c:pt>
                <c:pt idx="5">
                  <c:v>3.97885273111164</c:v>
                </c:pt>
                <c:pt idx="6">
                  <c:v>4.6327050493612996</c:v>
                </c:pt>
                <c:pt idx="7">
                  <c:v>5.3580095339410603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86-45C1-9927-834AF0E58D2D}"/>
            </c:ext>
          </c:extLst>
        </c:ser>
        <c:ser>
          <c:idx val="2"/>
          <c:order val="1"/>
          <c:tx>
            <c:strRef>
              <c:f>'Emisiones por consumo'!$E$8</c:f>
              <c:strCache>
                <c:ptCount val="1"/>
                <c:pt idx="0">
                  <c:v>Industrial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'Emisiones por consumo'!$F$6:$S$6</c15:sqref>
                  </c15:fullRef>
                </c:ext>
              </c:extLst>
              <c:f>('Emisiones por consumo'!$F$6:$G$6,'Emisiones por consumo'!$I$6,'Emisiones por consumo'!$K$6,'Emisiones por consumo'!$M$6,'Emisiones por consumo'!$O$6,'Emisiones por consumo'!$Q$6,'Emisiones por consumo'!$S$6)</c:f>
              <c:numCache>
                <c:formatCode>General</c:formatCode>
                <c:ptCount val="8"/>
                <c:pt idx="0">
                  <c:v>2019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'Emisiones por consumo'!$F$8:$S$8</c15:sqref>
                  </c15:fullRef>
                </c:ext>
              </c:extLst>
              <c:f>('Emisiones por consumo'!$F$8:$G$8,'Emisiones por consumo'!$I$8,'Emisiones por consumo'!$K$8,'Emisiones por consumo'!$M$8,'Emisiones por consumo'!$O$8,'Emisiones por consumo'!$Q$8,'Emisiones por consumo'!$S$8)</c:f>
              <c:numCache>
                <c:formatCode>General</c:formatCode>
                <c:ptCount val="8"/>
                <c:pt idx="0">
                  <c:v>5.9153014289008201</c:v>
                </c:pt>
                <c:pt idx="1">
                  <c:v>5.4155462786959498</c:v>
                </c:pt>
                <c:pt idx="2">
                  <c:v>6.2145233233553396</c:v>
                </c:pt>
                <c:pt idx="3">
                  <c:v>6.9167007490899195</c:v>
                </c:pt>
                <c:pt idx="4">
                  <c:v>7.5865306828560399</c:v>
                </c:pt>
                <c:pt idx="5">
                  <c:v>8.3164106106883509</c:v>
                </c:pt>
                <c:pt idx="6">
                  <c:v>9.2783217503590301</c:v>
                </c:pt>
                <c:pt idx="7">
                  <c:v>10.4650102539175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86-45C1-9927-834AF0E58D2D}"/>
            </c:ext>
          </c:extLst>
        </c:ser>
        <c:ser>
          <c:idx val="3"/>
          <c:order val="2"/>
          <c:tx>
            <c:strRef>
              <c:f>'Emisiones por consumo'!$E$9</c:f>
              <c:strCache>
                <c:ptCount val="1"/>
                <c:pt idx="0">
                  <c:v>Residencial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'Emisiones por consumo'!$F$6:$S$6</c15:sqref>
                  </c15:fullRef>
                </c:ext>
              </c:extLst>
              <c:f>('Emisiones por consumo'!$F$6:$G$6,'Emisiones por consumo'!$I$6,'Emisiones por consumo'!$K$6,'Emisiones por consumo'!$M$6,'Emisiones por consumo'!$O$6,'Emisiones por consumo'!$Q$6,'Emisiones por consumo'!$S$6)</c:f>
              <c:numCache>
                <c:formatCode>General</c:formatCode>
                <c:ptCount val="8"/>
                <c:pt idx="0">
                  <c:v>2019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'Emisiones por consumo'!$F$9:$S$9</c15:sqref>
                  </c15:fullRef>
                </c:ext>
              </c:extLst>
              <c:f>('Emisiones por consumo'!$F$9:$G$9,'Emisiones por consumo'!$I$9,'Emisiones por consumo'!$K$9,'Emisiones por consumo'!$M$9,'Emisiones por consumo'!$O$9,'Emisiones por consumo'!$Q$9,'Emisiones por consumo'!$S$9)</c:f>
              <c:numCache>
                <c:formatCode>General</c:formatCode>
                <c:ptCount val="8"/>
                <c:pt idx="0">
                  <c:v>3.70163547887207</c:v>
                </c:pt>
                <c:pt idx="1">
                  <c:v>3.7984218420904798</c:v>
                </c:pt>
                <c:pt idx="2">
                  <c:v>4.3137872735423395</c:v>
                </c:pt>
                <c:pt idx="3">
                  <c:v>4.7896822725355896</c:v>
                </c:pt>
                <c:pt idx="4">
                  <c:v>5.0732048475163802</c:v>
                </c:pt>
                <c:pt idx="5">
                  <c:v>5.2681310467313294</c:v>
                </c:pt>
                <c:pt idx="6">
                  <c:v>5.5475992638584701</c:v>
                </c:pt>
                <c:pt idx="7">
                  <c:v>5.8768793620873305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586-45C1-9927-834AF0E58D2D}"/>
            </c:ext>
          </c:extLst>
        </c:ser>
        <c:ser>
          <c:idx val="4"/>
          <c:order val="3"/>
          <c:tx>
            <c:strRef>
              <c:f>'Emisiones por consumo'!$E$10</c:f>
              <c:strCache>
                <c:ptCount val="1"/>
                <c:pt idx="0">
                  <c:v>Terciario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'Emisiones por consumo'!$F$6:$S$6</c15:sqref>
                  </c15:fullRef>
                </c:ext>
              </c:extLst>
              <c:f>('Emisiones por consumo'!$F$6:$G$6,'Emisiones por consumo'!$I$6,'Emisiones por consumo'!$K$6,'Emisiones por consumo'!$M$6,'Emisiones por consumo'!$O$6,'Emisiones por consumo'!$Q$6,'Emisiones por consumo'!$S$6)</c:f>
              <c:numCache>
                <c:formatCode>General</c:formatCode>
                <c:ptCount val="8"/>
                <c:pt idx="0">
                  <c:v>2019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'Emisiones por consumo'!$F$10:$S$10</c15:sqref>
                  </c15:fullRef>
                </c:ext>
              </c:extLst>
              <c:f>('Emisiones por consumo'!$F$10:$G$10,'Emisiones por consumo'!$I$10,'Emisiones por consumo'!$K$10,'Emisiones por consumo'!$M$10,'Emisiones por consumo'!$O$10,'Emisiones por consumo'!$Q$10,'Emisiones por consumo'!$S$10)</c:f>
              <c:numCache>
                <c:formatCode>General</c:formatCode>
                <c:ptCount val="8"/>
                <c:pt idx="0">
                  <c:v>3.42741330385121</c:v>
                </c:pt>
                <c:pt idx="1">
                  <c:v>2.99589676198929</c:v>
                </c:pt>
                <c:pt idx="2">
                  <c:v>3.3052967400943301</c:v>
                </c:pt>
                <c:pt idx="3">
                  <c:v>3.7217565839109996</c:v>
                </c:pt>
                <c:pt idx="4">
                  <c:v>4.0956969456968899</c:v>
                </c:pt>
                <c:pt idx="5">
                  <c:v>4.4414876703024904</c:v>
                </c:pt>
                <c:pt idx="6">
                  <c:v>4.9886284549524795</c:v>
                </c:pt>
                <c:pt idx="7">
                  <c:v>5.7219219409794198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586-45C1-9927-834AF0E58D2D}"/>
            </c:ext>
          </c:extLst>
        </c:ser>
        <c:ser>
          <c:idx val="5"/>
          <c:order val="4"/>
          <c:tx>
            <c:strRef>
              <c:f>'Emisiones por consumo'!$E$11</c:f>
              <c:strCache>
                <c:ptCount val="1"/>
                <c:pt idx="0">
                  <c:v>Transporte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'Emisiones por consumo'!$F$6:$S$6</c15:sqref>
                  </c15:fullRef>
                </c:ext>
              </c:extLst>
              <c:f>('Emisiones por consumo'!$F$6:$G$6,'Emisiones por consumo'!$I$6,'Emisiones por consumo'!$K$6,'Emisiones por consumo'!$M$6,'Emisiones por consumo'!$O$6,'Emisiones por consumo'!$Q$6,'Emisiones por consumo'!$S$6)</c:f>
              <c:numCache>
                <c:formatCode>General</c:formatCode>
                <c:ptCount val="8"/>
                <c:pt idx="0">
                  <c:v>2019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'Emisiones por consumo'!$F$11:$S$11</c15:sqref>
                  </c15:fullRef>
                </c:ext>
              </c:extLst>
              <c:f>('Emisiones por consumo'!$F$11:$G$11,'Emisiones por consumo'!$I$11,'Emisiones por consumo'!$K$11,'Emisiones por consumo'!$M$11,'Emisiones por consumo'!$O$11,'Emisiones por consumo'!$Q$11,'Emisiones por consumo'!$S$11)</c:f>
              <c:numCache>
                <c:formatCode>General</c:formatCode>
                <c:ptCount val="8"/>
                <c:pt idx="0">
                  <c:v>42.263163931898895</c:v>
                </c:pt>
                <c:pt idx="1">
                  <c:v>43.386999243704203</c:v>
                </c:pt>
                <c:pt idx="2">
                  <c:v>49.289499112967597</c:v>
                </c:pt>
                <c:pt idx="3">
                  <c:v>53.420741131269303</c:v>
                </c:pt>
                <c:pt idx="4">
                  <c:v>56.291227343632301</c:v>
                </c:pt>
                <c:pt idx="5">
                  <c:v>58.954865646611204</c:v>
                </c:pt>
                <c:pt idx="6">
                  <c:v>61.259200185308501</c:v>
                </c:pt>
                <c:pt idx="7">
                  <c:v>63.923074667733303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586-45C1-9927-834AF0E58D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96178688"/>
        <c:axId val="1096179520"/>
      </c:barChart>
      <c:catAx>
        <c:axId val="1096178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96179520"/>
        <c:crosses val="autoZero"/>
        <c:auto val="1"/>
        <c:lblAlgn val="ctr"/>
        <c:lblOffset val="100"/>
        <c:noMultiLvlLbl val="0"/>
      </c:catAx>
      <c:valAx>
        <c:axId val="109617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Mt CO2-eq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96178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663062</xdr:colOff>
      <xdr:row>24</xdr:row>
      <xdr:rowOff>186034</xdr:rowOff>
    </xdr:from>
    <xdr:to>
      <xdr:col>10</xdr:col>
      <xdr:colOff>318332</xdr:colOff>
      <xdr:row>40</xdr:row>
      <xdr:rowOff>119724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D4636EF-CF5F-2E5A-B16A-D1B8A7A90C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19416</xdr:colOff>
      <xdr:row>26</xdr:row>
      <xdr:rowOff>86092</xdr:rowOff>
    </xdr:from>
    <xdr:to>
      <xdr:col>13</xdr:col>
      <xdr:colOff>19416</xdr:colOff>
      <xdr:row>40</xdr:row>
      <xdr:rowOff>162292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0005118-6B67-2BFC-C3F8-F80B68C797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375116</xdr:colOff>
      <xdr:row>29</xdr:row>
      <xdr:rowOff>99450</xdr:rowOff>
    </xdr:from>
    <xdr:to>
      <xdr:col>24</xdr:col>
      <xdr:colOff>375116</xdr:colOff>
      <xdr:row>43</xdr:row>
      <xdr:rowOff>175650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826056A-1677-3C76-BD50-25A12C083F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264516</xdr:colOff>
      <xdr:row>60</xdr:row>
      <xdr:rowOff>20034</xdr:rowOff>
    </xdr:from>
    <xdr:to>
      <xdr:col>13</xdr:col>
      <xdr:colOff>761997</xdr:colOff>
      <xdr:row>79</xdr:row>
      <xdr:rowOff>16565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0075951-A762-DB17-CE2F-1869F85510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166687</xdr:colOff>
      <xdr:row>19</xdr:row>
      <xdr:rowOff>138112</xdr:rowOff>
    </xdr:from>
    <xdr:to>
      <xdr:col>12</xdr:col>
      <xdr:colOff>166687</xdr:colOff>
      <xdr:row>34</xdr:row>
      <xdr:rowOff>23812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33EDAC8-D6FB-D656-8555-220C1BB31E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>
          <a:solidFill>
            <a:schemeClr val="phClr"/>
          </a:solidFill>
        </a:ln>
        <a:ln>
          <a:solidFill>
            <a:schemeClr val="phClr"/>
          </a:solidFill>
        </a:ln>
        <a:ln>
          <a:solidFill>
            <a:schemeClr val="phClr"/>
          </a:solidFill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9"/>
  <sheetViews>
    <sheetView topLeftCell="A8" workbookViewId="0">
      <selection activeCell="C24" sqref="C24:D25"/>
    </sheetView>
  </sheetViews>
  <sheetFormatPr baseColWidth="10" defaultColWidth="9.28515625" defaultRowHeight="15" x14ac:dyDescent="0.25"/>
  <cols>
    <col min="1" max="17" width="17.140625" bestFit="1"/>
  </cols>
  <sheetData>
    <row r="1" spans="1:17" ht="18.75" customHeight="1" x14ac:dyDescent="0.25">
      <c r="A1" s="1" t="s">
        <v>0</v>
      </c>
      <c r="B1" t="s">
        <v>6</v>
      </c>
      <c r="C1" t="s">
        <v>6</v>
      </c>
      <c r="D1" s="1" t="s">
        <v>37</v>
      </c>
    </row>
    <row r="2" spans="1:17" ht="18.75" customHeight="1" x14ac:dyDescent="0.25">
      <c r="A2" s="1" t="s">
        <v>1</v>
      </c>
      <c r="B2" s="1" t="s">
        <v>7</v>
      </c>
      <c r="C2" s="1" t="s">
        <v>12</v>
      </c>
      <c r="D2" s="3">
        <v>2019</v>
      </c>
      <c r="E2" s="3">
        <v>2020</v>
      </c>
      <c r="F2" s="3">
        <v>2023</v>
      </c>
      <c r="G2" s="3">
        <v>2025</v>
      </c>
      <c r="H2" s="3">
        <v>2027</v>
      </c>
      <c r="I2" s="3">
        <v>2030</v>
      </c>
      <c r="J2" s="3">
        <v>2033</v>
      </c>
      <c r="K2" s="3">
        <v>2035</v>
      </c>
      <c r="L2" s="3">
        <v>2037</v>
      </c>
      <c r="M2" s="3">
        <v>2040</v>
      </c>
      <c r="N2" s="3">
        <v>2043</v>
      </c>
      <c r="O2" s="3">
        <v>2045</v>
      </c>
      <c r="P2" s="3">
        <v>2047</v>
      </c>
      <c r="Q2" s="3">
        <v>2050</v>
      </c>
    </row>
    <row r="3" spans="1:17" ht="18.75" customHeight="1" x14ac:dyDescent="0.25">
      <c r="A3" s="2" t="s">
        <v>2</v>
      </c>
      <c r="B3" s="2" t="s">
        <v>8</v>
      </c>
      <c r="C3" s="2" t="s">
        <v>13</v>
      </c>
      <c r="D3" s="4">
        <v>-323.40225728243399</v>
      </c>
      <c r="E3" s="4">
        <v>-289.58548760720703</v>
      </c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</row>
    <row r="4" spans="1:17" ht="18.75" customHeight="1" x14ac:dyDescent="0.25">
      <c r="A4" s="2" t="s">
        <v>2</v>
      </c>
      <c r="B4" s="2" t="s">
        <v>8</v>
      </c>
      <c r="C4" s="2" t="s">
        <v>14</v>
      </c>
      <c r="D4" s="5"/>
      <c r="E4" s="5"/>
      <c r="F4" s="4">
        <v>28.254211370290999</v>
      </c>
      <c r="G4" s="4">
        <v>409.66816749476999</v>
      </c>
      <c r="H4" s="4">
        <v>1279.9973955922301</v>
      </c>
      <c r="I4" s="4">
        <v>1611.7414274263699</v>
      </c>
      <c r="J4" s="4">
        <v>1746.47104714492</v>
      </c>
      <c r="K4" s="4">
        <v>1837.65410651548</v>
      </c>
      <c r="L4" s="4">
        <v>1946.9864308512001</v>
      </c>
      <c r="M4" s="4">
        <v>2113.8350113097599</v>
      </c>
      <c r="N4" s="4">
        <v>2346.5817044368</v>
      </c>
      <c r="O4" s="4">
        <v>2505.9636299191002</v>
      </c>
      <c r="P4" s="4">
        <v>2719.1261801401201</v>
      </c>
      <c r="Q4" s="4">
        <v>3043.5845123519098</v>
      </c>
    </row>
    <row r="5" spans="1:17" ht="18.75" customHeight="1" x14ac:dyDescent="0.25">
      <c r="A5" s="2" t="s">
        <v>2</v>
      </c>
      <c r="B5" s="2" t="s">
        <v>9</v>
      </c>
      <c r="C5" s="2" t="s">
        <v>15</v>
      </c>
      <c r="D5" s="4">
        <v>-3654.03335638014</v>
      </c>
      <c r="E5" s="4">
        <v>-3017.5198766334302</v>
      </c>
      <c r="F5" s="4">
        <v>-2642.7748557541699</v>
      </c>
      <c r="G5" s="4">
        <v>-2080.7442711939402</v>
      </c>
      <c r="H5" s="4">
        <v>-1537.45265151075</v>
      </c>
      <c r="I5" s="4">
        <v>-627.15121478152003</v>
      </c>
      <c r="J5" s="4">
        <v>-167.13893510033699</v>
      </c>
      <c r="K5" s="5"/>
      <c r="L5" s="5"/>
      <c r="M5" s="5"/>
      <c r="N5" s="5"/>
      <c r="O5" s="5"/>
      <c r="P5" s="5"/>
      <c r="Q5" s="5"/>
    </row>
    <row r="6" spans="1:17" ht="18.75" customHeight="1" x14ac:dyDescent="0.25">
      <c r="A6" s="2" t="s">
        <v>2</v>
      </c>
      <c r="B6" s="2" t="s">
        <v>9</v>
      </c>
      <c r="C6" s="2" t="s">
        <v>16</v>
      </c>
      <c r="D6" s="5"/>
      <c r="E6" s="5"/>
      <c r="F6" s="5"/>
      <c r="G6" s="5"/>
      <c r="H6" s="5"/>
      <c r="I6" s="5"/>
      <c r="J6" s="5"/>
      <c r="K6" s="4">
        <v>231.458022297875</v>
      </c>
      <c r="L6" s="4">
        <v>637.55534002495904</v>
      </c>
      <c r="M6" s="4">
        <v>1293.0892677619099</v>
      </c>
      <c r="N6" s="4">
        <v>1914.5258381978099</v>
      </c>
      <c r="O6" s="4">
        <v>2117.8596776159602</v>
      </c>
      <c r="P6" s="4">
        <v>2263.10371506005</v>
      </c>
      <c r="Q6" s="4">
        <v>2489.96588485761</v>
      </c>
    </row>
    <row r="7" spans="1:17" ht="18.75" customHeight="1" x14ac:dyDescent="0.25">
      <c r="A7" s="2" t="s">
        <v>2</v>
      </c>
      <c r="B7" s="2" t="s">
        <v>10</v>
      </c>
      <c r="C7" s="2" t="s">
        <v>17</v>
      </c>
      <c r="D7" s="4">
        <v>-100.533661335913</v>
      </c>
      <c r="E7" s="4">
        <v>-15.3128378962305</v>
      </c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</row>
    <row r="8" spans="1:17" ht="18.75" customHeight="1" x14ac:dyDescent="0.25">
      <c r="A8" s="2" t="s">
        <v>2</v>
      </c>
      <c r="B8" s="2" t="s">
        <v>10</v>
      </c>
      <c r="C8" s="2" t="s">
        <v>18</v>
      </c>
      <c r="D8" s="5"/>
      <c r="E8" s="5"/>
      <c r="F8" s="4">
        <v>194.742602915975</v>
      </c>
      <c r="G8" s="4">
        <v>460.77699068132199</v>
      </c>
      <c r="H8" s="4">
        <v>1150.20840740005</v>
      </c>
      <c r="I8" s="4">
        <v>1242.8651617430601</v>
      </c>
      <c r="J8" s="4">
        <v>1348.9140723318101</v>
      </c>
      <c r="K8" s="4">
        <v>1405.7477522468801</v>
      </c>
      <c r="L8" s="4">
        <v>1450.9938291767201</v>
      </c>
      <c r="M8" s="4">
        <v>1567.4486834999</v>
      </c>
      <c r="N8" s="4">
        <v>1747.78016882514</v>
      </c>
      <c r="O8" s="4">
        <v>1806.78768987385</v>
      </c>
      <c r="P8" s="4">
        <v>1863.9380782813901</v>
      </c>
      <c r="Q8" s="4">
        <v>1949.6709973546699</v>
      </c>
    </row>
    <row r="9" spans="1:17" ht="18.75" customHeight="1" x14ac:dyDescent="0.25">
      <c r="A9" s="2" t="s">
        <v>2</v>
      </c>
      <c r="B9" s="2" t="s">
        <v>11</v>
      </c>
      <c r="C9" s="2" t="s">
        <v>19</v>
      </c>
      <c r="D9" s="4">
        <v>2934.00898437863</v>
      </c>
      <c r="E9" s="4">
        <v>3399.7153919007001</v>
      </c>
      <c r="F9" s="4">
        <v>4219.2914161381104</v>
      </c>
      <c r="G9" s="4">
        <v>4843.4331061923303</v>
      </c>
      <c r="H9" s="4">
        <v>5270.3745815836101</v>
      </c>
      <c r="I9" s="4">
        <v>5942.1945172283404</v>
      </c>
      <c r="J9" s="4">
        <v>6504.2746483458404</v>
      </c>
      <c r="K9" s="4">
        <v>6890.3240002436596</v>
      </c>
      <c r="L9" s="4">
        <v>7180.8240021417396</v>
      </c>
      <c r="M9" s="4">
        <v>7623.77762454192</v>
      </c>
      <c r="N9" s="4">
        <v>8115.20551763201</v>
      </c>
      <c r="O9" s="4">
        <v>8432.6613268231104</v>
      </c>
      <c r="P9" s="4">
        <v>8734.2577110898401</v>
      </c>
      <c r="Q9" s="4">
        <v>9175.0036118118696</v>
      </c>
    </row>
    <row r="10" spans="1:17" ht="18.75" customHeight="1" x14ac:dyDescent="0.25">
      <c r="A10" s="2" t="s">
        <v>3</v>
      </c>
      <c r="B10" s="2" t="s">
        <v>8</v>
      </c>
      <c r="C10" s="2" t="s">
        <v>20</v>
      </c>
      <c r="D10" s="4">
        <v>4.769127007632</v>
      </c>
      <c r="E10" s="4">
        <v>4.55145539704675</v>
      </c>
      <c r="F10" s="4">
        <v>4.9928812433308201</v>
      </c>
      <c r="G10" s="4">
        <v>5.21891741615919</v>
      </c>
      <c r="H10" s="4">
        <v>5.4101267003796902</v>
      </c>
      <c r="I10" s="4">
        <v>5.6198771931109901</v>
      </c>
      <c r="J10" s="4">
        <v>5.6871071037832603</v>
      </c>
      <c r="K10" s="4">
        <v>5.7160891956222102</v>
      </c>
      <c r="L10" s="4">
        <v>5.7328727788877503</v>
      </c>
      <c r="M10" s="4">
        <v>5.7548925130517796</v>
      </c>
      <c r="N10" s="4">
        <v>5.7927983286455804</v>
      </c>
      <c r="O10" s="4">
        <v>5.83618019455895</v>
      </c>
      <c r="P10" s="4">
        <v>5.9036517040406897</v>
      </c>
      <c r="Q10" s="4">
        <v>5.9764049414983598</v>
      </c>
    </row>
    <row r="11" spans="1:17" ht="18.75" customHeight="1" x14ac:dyDescent="0.25">
      <c r="A11" s="2" t="s">
        <v>3</v>
      </c>
      <c r="B11" s="2" t="s">
        <v>9</v>
      </c>
      <c r="C11" s="2" t="s">
        <v>20</v>
      </c>
      <c r="D11" s="4">
        <v>7.1598435060130798</v>
      </c>
      <c r="E11" s="4">
        <v>6.89937078936509</v>
      </c>
      <c r="F11" s="4">
        <v>7.6124186215221403</v>
      </c>
      <c r="G11" s="4">
        <v>8.2971331520415692</v>
      </c>
      <c r="H11" s="4">
        <v>8.6423097538726701</v>
      </c>
      <c r="I11" s="4">
        <v>9.07497657353926</v>
      </c>
      <c r="J11" s="4">
        <v>9.6754264391838305</v>
      </c>
      <c r="K11" s="4">
        <v>10.6842957015495</v>
      </c>
      <c r="L11" s="4">
        <v>11.025378134454</v>
      </c>
      <c r="M11" s="4">
        <v>11.4534700271244</v>
      </c>
      <c r="N11" s="4">
        <v>12.0517375688238</v>
      </c>
      <c r="O11" s="4">
        <v>12.5670198911686</v>
      </c>
      <c r="P11" s="4">
        <v>12.9610206376073</v>
      </c>
      <c r="Q11" s="4">
        <v>13.3858641024169</v>
      </c>
    </row>
    <row r="12" spans="1:17" ht="18.75" customHeight="1" x14ac:dyDescent="0.25">
      <c r="A12" s="2" t="s">
        <v>3</v>
      </c>
      <c r="B12" s="2" t="s">
        <v>10</v>
      </c>
      <c r="C12" s="2" t="s">
        <v>20</v>
      </c>
      <c r="D12" s="4">
        <v>9.4202649837693002</v>
      </c>
      <c r="E12" s="4">
        <v>9.0775588883350107</v>
      </c>
      <c r="F12" s="4">
        <v>10.516507874507001</v>
      </c>
      <c r="G12" s="4">
        <v>11.4624366403841</v>
      </c>
      <c r="H12" s="4">
        <v>11.9392959188517</v>
      </c>
      <c r="I12" s="4">
        <v>12.537022376405901</v>
      </c>
      <c r="J12" s="4">
        <v>13.3665400440818</v>
      </c>
      <c r="K12" s="4">
        <v>14.0574157227062</v>
      </c>
      <c r="L12" s="4">
        <v>14.5061806847574</v>
      </c>
      <c r="M12" s="4">
        <v>15.069424708592701</v>
      </c>
      <c r="N12" s="4">
        <v>15.856570233388499</v>
      </c>
      <c r="O12" s="4">
        <v>16.534531422604999</v>
      </c>
      <c r="P12" s="4">
        <v>17.0529214449761</v>
      </c>
      <c r="Q12" s="4">
        <v>17.611891485559799</v>
      </c>
    </row>
    <row r="13" spans="1:17" ht="18.75" customHeight="1" x14ac:dyDescent="0.25">
      <c r="A13" s="2" t="s">
        <v>3</v>
      </c>
      <c r="B13" s="2" t="s">
        <v>11</v>
      </c>
      <c r="C13" s="2" t="s">
        <v>20</v>
      </c>
      <c r="D13" s="4">
        <v>9.1001307157430897</v>
      </c>
      <c r="E13" s="4">
        <v>8.7690709981122801</v>
      </c>
      <c r="F13" s="4">
        <v>9.6753517672040807</v>
      </c>
      <c r="G13" s="4">
        <v>10.545621030137299</v>
      </c>
      <c r="H13" s="4">
        <v>10.984339026423299</v>
      </c>
      <c r="I13" s="4">
        <v>11.5342567183427</v>
      </c>
      <c r="J13" s="4">
        <v>12.2974259497689</v>
      </c>
      <c r="K13" s="4">
        <v>12.9330423823207</v>
      </c>
      <c r="L13" s="4">
        <v>13.3459131679896</v>
      </c>
      <c r="M13" s="4">
        <v>13.8641064814367</v>
      </c>
      <c r="N13" s="4">
        <v>14.5882926785336</v>
      </c>
      <c r="O13" s="4">
        <v>15.212027578793</v>
      </c>
      <c r="P13" s="4">
        <v>15.6889545091865</v>
      </c>
      <c r="Q13" s="4">
        <v>16.203215691178698</v>
      </c>
    </row>
    <row r="14" spans="1:17" ht="18.75" customHeight="1" x14ac:dyDescent="0.25">
      <c r="A14" s="2" t="s">
        <v>4</v>
      </c>
      <c r="B14" s="2" t="s">
        <v>8</v>
      </c>
      <c r="C14" s="2" t="s">
        <v>13</v>
      </c>
      <c r="D14" s="4">
        <v>67.811626061729001</v>
      </c>
      <c r="E14" s="4">
        <v>64.177063694343005</v>
      </c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</row>
    <row r="15" spans="1:17" ht="18.75" customHeight="1" x14ac:dyDescent="0.25">
      <c r="A15" s="2" t="s">
        <v>4</v>
      </c>
      <c r="B15" s="2" t="s">
        <v>8</v>
      </c>
      <c r="C15" s="2" t="s">
        <v>21</v>
      </c>
      <c r="D15" s="4">
        <v>238.8158</v>
      </c>
      <c r="E15" s="4">
        <v>222.92160000000001</v>
      </c>
      <c r="F15" s="4">
        <v>238.91825576264301</v>
      </c>
      <c r="G15" s="4">
        <v>249.41579999999999</v>
      </c>
      <c r="H15" s="4">
        <v>261.59791630494698</v>
      </c>
      <c r="I15" s="4">
        <v>279.95</v>
      </c>
      <c r="J15" s="4">
        <v>299.98368607719698</v>
      </c>
      <c r="K15" s="4">
        <v>313.51769999999999</v>
      </c>
      <c r="L15" s="4">
        <v>330.76079681023703</v>
      </c>
      <c r="M15" s="4">
        <v>357.16609999999997</v>
      </c>
      <c r="N15" s="4">
        <v>393.87300089080998</v>
      </c>
      <c r="O15" s="4">
        <v>418.81799999999998</v>
      </c>
      <c r="P15" s="4">
        <v>448.70882338404903</v>
      </c>
      <c r="Q15" s="4">
        <v>494.47460000000001</v>
      </c>
    </row>
    <row r="16" spans="1:17" ht="18.75" customHeight="1" x14ac:dyDescent="0.25">
      <c r="A16" s="2" t="s">
        <v>4</v>
      </c>
      <c r="B16" s="2" t="s">
        <v>8</v>
      </c>
      <c r="C16" s="2" t="s">
        <v>22</v>
      </c>
      <c r="D16" s="4">
        <v>9.4806706723037593</v>
      </c>
      <c r="E16" s="4">
        <v>10.092326844710399</v>
      </c>
      <c r="F16" s="4">
        <v>10.092326844710399</v>
      </c>
      <c r="G16" s="4">
        <v>10.092326844710399</v>
      </c>
      <c r="H16" s="4">
        <v>10.092326844710399</v>
      </c>
      <c r="I16" s="4">
        <v>10.092326844710399</v>
      </c>
      <c r="J16" s="4">
        <v>10.092326844710399</v>
      </c>
      <c r="K16" s="4">
        <v>10.092326844710399</v>
      </c>
      <c r="L16" s="4">
        <v>10.092326844710399</v>
      </c>
      <c r="M16" s="4">
        <v>10.092326844710399</v>
      </c>
      <c r="N16" s="4">
        <v>10.092326844710399</v>
      </c>
      <c r="O16" s="4">
        <v>10.092326844710399</v>
      </c>
      <c r="P16" s="4">
        <v>10.092326844710399</v>
      </c>
      <c r="Q16" s="4">
        <v>10.092326844710399</v>
      </c>
    </row>
    <row r="17" spans="1:17" ht="18.75" customHeight="1" x14ac:dyDescent="0.25">
      <c r="A17" s="2" t="s">
        <v>4</v>
      </c>
      <c r="B17" s="2" t="s">
        <v>8</v>
      </c>
      <c r="C17" s="2" t="s">
        <v>23</v>
      </c>
      <c r="D17" s="4">
        <v>3.6351787607135599</v>
      </c>
      <c r="E17" s="4">
        <v>4.1573407601939198</v>
      </c>
      <c r="F17" s="4">
        <v>4.1573407601939198</v>
      </c>
      <c r="G17" s="4">
        <v>4.1573407601939198</v>
      </c>
      <c r="H17" s="4">
        <v>4.1573407601939198</v>
      </c>
      <c r="I17" s="4">
        <v>4.1573407601939198</v>
      </c>
      <c r="J17" s="4">
        <v>4.1573407601939198</v>
      </c>
      <c r="K17" s="4">
        <v>4.1573407601939198</v>
      </c>
      <c r="L17" s="4">
        <v>4.1573407601939198</v>
      </c>
      <c r="M17" s="4">
        <v>4.1573407601939198</v>
      </c>
      <c r="N17" s="4">
        <v>4.1573407601939198</v>
      </c>
      <c r="O17" s="4">
        <v>4.1573407601939198</v>
      </c>
      <c r="P17" s="4">
        <v>4.1573407601939198</v>
      </c>
      <c r="Q17" s="4">
        <v>4.1573407601939198</v>
      </c>
    </row>
    <row r="18" spans="1:17" ht="18.75" customHeight="1" x14ac:dyDescent="0.25">
      <c r="A18" s="2" t="s">
        <v>4</v>
      </c>
      <c r="B18" s="2" t="s">
        <v>9</v>
      </c>
      <c r="C18" s="2" t="s">
        <v>15</v>
      </c>
      <c r="D18" s="4">
        <v>510.35100883299498</v>
      </c>
      <c r="E18" s="4">
        <v>446.23010994357998</v>
      </c>
      <c r="F18" s="4">
        <v>346.16964719774001</v>
      </c>
      <c r="G18" s="4">
        <v>253.26366593410199</v>
      </c>
      <c r="H18" s="4">
        <v>179.59006874852699</v>
      </c>
      <c r="I18" s="4">
        <v>69.079672970167096</v>
      </c>
      <c r="J18" s="4">
        <v>17.2471586161994</v>
      </c>
      <c r="K18" s="5"/>
      <c r="L18" s="5"/>
      <c r="M18" s="5"/>
      <c r="N18" s="5"/>
      <c r="O18" s="5"/>
      <c r="P18" s="5"/>
      <c r="Q18" s="5"/>
    </row>
    <row r="19" spans="1:17" ht="18.75" customHeight="1" x14ac:dyDescent="0.25">
      <c r="A19" s="2" t="s">
        <v>4</v>
      </c>
      <c r="B19" s="2" t="s">
        <v>9</v>
      </c>
      <c r="C19" s="2" t="s">
        <v>24</v>
      </c>
      <c r="D19" s="4">
        <v>68.876375706501904</v>
      </c>
      <c r="E19" s="4">
        <v>73.320012848856805</v>
      </c>
      <c r="F19" s="4">
        <v>73.320012848856805</v>
      </c>
      <c r="G19" s="4">
        <v>73.320012848856805</v>
      </c>
      <c r="H19" s="4">
        <v>73.320012848856805</v>
      </c>
      <c r="I19" s="4">
        <v>73.320012848856805</v>
      </c>
      <c r="J19" s="4">
        <v>73.320012848856805</v>
      </c>
      <c r="K19" s="4">
        <v>73.320012848856805</v>
      </c>
      <c r="L19" s="4">
        <v>73.320012848856805</v>
      </c>
      <c r="M19" s="4">
        <v>73.320012848856805</v>
      </c>
      <c r="N19" s="4">
        <v>73.320012848856805</v>
      </c>
      <c r="O19" s="4">
        <v>73.320012848856805</v>
      </c>
      <c r="P19" s="4">
        <v>73.320012848856805</v>
      </c>
      <c r="Q19" s="4">
        <v>73.320012848856805</v>
      </c>
    </row>
    <row r="20" spans="1:17" ht="18.75" customHeight="1" x14ac:dyDescent="0.25">
      <c r="A20" s="2" t="s">
        <v>4</v>
      </c>
      <c r="B20" s="2" t="s">
        <v>9</v>
      </c>
      <c r="C20" s="2" t="s">
        <v>25</v>
      </c>
      <c r="D20" s="4">
        <v>145.707325594238</v>
      </c>
      <c r="E20" s="4">
        <v>166.63692314071099</v>
      </c>
      <c r="F20" s="4">
        <v>166.63692314071099</v>
      </c>
      <c r="G20" s="4">
        <v>166.63692314071099</v>
      </c>
      <c r="H20" s="4">
        <v>166.63692314071099</v>
      </c>
      <c r="I20" s="4">
        <v>166.63692314071099</v>
      </c>
      <c r="J20" s="4">
        <v>166.63692314071099</v>
      </c>
      <c r="K20" s="4">
        <v>166.63692314071099</v>
      </c>
      <c r="L20" s="4">
        <v>166.63692314071099</v>
      </c>
      <c r="M20" s="4">
        <v>166.63692314071099</v>
      </c>
      <c r="N20" s="4">
        <v>166.63692314071099</v>
      </c>
      <c r="O20" s="4">
        <v>166.63692314071099</v>
      </c>
      <c r="P20" s="4">
        <v>166.63692314071099</v>
      </c>
      <c r="Q20" s="4">
        <v>166.63692314071099</v>
      </c>
    </row>
    <row r="21" spans="1:17" ht="18.75" customHeight="1" x14ac:dyDescent="0.25">
      <c r="A21" s="2" t="s">
        <v>4</v>
      </c>
      <c r="B21" s="2" t="s">
        <v>10</v>
      </c>
      <c r="C21" s="2" t="s">
        <v>17</v>
      </c>
      <c r="D21" s="4">
        <v>10.672062994950601</v>
      </c>
      <c r="E21" s="4">
        <v>1.72109493973825</v>
      </c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</row>
    <row r="22" spans="1:17" ht="18.75" customHeight="1" x14ac:dyDescent="0.25">
      <c r="A22" s="2" t="s">
        <v>4</v>
      </c>
      <c r="B22" s="2" t="s">
        <v>10</v>
      </c>
      <c r="C22" s="2" t="s">
        <v>26</v>
      </c>
      <c r="D22" s="4">
        <v>7.3300000000000004E-2</v>
      </c>
      <c r="E22" s="4">
        <v>6.7599999999999993E-2</v>
      </c>
      <c r="F22" s="4">
        <v>7.5134071887881099E-2</v>
      </c>
      <c r="G22" s="4">
        <v>8.0300000000000094E-2</v>
      </c>
      <c r="H22" s="4">
        <v>8.3712959645938806E-2</v>
      </c>
      <c r="I22" s="4">
        <v>8.8800000000000004E-2</v>
      </c>
      <c r="J22" s="4">
        <v>9.2049500560725306E-2</v>
      </c>
      <c r="K22" s="4">
        <v>9.4100000000000003E-2</v>
      </c>
      <c r="L22" s="4">
        <v>9.6109362681178701E-2</v>
      </c>
      <c r="M22" s="4">
        <v>9.8900000000000002E-2</v>
      </c>
      <c r="N22" s="4">
        <v>0.10418752488793601</v>
      </c>
      <c r="O22" s="4">
        <v>0.1076</v>
      </c>
      <c r="P22" s="4">
        <v>0.112447122993878</v>
      </c>
      <c r="Q22" s="4">
        <v>0.1196</v>
      </c>
    </row>
    <row r="23" spans="1:17" ht="18.75" customHeight="1" x14ac:dyDescent="0.25">
      <c r="A23" s="2" t="s">
        <v>4</v>
      </c>
      <c r="B23" s="2" t="s">
        <v>10</v>
      </c>
      <c r="C23" s="2" t="s">
        <v>24</v>
      </c>
      <c r="D23" s="4">
        <v>103.314563559753</v>
      </c>
      <c r="E23" s="4">
        <v>109.980019273285</v>
      </c>
      <c r="F23" s="4">
        <v>109.980019273285</v>
      </c>
      <c r="G23" s="4">
        <v>109.980019273285</v>
      </c>
      <c r="H23" s="4">
        <v>109.980019273285</v>
      </c>
      <c r="I23" s="4">
        <v>109.980019273285</v>
      </c>
      <c r="J23" s="4">
        <v>109.980019273285</v>
      </c>
      <c r="K23" s="4">
        <v>109.980019273285</v>
      </c>
      <c r="L23" s="4">
        <v>109.980019273285</v>
      </c>
      <c r="M23" s="4">
        <v>109.980019273285</v>
      </c>
      <c r="N23" s="4">
        <v>109.980019273285</v>
      </c>
      <c r="O23" s="4">
        <v>109.980019273285</v>
      </c>
      <c r="P23" s="4">
        <v>109.980019273285</v>
      </c>
      <c r="Q23" s="4">
        <v>109.980019273285</v>
      </c>
    </row>
    <row r="24" spans="1:17" ht="18.75" customHeight="1" x14ac:dyDescent="0.25">
      <c r="A24" s="2" t="s">
        <v>4</v>
      </c>
      <c r="B24" s="2" t="s">
        <v>11</v>
      </c>
      <c r="C24" s="2" t="s">
        <v>24</v>
      </c>
      <c r="D24" s="4">
        <v>172.19093926625499</v>
      </c>
      <c r="E24" s="4">
        <v>183.300032122142</v>
      </c>
      <c r="F24" s="4">
        <v>183.300032122142</v>
      </c>
      <c r="G24" s="4">
        <v>183.300032122142</v>
      </c>
      <c r="H24" s="4">
        <v>183.300032122142</v>
      </c>
      <c r="I24" s="4">
        <v>183.300032122142</v>
      </c>
      <c r="J24" s="4">
        <v>183.300032122142</v>
      </c>
      <c r="K24" s="4">
        <v>183.300032122142</v>
      </c>
      <c r="L24" s="4">
        <v>183.300032122142</v>
      </c>
      <c r="M24" s="4">
        <v>183.300032122142</v>
      </c>
      <c r="N24" s="4">
        <v>183.300032122142</v>
      </c>
      <c r="O24" s="4">
        <v>183.300032122142</v>
      </c>
      <c r="P24" s="4">
        <v>183.300032122142</v>
      </c>
      <c r="Q24" s="4">
        <v>183.300032122142</v>
      </c>
    </row>
    <row r="25" spans="1:17" ht="18.75" customHeight="1" x14ac:dyDescent="0.25">
      <c r="A25" s="2" t="s">
        <v>4</v>
      </c>
      <c r="B25" s="2" t="s">
        <v>11</v>
      </c>
      <c r="C25" s="2" t="s">
        <v>25</v>
      </c>
      <c r="D25" s="4">
        <v>339.98221406515898</v>
      </c>
      <c r="E25" s="4">
        <v>388.81771965365903</v>
      </c>
      <c r="F25" s="4">
        <v>388.81771965365903</v>
      </c>
      <c r="G25" s="4">
        <v>388.81771965365903</v>
      </c>
      <c r="H25" s="4">
        <v>388.81771965365903</v>
      </c>
      <c r="I25" s="4">
        <v>388.81771965365903</v>
      </c>
      <c r="J25" s="4">
        <v>388.81771965365903</v>
      </c>
      <c r="K25" s="4">
        <v>388.81771965365903</v>
      </c>
      <c r="L25" s="4">
        <v>388.81771965365903</v>
      </c>
      <c r="M25" s="4">
        <v>388.81771965365903</v>
      </c>
      <c r="N25" s="4">
        <v>388.81771965365903</v>
      </c>
      <c r="O25" s="4">
        <v>388.81771965365903</v>
      </c>
      <c r="P25" s="4">
        <v>388.81771965365903</v>
      </c>
      <c r="Q25" s="4">
        <v>388.81771965365903</v>
      </c>
    </row>
    <row r="26" spans="1:17" ht="18.75" customHeight="1" x14ac:dyDescent="0.25">
      <c r="A26" s="2" t="s">
        <v>5</v>
      </c>
      <c r="B26" s="2" t="s">
        <v>8</v>
      </c>
      <c r="C26" s="2" t="s">
        <v>27</v>
      </c>
      <c r="D26" s="4">
        <v>68.431414044116394</v>
      </c>
      <c r="E26" s="4">
        <v>55.298192315494497</v>
      </c>
      <c r="F26" s="4">
        <v>48.192375714578503</v>
      </c>
      <c r="G26" s="4">
        <v>38.834287545840901</v>
      </c>
      <c r="H26" s="4">
        <v>25.300279319596001</v>
      </c>
      <c r="I26" s="5"/>
      <c r="J26" s="5"/>
      <c r="K26" s="5"/>
      <c r="L26" s="5"/>
      <c r="M26" s="5"/>
      <c r="N26" s="5"/>
      <c r="O26" s="5"/>
      <c r="P26" s="5"/>
      <c r="Q26" s="5"/>
    </row>
    <row r="27" spans="1:17" ht="18.75" customHeight="1" x14ac:dyDescent="0.25">
      <c r="A27" s="2" t="s">
        <v>5</v>
      </c>
      <c r="B27" s="2" t="s">
        <v>8</v>
      </c>
      <c r="C27" s="2" t="s">
        <v>28</v>
      </c>
      <c r="D27" s="4">
        <v>232.631059830194</v>
      </c>
      <c r="E27" s="4">
        <v>227.98043579862301</v>
      </c>
      <c r="F27" s="4">
        <v>182.26751900216399</v>
      </c>
      <c r="G27" s="4">
        <v>131.43119896028199</v>
      </c>
      <c r="H27" s="5"/>
      <c r="I27" s="5"/>
      <c r="J27" s="5"/>
      <c r="K27" s="5"/>
      <c r="L27" s="5"/>
      <c r="M27" s="5"/>
      <c r="N27" s="5"/>
      <c r="O27" s="5"/>
      <c r="P27" s="5"/>
      <c r="Q27" s="5"/>
    </row>
    <row r="28" spans="1:17" ht="18.75" customHeight="1" x14ac:dyDescent="0.25">
      <c r="A28" s="2" t="s">
        <v>5</v>
      </c>
      <c r="B28" s="2" t="s">
        <v>8</v>
      </c>
      <c r="C28" s="2" t="s">
        <v>29</v>
      </c>
      <c r="D28" s="4">
        <v>3.9872614386916001</v>
      </c>
      <c r="E28" s="4">
        <v>3.7088139111535701</v>
      </c>
      <c r="F28" s="4">
        <v>2.8280480549468301</v>
      </c>
      <c r="G28" s="4">
        <v>2.1986825008739199</v>
      </c>
      <c r="H28" s="4">
        <v>1.7639832160161399</v>
      </c>
      <c r="I28" s="4">
        <v>1.1119342887294601</v>
      </c>
      <c r="J28" s="4">
        <v>0.84201779164903601</v>
      </c>
      <c r="K28" s="4">
        <v>0.66207346026208402</v>
      </c>
      <c r="L28" s="4">
        <v>0.55949851889693702</v>
      </c>
      <c r="M28" s="4">
        <v>0.40563610684921397</v>
      </c>
      <c r="N28" s="4">
        <v>0.29270240923499602</v>
      </c>
      <c r="O28" s="4">
        <v>0.23514189465287499</v>
      </c>
      <c r="P28" s="4">
        <v>0.18693978886159701</v>
      </c>
      <c r="Q28" s="4">
        <v>0.13847032525539299</v>
      </c>
    </row>
    <row r="29" spans="1:17" ht="18.75" customHeight="1" x14ac:dyDescent="0.25">
      <c r="A29" s="2" t="s">
        <v>5</v>
      </c>
      <c r="B29" s="2" t="s">
        <v>8</v>
      </c>
      <c r="C29" s="2" t="s">
        <v>30</v>
      </c>
      <c r="D29" s="4">
        <v>0.96394006662257004</v>
      </c>
      <c r="E29" s="4">
        <v>0.88074767688465405</v>
      </c>
      <c r="F29" s="4">
        <v>0.72316966979942199</v>
      </c>
      <c r="G29" s="4">
        <v>0.57061681782357498</v>
      </c>
      <c r="H29" s="4">
        <v>0.44357825598726403</v>
      </c>
      <c r="I29" s="4">
        <v>0.261851053851196</v>
      </c>
      <c r="J29" s="4">
        <v>0.16780153176002899</v>
      </c>
      <c r="K29" s="4">
        <v>0.105101850365921</v>
      </c>
      <c r="L29" s="4">
        <v>6.0030826047040298E-2</v>
      </c>
      <c r="M29" s="5"/>
      <c r="N29" s="5"/>
      <c r="O29" s="5"/>
      <c r="P29" s="5"/>
      <c r="Q29" s="5"/>
    </row>
    <row r="30" spans="1:17" ht="18.75" customHeight="1" x14ac:dyDescent="0.25">
      <c r="A30" s="2" t="s">
        <v>5</v>
      </c>
      <c r="B30" s="2" t="s">
        <v>8</v>
      </c>
      <c r="C30" s="2" t="s">
        <v>31</v>
      </c>
      <c r="D30" s="4">
        <v>13.7296001151218</v>
      </c>
      <c r="E30" s="4">
        <v>13.4801415970917</v>
      </c>
      <c r="F30" s="4">
        <v>13.505351628173701</v>
      </c>
      <c r="G30" s="4">
        <v>11.4497096410878</v>
      </c>
      <c r="H30" s="4">
        <v>9.7581592734042104</v>
      </c>
      <c r="I30" s="4">
        <v>7.65498942682086</v>
      </c>
      <c r="J30" s="4">
        <v>6.17956507281884</v>
      </c>
      <c r="K30" s="4">
        <v>5.2894034866856598</v>
      </c>
      <c r="L30" s="4">
        <v>4.5383383195000997</v>
      </c>
      <c r="M30" s="4">
        <v>3.64794235550234</v>
      </c>
      <c r="N30" s="4">
        <v>2.8136974581163301</v>
      </c>
      <c r="O30" s="4">
        <v>2.2743424343377598</v>
      </c>
      <c r="P30" s="4">
        <v>0.94293426485341303</v>
      </c>
      <c r="Q30" s="4">
        <v>0.38542693681442503</v>
      </c>
    </row>
    <row r="31" spans="1:17" ht="18.75" customHeight="1" x14ac:dyDescent="0.25">
      <c r="A31" s="2" t="s">
        <v>5</v>
      </c>
      <c r="B31" s="2" t="s">
        <v>8</v>
      </c>
      <c r="C31" s="2" t="s">
        <v>14</v>
      </c>
      <c r="D31" s="5"/>
      <c r="E31" s="5"/>
      <c r="F31" s="4">
        <v>5.6514592978845304</v>
      </c>
      <c r="G31" s="4">
        <v>79.180972138996495</v>
      </c>
      <c r="H31" s="4">
        <v>238.58158384484801</v>
      </c>
      <c r="I31" s="4">
        <v>285.17089283550303</v>
      </c>
      <c r="J31" s="4">
        <v>307.043969285873</v>
      </c>
      <c r="K31" s="4">
        <v>321.71078880759097</v>
      </c>
      <c r="L31" s="4">
        <v>339.85259675069699</v>
      </c>
      <c r="M31" s="4">
        <v>367.36218914255301</v>
      </c>
      <c r="N31" s="4">
        <v>405.01626862836298</v>
      </c>
      <c r="O31" s="4">
        <v>430.55818327591402</v>
      </c>
      <c r="P31" s="4">
        <v>461.82861693523898</v>
      </c>
      <c r="Q31" s="4">
        <v>508.20037034283501</v>
      </c>
    </row>
    <row r="32" spans="1:17" ht="18.75" customHeight="1" x14ac:dyDescent="0.25">
      <c r="A32" s="2" t="s">
        <v>5</v>
      </c>
      <c r="B32" s="2" t="s">
        <v>9</v>
      </c>
      <c r="C32" s="2" t="s">
        <v>32</v>
      </c>
      <c r="D32" s="4">
        <v>724.93471013373403</v>
      </c>
      <c r="E32" s="4">
        <v>686.18704593314897</v>
      </c>
      <c r="F32" s="4">
        <v>586.12658318730905</v>
      </c>
      <c r="G32" s="4">
        <v>493.22060192367002</v>
      </c>
      <c r="H32" s="4">
        <v>419.54700473809498</v>
      </c>
      <c r="I32" s="4">
        <v>309.03660895973502</v>
      </c>
      <c r="J32" s="4">
        <v>257.20409460576798</v>
      </c>
      <c r="K32" s="4">
        <v>218.12920507083399</v>
      </c>
      <c r="L32" s="4">
        <v>181.70575508278901</v>
      </c>
      <c r="M32" s="4">
        <v>127.088019445901</v>
      </c>
      <c r="N32" s="4">
        <v>81.300011489198695</v>
      </c>
      <c r="O32" s="4">
        <v>70.176310950432196</v>
      </c>
      <c r="P32" s="4">
        <v>64.087582295142994</v>
      </c>
      <c r="Q32" s="4">
        <v>54.9544893122087</v>
      </c>
    </row>
    <row r="33" spans="1:17" ht="18.75" customHeight="1" x14ac:dyDescent="0.25">
      <c r="A33" s="2" t="s">
        <v>5</v>
      </c>
      <c r="B33" s="2" t="s">
        <v>9</v>
      </c>
      <c r="C33" s="2" t="s">
        <v>16</v>
      </c>
      <c r="D33" s="5"/>
      <c r="E33" s="5"/>
      <c r="F33" s="5"/>
      <c r="G33" s="5"/>
      <c r="H33" s="5"/>
      <c r="I33" s="5"/>
      <c r="J33" s="5"/>
      <c r="K33" s="4">
        <v>21.827730918733799</v>
      </c>
      <c r="L33" s="4">
        <v>58.251180906778998</v>
      </c>
      <c r="M33" s="4">
        <v>112.868916543667</v>
      </c>
      <c r="N33" s="4">
        <v>158.656924500369</v>
      </c>
      <c r="O33" s="4">
        <v>169.780625039136</v>
      </c>
      <c r="P33" s="4">
        <v>175.869353694425</v>
      </c>
      <c r="Q33" s="4">
        <v>185.00244667735899</v>
      </c>
    </row>
    <row r="34" spans="1:17" ht="18.75" customHeight="1" x14ac:dyDescent="0.25">
      <c r="A34" s="2" t="s">
        <v>5</v>
      </c>
      <c r="B34" s="2" t="s">
        <v>10</v>
      </c>
      <c r="C34" s="2" t="s">
        <v>33</v>
      </c>
      <c r="D34" s="4">
        <v>108.43246516632399</v>
      </c>
      <c r="E34" s="4">
        <v>106.450967729716</v>
      </c>
      <c r="F34" s="4">
        <v>86.974005748450693</v>
      </c>
      <c r="G34" s="4">
        <v>65.314108675335603</v>
      </c>
      <c r="H34" s="4">
        <v>9.3150466006133907</v>
      </c>
      <c r="I34" s="4">
        <v>9.3150466006133907</v>
      </c>
      <c r="J34" s="4">
        <v>9.3150466006133907</v>
      </c>
      <c r="K34" s="4">
        <v>9.3150466006133907</v>
      </c>
      <c r="L34" s="4">
        <v>9.3150466006133907</v>
      </c>
      <c r="M34" s="4">
        <v>6.0917895086283096</v>
      </c>
      <c r="N34" s="5"/>
      <c r="O34" s="5"/>
      <c r="P34" s="5"/>
      <c r="Q34" s="5"/>
    </row>
    <row r="35" spans="1:17" ht="18.75" customHeight="1" x14ac:dyDescent="0.25">
      <c r="A35" s="2" t="s">
        <v>5</v>
      </c>
      <c r="B35" s="2" t="s">
        <v>10</v>
      </c>
      <c r="C35" s="2" t="s">
        <v>34</v>
      </c>
      <c r="D35" s="4">
        <v>5.6274613883794098</v>
      </c>
      <c r="E35" s="4">
        <v>5.3177464833076602</v>
      </c>
      <c r="F35" s="4">
        <v>4.6165051888055402</v>
      </c>
      <c r="G35" s="4">
        <v>4.1490109924708101</v>
      </c>
      <c r="H35" s="4">
        <v>3.4945191176021702</v>
      </c>
      <c r="I35" s="4">
        <v>1.65845566107652</v>
      </c>
      <c r="J35" s="5"/>
      <c r="K35" s="5"/>
      <c r="L35" s="5"/>
      <c r="M35" s="5"/>
      <c r="N35" s="5"/>
      <c r="O35" s="5"/>
      <c r="P35" s="5"/>
      <c r="Q35" s="5"/>
    </row>
    <row r="36" spans="1:17" ht="18.75" customHeight="1" x14ac:dyDescent="0.25">
      <c r="A36" s="2" t="s">
        <v>5</v>
      </c>
      <c r="B36" s="2" t="s">
        <v>10</v>
      </c>
      <c r="C36" s="2" t="s">
        <v>18</v>
      </c>
      <c r="D36" s="5"/>
      <c r="E36" s="5"/>
      <c r="F36" s="4">
        <v>18.464642407916902</v>
      </c>
      <c r="G36" s="4">
        <v>40.597199605478899</v>
      </c>
      <c r="H36" s="4">
        <v>97.254166514715607</v>
      </c>
      <c r="I36" s="4">
        <v>99.095317011595299</v>
      </c>
      <c r="J36" s="4">
        <v>100.757022173233</v>
      </c>
      <c r="K36" s="4">
        <v>100.759072672672</v>
      </c>
      <c r="L36" s="4">
        <v>100.761082035353</v>
      </c>
      <c r="M36" s="4">
        <v>103.987129764657</v>
      </c>
      <c r="N36" s="4">
        <v>110.084206798173</v>
      </c>
      <c r="O36" s="4">
        <v>110.087619273285</v>
      </c>
      <c r="P36" s="4">
        <v>110.09246639627899</v>
      </c>
      <c r="Q36" s="4">
        <v>110.099619273285</v>
      </c>
    </row>
    <row r="37" spans="1:17" ht="18.75" customHeight="1" x14ac:dyDescent="0.25">
      <c r="A37" s="2" t="s">
        <v>5</v>
      </c>
      <c r="B37" s="2" t="s">
        <v>11</v>
      </c>
      <c r="C37" s="2" t="s">
        <v>35</v>
      </c>
      <c r="D37" s="4">
        <v>161.172720153092</v>
      </c>
      <c r="E37" s="4">
        <v>149.91733945552301</v>
      </c>
      <c r="F37" s="4">
        <v>114.315101918426</v>
      </c>
      <c r="G37" s="4">
        <v>88.874944587314602</v>
      </c>
      <c r="H37" s="4">
        <v>71.303569530422706</v>
      </c>
      <c r="I37" s="4">
        <v>44.9465069450847</v>
      </c>
      <c r="J37" s="4">
        <v>34.035966786744403</v>
      </c>
      <c r="K37" s="4">
        <v>26.762273347850901</v>
      </c>
      <c r="L37" s="4">
        <v>22.6159983735193</v>
      </c>
      <c r="M37" s="4">
        <v>16.396585912021699</v>
      </c>
      <c r="N37" s="4">
        <v>11.8315902323295</v>
      </c>
      <c r="O37" s="4">
        <v>9.5048843337425595</v>
      </c>
      <c r="P37" s="4">
        <v>7.5564631863104301</v>
      </c>
      <c r="Q37" s="4">
        <v>5.5972349255378502</v>
      </c>
    </row>
    <row r="38" spans="1:17" ht="18.75" customHeight="1" x14ac:dyDescent="0.25">
      <c r="A38" s="2" t="s">
        <v>5</v>
      </c>
      <c r="B38" s="2" t="s">
        <v>11</v>
      </c>
      <c r="C38" s="2" t="s">
        <v>36</v>
      </c>
      <c r="D38" s="4">
        <v>28.5864947386426</v>
      </c>
      <c r="E38" s="4">
        <v>26.645126119505299</v>
      </c>
      <c r="F38" s="4">
        <v>22.9679027702878</v>
      </c>
      <c r="G38" s="4">
        <v>19.407945897804499</v>
      </c>
      <c r="H38" s="4">
        <v>16.443387743551298</v>
      </c>
      <c r="I38" s="4">
        <v>12.202621387613901</v>
      </c>
      <c r="J38" s="4">
        <v>10.007891900844101</v>
      </c>
      <c r="K38" s="4">
        <v>8.5447389096642805</v>
      </c>
      <c r="L38" s="4">
        <v>7.4929663554594796</v>
      </c>
      <c r="M38" s="4">
        <v>5.9761921009874301</v>
      </c>
      <c r="N38" s="4">
        <v>4.7113844338640902</v>
      </c>
      <c r="O38" s="4">
        <v>4.1416398845923199</v>
      </c>
      <c r="P38" s="4">
        <v>3.82726258979076</v>
      </c>
      <c r="Q38" s="4">
        <v>3.3556966475883998</v>
      </c>
    </row>
    <row r="39" spans="1:17" ht="18.75" customHeight="1" x14ac:dyDescent="0.25">
      <c r="A39" s="2" t="s">
        <v>5</v>
      </c>
      <c r="B39" s="2" t="s">
        <v>11</v>
      </c>
      <c r="C39" s="2" t="s">
        <v>19</v>
      </c>
      <c r="D39" s="4">
        <v>322.41393843968001</v>
      </c>
      <c r="E39" s="4">
        <v>395.55528620077303</v>
      </c>
      <c r="F39" s="4">
        <v>434.83474708708701</v>
      </c>
      <c r="G39" s="4">
        <v>463.834861290682</v>
      </c>
      <c r="H39" s="4">
        <v>484.37079450182699</v>
      </c>
      <c r="I39" s="4">
        <v>514.96862344310296</v>
      </c>
      <c r="J39" s="4">
        <v>528.07389308821303</v>
      </c>
      <c r="K39" s="4">
        <v>536.81073951828603</v>
      </c>
      <c r="L39" s="4">
        <v>542.00878704682304</v>
      </c>
      <c r="M39" s="4">
        <v>549.74497376279203</v>
      </c>
      <c r="N39" s="4">
        <v>555.57477710960802</v>
      </c>
      <c r="O39" s="4">
        <v>558.47122755746602</v>
      </c>
      <c r="P39" s="4">
        <v>560.73402599969995</v>
      </c>
      <c r="Q39" s="4">
        <v>563.16482020267495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97D9A-003C-4C13-8511-B17B35679C91}">
  <dimension ref="B4:R22"/>
  <sheetViews>
    <sheetView topLeftCell="J1" zoomScale="190" zoomScaleNormal="190" workbookViewId="0">
      <selection activeCell="E4" sqref="E4:R4"/>
    </sheetView>
  </sheetViews>
  <sheetFormatPr baseColWidth="10" defaultRowHeight="15" x14ac:dyDescent="0.25"/>
  <cols>
    <col min="3" max="3" width="16.28515625" customWidth="1"/>
    <col min="4" max="4" width="19.140625" customWidth="1"/>
  </cols>
  <sheetData>
    <row r="4" spans="2:18" x14ac:dyDescent="0.25">
      <c r="E4" s="3">
        <v>2019</v>
      </c>
      <c r="F4" s="3">
        <v>2020</v>
      </c>
      <c r="G4" s="3">
        <v>2023</v>
      </c>
      <c r="H4" s="3">
        <v>2025</v>
      </c>
      <c r="I4" s="3">
        <v>2027</v>
      </c>
      <c r="J4" s="3">
        <v>2030</v>
      </c>
      <c r="K4" s="3">
        <v>2033</v>
      </c>
      <c r="L4" s="3">
        <v>2035</v>
      </c>
      <c r="M4" s="3">
        <v>2037</v>
      </c>
      <c r="N4" s="3">
        <v>2040</v>
      </c>
      <c r="O4" s="3">
        <v>2043</v>
      </c>
      <c r="P4" s="3">
        <v>2045</v>
      </c>
      <c r="Q4" s="3">
        <v>2047</v>
      </c>
      <c r="R4" s="3">
        <v>2050</v>
      </c>
    </row>
    <row r="5" spans="2:18" ht="15.75" x14ac:dyDescent="0.25">
      <c r="C5" s="6" t="s">
        <v>38</v>
      </c>
      <c r="D5" s="7" t="s">
        <v>55</v>
      </c>
      <c r="E5">
        <f>+data!D26</f>
        <v>68.431414044116394</v>
      </c>
      <c r="F5">
        <f>+data!E26</f>
        <v>55.298192315494497</v>
      </c>
      <c r="G5">
        <f>+data!F26</f>
        <v>48.192375714578503</v>
      </c>
      <c r="H5">
        <f>+data!G26</f>
        <v>38.834287545840901</v>
      </c>
      <c r="I5">
        <f>+data!H26</f>
        <v>25.300279319596001</v>
      </c>
      <c r="J5">
        <f>+data!I26</f>
        <v>0</v>
      </c>
      <c r="K5">
        <f>+data!J26</f>
        <v>0</v>
      </c>
      <c r="L5">
        <f>+data!K26</f>
        <v>0</v>
      </c>
      <c r="M5">
        <f>+data!L26</f>
        <v>0</v>
      </c>
      <c r="N5">
        <f>+data!M26</f>
        <v>0</v>
      </c>
      <c r="O5">
        <f>+data!N26</f>
        <v>0</v>
      </c>
      <c r="P5">
        <f>+data!O26</f>
        <v>0</v>
      </c>
      <c r="Q5">
        <f>+data!P26</f>
        <v>0</v>
      </c>
      <c r="R5">
        <f>+data!Q26</f>
        <v>0</v>
      </c>
    </row>
    <row r="6" spans="2:18" ht="15.75" x14ac:dyDescent="0.25">
      <c r="B6" t="s">
        <v>63</v>
      </c>
      <c r="C6" s="6" t="s">
        <v>39</v>
      </c>
      <c r="D6" s="8" t="s">
        <v>56</v>
      </c>
      <c r="E6">
        <f>+data!D27</f>
        <v>232.631059830194</v>
      </c>
      <c r="F6">
        <f>+data!E27</f>
        <v>227.98043579862301</v>
      </c>
      <c r="G6">
        <f>+data!F27</f>
        <v>182.26751900216399</v>
      </c>
      <c r="H6">
        <f>+data!G27</f>
        <v>131.43119896028199</v>
      </c>
      <c r="I6">
        <f>+data!H27</f>
        <v>0</v>
      </c>
      <c r="J6">
        <f>+data!I27</f>
        <v>0</v>
      </c>
      <c r="K6">
        <f>+data!J27</f>
        <v>0</v>
      </c>
      <c r="L6">
        <f>+data!K27</f>
        <v>0</v>
      </c>
      <c r="M6">
        <f>+data!L27</f>
        <v>0</v>
      </c>
      <c r="N6">
        <f>+data!M27</f>
        <v>0</v>
      </c>
      <c r="O6">
        <f>+data!N27</f>
        <v>0</v>
      </c>
      <c r="P6">
        <f>+data!O27</f>
        <v>0</v>
      </c>
      <c r="Q6">
        <f>+data!P27</f>
        <v>0</v>
      </c>
      <c r="R6">
        <f>+data!Q27</f>
        <v>0</v>
      </c>
    </row>
    <row r="7" spans="2:18" x14ac:dyDescent="0.25">
      <c r="B7" t="s">
        <v>64</v>
      </c>
      <c r="C7" s="6" t="s">
        <v>40</v>
      </c>
      <c r="D7" s="9" t="s">
        <v>57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</row>
    <row r="8" spans="2:18" x14ac:dyDescent="0.25">
      <c r="B8" t="s">
        <v>63</v>
      </c>
      <c r="C8" s="6" t="s">
        <v>41</v>
      </c>
      <c r="D8" s="9" t="s">
        <v>58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</row>
    <row r="9" spans="2:18" x14ac:dyDescent="0.25">
      <c r="B9" t="s">
        <v>62</v>
      </c>
      <c r="C9" s="6" t="s">
        <v>42</v>
      </c>
      <c r="D9" s="9" t="s">
        <v>59</v>
      </c>
      <c r="E9">
        <f>+data!D28</f>
        <v>3.9872614386916001</v>
      </c>
      <c r="F9">
        <f>+data!E28</f>
        <v>3.7088139111535701</v>
      </c>
      <c r="G9">
        <f>+data!F28</f>
        <v>2.8280480549468301</v>
      </c>
      <c r="H9">
        <f>+data!G28</f>
        <v>2.1986825008739199</v>
      </c>
      <c r="I9">
        <f>+data!H28</f>
        <v>1.7639832160161399</v>
      </c>
      <c r="J9">
        <f>+data!I28</f>
        <v>1.1119342887294601</v>
      </c>
      <c r="K9">
        <f>+data!J28</f>
        <v>0.84201779164903601</v>
      </c>
      <c r="L9">
        <f>+data!K28</f>
        <v>0.66207346026208402</v>
      </c>
      <c r="M9">
        <f>+data!L28</f>
        <v>0.55949851889693702</v>
      </c>
      <c r="N9">
        <f>+data!M28</f>
        <v>0.40563610684921397</v>
      </c>
      <c r="O9">
        <f>+data!N28</f>
        <v>0.29270240923499602</v>
      </c>
      <c r="P9">
        <f>+data!O28</f>
        <v>0.23514189465287499</v>
      </c>
      <c r="Q9">
        <f>+data!P28</f>
        <v>0.18693978886159701</v>
      </c>
      <c r="R9">
        <f>+data!Q28</f>
        <v>0.13847032525539299</v>
      </c>
    </row>
    <row r="10" spans="2:18" ht="15.75" x14ac:dyDescent="0.25">
      <c r="B10" t="s">
        <v>62</v>
      </c>
      <c r="C10" s="6" t="s">
        <v>43</v>
      </c>
      <c r="D10" s="8" t="s">
        <v>60</v>
      </c>
      <c r="E10">
        <f>+data!D29</f>
        <v>0.96394006662257004</v>
      </c>
      <c r="F10">
        <f>+data!E29</f>
        <v>0.88074767688465405</v>
      </c>
      <c r="G10">
        <f>+data!F29</f>
        <v>0.72316966979942199</v>
      </c>
      <c r="H10">
        <f>+data!G29</f>
        <v>0.57061681782357498</v>
      </c>
      <c r="I10">
        <f>+data!H29</f>
        <v>0.44357825598726403</v>
      </c>
      <c r="J10">
        <f>+data!I29</f>
        <v>0.261851053851196</v>
      </c>
      <c r="K10">
        <f>+data!J29</f>
        <v>0.16780153176002899</v>
      </c>
      <c r="L10">
        <f>+data!K29</f>
        <v>0.105101850365921</v>
      </c>
      <c r="M10">
        <f>+data!L29</f>
        <v>6.0030826047040298E-2</v>
      </c>
      <c r="N10">
        <f>+data!M29</f>
        <v>0</v>
      </c>
      <c r="O10">
        <f>+data!N29</f>
        <v>0</v>
      </c>
      <c r="P10">
        <f>+data!O29</f>
        <v>0</v>
      </c>
      <c r="Q10">
        <f>+data!P29</f>
        <v>0</v>
      </c>
      <c r="R10">
        <f>+data!Q29</f>
        <v>0</v>
      </c>
    </row>
    <row r="11" spans="2:18" ht="15.75" x14ac:dyDescent="0.25">
      <c r="C11" s="6" t="s">
        <v>44</v>
      </c>
      <c r="D11" s="8" t="s">
        <v>61</v>
      </c>
      <c r="E11">
        <f>+data!D30</f>
        <v>13.7296001151218</v>
      </c>
      <c r="F11">
        <f>+data!E30</f>
        <v>13.4801415970917</v>
      </c>
      <c r="G11">
        <f>+data!F30</f>
        <v>13.505351628173701</v>
      </c>
      <c r="H11">
        <f>+data!G30</f>
        <v>11.4497096410878</v>
      </c>
      <c r="I11">
        <f>+data!H30</f>
        <v>9.7581592734042104</v>
      </c>
      <c r="J11">
        <f>+data!I30</f>
        <v>7.65498942682086</v>
      </c>
      <c r="K11">
        <f>+data!J30</f>
        <v>6.17956507281884</v>
      </c>
      <c r="L11">
        <f>+data!K30</f>
        <v>5.2894034866856598</v>
      </c>
      <c r="M11">
        <f>+data!L30</f>
        <v>4.5383383195000997</v>
      </c>
      <c r="N11">
        <f>+data!M30</f>
        <v>3.64794235550234</v>
      </c>
      <c r="O11">
        <f>+data!N30</f>
        <v>2.8136974581163301</v>
      </c>
      <c r="P11">
        <f>+data!O30</f>
        <v>2.2743424343377598</v>
      </c>
      <c r="Q11">
        <f>+data!P30</f>
        <v>0.94293426485341303</v>
      </c>
      <c r="R11">
        <f>+data!Q30</f>
        <v>0.38542693681442503</v>
      </c>
    </row>
    <row r="12" spans="2:18" x14ac:dyDescent="0.25">
      <c r="D12" s="10" t="s">
        <v>45</v>
      </c>
      <c r="E12">
        <f>+data!D31</f>
        <v>0</v>
      </c>
      <c r="F12">
        <f>+data!E31</f>
        <v>0</v>
      </c>
      <c r="G12">
        <f>+data!F31</f>
        <v>5.6514592978845304</v>
      </c>
      <c r="H12">
        <f>+data!G31</f>
        <v>79.180972138996495</v>
      </c>
      <c r="I12">
        <f>+data!H31</f>
        <v>238.58158384484801</v>
      </c>
      <c r="J12">
        <f>+data!I31</f>
        <v>285.17089283550303</v>
      </c>
      <c r="K12">
        <f>+data!J31</f>
        <v>307.043969285873</v>
      </c>
      <c r="L12">
        <f>+data!K31</f>
        <v>321.71078880759097</v>
      </c>
      <c r="M12">
        <f>+data!L31</f>
        <v>339.85259675069699</v>
      </c>
      <c r="N12">
        <f>+data!M31</f>
        <v>367.36218914255301</v>
      </c>
      <c r="O12">
        <f>+data!N31</f>
        <v>405.01626862836298</v>
      </c>
      <c r="P12">
        <f>+data!O31</f>
        <v>430.55818327591402</v>
      </c>
      <c r="Q12">
        <f>+data!P31</f>
        <v>461.82861693523898</v>
      </c>
      <c r="R12">
        <f>+data!Q31</f>
        <v>508.20037034283501</v>
      </c>
    </row>
    <row r="14" spans="2:18" x14ac:dyDescent="0.25">
      <c r="B14" t="s">
        <v>46</v>
      </c>
    </row>
    <row r="15" spans="2:18" x14ac:dyDescent="0.25">
      <c r="B15" t="s">
        <v>47</v>
      </c>
      <c r="C15" t="s">
        <v>48</v>
      </c>
    </row>
    <row r="16" spans="2:18" x14ac:dyDescent="0.25">
      <c r="B16" t="s">
        <v>1</v>
      </c>
      <c r="C16" t="s">
        <v>7</v>
      </c>
      <c r="D16" t="s">
        <v>12</v>
      </c>
      <c r="E16">
        <v>2019</v>
      </c>
      <c r="F16">
        <v>2020</v>
      </c>
      <c r="G16">
        <v>2023</v>
      </c>
      <c r="H16">
        <v>2025</v>
      </c>
      <c r="I16">
        <v>2027</v>
      </c>
      <c r="J16">
        <v>2030</v>
      </c>
      <c r="K16">
        <v>2033</v>
      </c>
      <c r="L16">
        <v>2035</v>
      </c>
      <c r="M16">
        <v>2037</v>
      </c>
      <c r="N16">
        <v>2040</v>
      </c>
      <c r="O16">
        <v>2043</v>
      </c>
      <c r="P16">
        <v>2045</v>
      </c>
      <c r="Q16">
        <v>2047</v>
      </c>
      <c r="R16">
        <v>2050</v>
      </c>
    </row>
    <row r="17" spans="2:18" x14ac:dyDescent="0.25">
      <c r="B17" t="s">
        <v>4</v>
      </c>
      <c r="C17" t="s">
        <v>49</v>
      </c>
      <c r="D17" t="s">
        <v>50</v>
      </c>
      <c r="E17">
        <v>9.1316000000000095</v>
      </c>
      <c r="F17">
        <v>7.7752999999999899</v>
      </c>
      <c r="G17">
        <v>8.9101450588528195</v>
      </c>
      <c r="H17">
        <v>9.6659000000000095</v>
      </c>
      <c r="I17">
        <v>10.3692839047721</v>
      </c>
      <c r="J17">
        <v>11.412699999999999</v>
      </c>
      <c r="K17">
        <v>12.591108263869</v>
      </c>
      <c r="L17">
        <v>13.372</v>
      </c>
      <c r="M17">
        <v>14.2749738448538</v>
      </c>
      <c r="N17">
        <v>15.6287</v>
      </c>
      <c r="O17">
        <v>17.211746404553999</v>
      </c>
      <c r="P17">
        <v>18.271000000000001</v>
      </c>
      <c r="Q17">
        <v>19.477056744065401</v>
      </c>
      <c r="R17">
        <v>21.2988</v>
      </c>
    </row>
    <row r="18" spans="2:18" x14ac:dyDescent="0.25">
      <c r="B18" t="s">
        <v>4</v>
      </c>
      <c r="C18" t="s">
        <v>49</v>
      </c>
      <c r="D18" t="s">
        <v>51</v>
      </c>
      <c r="E18">
        <v>98.535499999999999</v>
      </c>
      <c r="F18">
        <v>90.397399999999905</v>
      </c>
      <c r="G18">
        <v>98.539114198257195</v>
      </c>
      <c r="H18">
        <v>103.985</v>
      </c>
      <c r="I18">
        <v>108.809396603542</v>
      </c>
      <c r="J18">
        <v>116.0694</v>
      </c>
      <c r="K18">
        <v>123.050677247319</v>
      </c>
      <c r="L18">
        <v>127.72</v>
      </c>
      <c r="M18">
        <v>132.806456741537</v>
      </c>
      <c r="N18">
        <v>140.4605</v>
      </c>
      <c r="O18">
        <v>150.470907473555</v>
      </c>
      <c r="P18">
        <v>157.16470000000001</v>
      </c>
      <c r="Q18">
        <v>165.380481635672</v>
      </c>
      <c r="R18">
        <v>177.739</v>
      </c>
    </row>
    <row r="19" spans="2:18" x14ac:dyDescent="0.25">
      <c r="B19" t="s">
        <v>4</v>
      </c>
      <c r="C19" t="s">
        <v>49</v>
      </c>
      <c r="D19" t="s">
        <v>52</v>
      </c>
      <c r="E19">
        <v>51.217300000000002</v>
      </c>
      <c r="F19">
        <v>52.991900000000001</v>
      </c>
      <c r="G19">
        <v>57.538982208946798</v>
      </c>
      <c r="H19">
        <v>60.592399999999998</v>
      </c>
      <c r="I19">
        <v>63.444729311522799</v>
      </c>
      <c r="J19">
        <v>67.755200000000002</v>
      </c>
      <c r="K19">
        <v>70.432608272223007</v>
      </c>
      <c r="L19">
        <v>72.229100000000003</v>
      </c>
      <c r="M19">
        <v>73.511936042405594</v>
      </c>
      <c r="N19">
        <v>75.447100000000006</v>
      </c>
      <c r="O19">
        <v>78.101077008083607</v>
      </c>
      <c r="P19">
        <v>79.880099999999999</v>
      </c>
      <c r="Q19">
        <v>81.939361654718198</v>
      </c>
      <c r="R19">
        <v>85.044200000000004</v>
      </c>
    </row>
    <row r="20" spans="2:18" x14ac:dyDescent="0.25">
      <c r="B20" t="s">
        <v>4</v>
      </c>
      <c r="C20" t="s">
        <v>49</v>
      </c>
      <c r="D20" t="s">
        <v>53</v>
      </c>
      <c r="E20">
        <v>59.019300000000001</v>
      </c>
      <c r="F20">
        <v>51.586199999999998</v>
      </c>
      <c r="G20">
        <v>54.626850147381603</v>
      </c>
      <c r="H20">
        <v>56.642000000000003</v>
      </c>
      <c r="I20">
        <v>59.434165069908801</v>
      </c>
      <c r="J20">
        <v>63.609099999999998</v>
      </c>
      <c r="K20">
        <v>67.354038259515605</v>
      </c>
      <c r="L20">
        <v>69.843999999999994</v>
      </c>
      <c r="M20">
        <v>72.127544207221803</v>
      </c>
      <c r="N20">
        <v>75.542000000000002</v>
      </c>
      <c r="O20">
        <v>81.052838305748594</v>
      </c>
      <c r="P20">
        <v>84.720200000000006</v>
      </c>
      <c r="Q20">
        <v>89.679411818955302</v>
      </c>
      <c r="R20">
        <v>97.112799999999993</v>
      </c>
    </row>
    <row r="21" spans="2:18" x14ac:dyDescent="0.25">
      <c r="B21" t="s">
        <v>4</v>
      </c>
      <c r="C21" t="s">
        <v>49</v>
      </c>
      <c r="D21" t="s">
        <v>54</v>
      </c>
      <c r="E21">
        <v>20.912099999999999</v>
      </c>
      <c r="F21">
        <v>20.1708</v>
      </c>
      <c r="G21">
        <v>19.303164149204299</v>
      </c>
      <c r="H21">
        <v>18.5305</v>
      </c>
      <c r="I21">
        <v>19.540341415201102</v>
      </c>
      <c r="J21">
        <v>21.1036</v>
      </c>
      <c r="K21">
        <v>26.5552540342699</v>
      </c>
      <c r="L21">
        <v>30.352599999999999</v>
      </c>
      <c r="M21">
        <v>38.039885974218599</v>
      </c>
      <c r="N21">
        <v>50.087800000000001</v>
      </c>
      <c r="O21">
        <v>67.036431698868398</v>
      </c>
      <c r="P21">
        <v>78.781999999999996</v>
      </c>
      <c r="Q21">
        <v>92.232511530638902</v>
      </c>
      <c r="R21">
        <v>113.27979999999999</v>
      </c>
    </row>
    <row r="22" spans="2:18" x14ac:dyDescent="0.25">
      <c r="D22" t="s">
        <v>65</v>
      </c>
      <c r="E22">
        <f>+SUM(E17:E21)</f>
        <v>238.81580000000002</v>
      </c>
      <c r="F22">
        <f t="shared" ref="F22:R22" si="0">+SUM(F17:F21)</f>
        <v>222.9215999999999</v>
      </c>
      <c r="G22">
        <f t="shared" si="0"/>
        <v>238.91825576264273</v>
      </c>
      <c r="H22">
        <f t="shared" si="0"/>
        <v>249.41579999999999</v>
      </c>
      <c r="I22">
        <f t="shared" si="0"/>
        <v>261.59791630494681</v>
      </c>
      <c r="J22">
        <f t="shared" si="0"/>
        <v>279.95000000000005</v>
      </c>
      <c r="K22">
        <f t="shared" si="0"/>
        <v>299.98368607719652</v>
      </c>
      <c r="L22">
        <f t="shared" si="0"/>
        <v>313.51769999999999</v>
      </c>
      <c r="M22">
        <f t="shared" si="0"/>
        <v>330.7607968102368</v>
      </c>
      <c r="N22">
        <f t="shared" si="0"/>
        <v>357.16610000000003</v>
      </c>
      <c r="O22">
        <f t="shared" si="0"/>
        <v>393.87300089080958</v>
      </c>
      <c r="P22">
        <f t="shared" si="0"/>
        <v>418.81799999999998</v>
      </c>
      <c r="Q22">
        <f t="shared" si="0"/>
        <v>448.70882338404977</v>
      </c>
      <c r="R22">
        <f t="shared" si="0"/>
        <v>494.47460000000001</v>
      </c>
    </row>
  </sheetData>
  <conditionalFormatting sqref="D5">
    <cfRule type="containsBlanks" dxfId="1" priority="1">
      <formula>LEN(TRIM(D5))=0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0A92E-CC79-4F4A-8007-4AAC2E6DA6F0}">
  <dimension ref="D5:T23"/>
  <sheetViews>
    <sheetView showGridLines="0" tabSelected="1" topLeftCell="H14" zoomScale="130" zoomScaleNormal="130" workbookViewId="0">
      <selection activeCell="O34" sqref="O34"/>
    </sheetView>
  </sheetViews>
  <sheetFormatPr baseColWidth="10" defaultRowHeight="15" x14ac:dyDescent="0.25"/>
  <cols>
    <col min="6" max="6" width="23.85546875" customWidth="1"/>
  </cols>
  <sheetData>
    <row r="5" spans="4:20" x14ac:dyDescent="0.25">
      <c r="G5" s="3">
        <v>2019</v>
      </c>
      <c r="H5" s="3">
        <v>2020</v>
      </c>
      <c r="I5" s="3">
        <v>2023</v>
      </c>
      <c r="J5" s="3">
        <v>2025</v>
      </c>
      <c r="K5" s="3">
        <v>2027</v>
      </c>
      <c r="L5" s="3">
        <v>2030</v>
      </c>
      <c r="M5" s="3">
        <v>2033</v>
      </c>
      <c r="N5" s="3">
        <v>2035</v>
      </c>
      <c r="O5" s="3">
        <v>2037</v>
      </c>
      <c r="P5" s="3">
        <v>2040</v>
      </c>
      <c r="Q5" s="3">
        <v>2043</v>
      </c>
      <c r="R5" s="3">
        <v>2045</v>
      </c>
      <c r="S5" s="3">
        <v>2047</v>
      </c>
      <c r="T5" s="3">
        <v>2050</v>
      </c>
    </row>
    <row r="6" spans="4:20" ht="15.75" x14ac:dyDescent="0.25">
      <c r="E6" s="6" t="s">
        <v>38</v>
      </c>
      <c r="F6" s="7" t="s">
        <v>55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</row>
    <row r="7" spans="4:20" ht="15.75" x14ac:dyDescent="0.25">
      <c r="D7" t="s">
        <v>63</v>
      </c>
      <c r="E7" s="6" t="s">
        <v>39</v>
      </c>
      <c r="F7" s="8" t="s">
        <v>56</v>
      </c>
      <c r="G7">
        <f>+data!D34</f>
        <v>108.43246516632399</v>
      </c>
      <c r="H7">
        <f>+data!E34</f>
        <v>106.450967729716</v>
      </c>
      <c r="I7">
        <f>+data!F34</f>
        <v>86.974005748450693</v>
      </c>
      <c r="J7">
        <f>+data!G34</f>
        <v>65.314108675335603</v>
      </c>
      <c r="K7">
        <f>+data!H34</f>
        <v>9.3150466006133907</v>
      </c>
      <c r="L7">
        <f>+data!I34</f>
        <v>9.3150466006133907</v>
      </c>
      <c r="M7">
        <f>+data!J34</f>
        <v>9.3150466006133907</v>
      </c>
      <c r="N7">
        <f>+data!K34</f>
        <v>9.3150466006133907</v>
      </c>
      <c r="O7">
        <f>+data!L34</f>
        <v>9.3150466006133907</v>
      </c>
      <c r="P7">
        <f>+data!M34</f>
        <v>6.0917895086283096</v>
      </c>
      <c r="Q7">
        <f>+data!N34</f>
        <v>0</v>
      </c>
      <c r="R7">
        <f>+data!O34</f>
        <v>0</v>
      </c>
      <c r="S7">
        <f>+data!P34</f>
        <v>0</v>
      </c>
      <c r="T7">
        <f>+data!Q34</f>
        <v>0</v>
      </c>
    </row>
    <row r="8" spans="4:20" x14ac:dyDescent="0.25">
      <c r="D8" t="s">
        <v>64</v>
      </c>
      <c r="E8" s="6" t="s">
        <v>40</v>
      </c>
      <c r="F8" s="9" t="s">
        <v>57</v>
      </c>
      <c r="G8">
        <f>+data!D32</f>
        <v>724.93471013373403</v>
      </c>
      <c r="H8">
        <f>+data!E32</f>
        <v>686.18704593314897</v>
      </c>
      <c r="I8">
        <f>+data!F32</f>
        <v>586.12658318730905</v>
      </c>
      <c r="J8">
        <f>+data!G32</f>
        <v>493.22060192367002</v>
      </c>
      <c r="K8">
        <f>+data!H32</f>
        <v>419.54700473809498</v>
      </c>
      <c r="L8">
        <f>+data!I32</f>
        <v>309.03660895973502</v>
      </c>
      <c r="M8">
        <f>+data!J32</f>
        <v>257.20409460576798</v>
      </c>
      <c r="N8">
        <f>+data!K32</f>
        <v>218.12920507083399</v>
      </c>
      <c r="O8">
        <f>+data!L32</f>
        <v>181.70575508278901</v>
      </c>
      <c r="P8">
        <f>+data!M32</f>
        <v>127.088019445901</v>
      </c>
      <c r="Q8">
        <f>+data!N32</f>
        <v>81.300011489198695</v>
      </c>
      <c r="R8">
        <f>+data!O32</f>
        <v>70.176310950432196</v>
      </c>
      <c r="S8">
        <f>+data!P32</f>
        <v>64.087582295142994</v>
      </c>
      <c r="T8">
        <f>+data!Q32</f>
        <v>54.9544893122087</v>
      </c>
    </row>
    <row r="9" spans="4:20" x14ac:dyDescent="0.25">
      <c r="D9" t="s">
        <v>63</v>
      </c>
      <c r="E9" s="6" t="s">
        <v>41</v>
      </c>
      <c r="F9" s="9" t="s">
        <v>58</v>
      </c>
      <c r="G9">
        <f>+data!D35</f>
        <v>5.6274613883794098</v>
      </c>
      <c r="H9">
        <f>+data!E35</f>
        <v>5.3177464833076602</v>
      </c>
      <c r="I9">
        <f>+data!F35</f>
        <v>4.6165051888055402</v>
      </c>
      <c r="J9">
        <f>+data!G35</f>
        <v>4.1490109924708101</v>
      </c>
      <c r="K9">
        <f>+data!H35</f>
        <v>3.4945191176021702</v>
      </c>
      <c r="L9">
        <f>+data!I35</f>
        <v>1.65845566107652</v>
      </c>
      <c r="M9">
        <f>+data!J35</f>
        <v>0</v>
      </c>
      <c r="N9">
        <f>+data!K35</f>
        <v>0</v>
      </c>
      <c r="O9">
        <f>+data!L35</f>
        <v>0</v>
      </c>
      <c r="P9">
        <f>+data!M35</f>
        <v>0</v>
      </c>
      <c r="Q9">
        <f>+data!N35</f>
        <v>0</v>
      </c>
      <c r="R9">
        <f>+data!O35</f>
        <v>0</v>
      </c>
      <c r="S9">
        <f>+data!P35</f>
        <v>0</v>
      </c>
      <c r="T9">
        <f>+data!Q35</f>
        <v>0</v>
      </c>
    </row>
    <row r="10" spans="4:20" x14ac:dyDescent="0.25">
      <c r="D10" t="s">
        <v>62</v>
      </c>
      <c r="E10" s="6" t="s">
        <v>42</v>
      </c>
      <c r="F10" s="9" t="s">
        <v>59</v>
      </c>
      <c r="G10">
        <f>+data!D37</f>
        <v>161.172720153092</v>
      </c>
      <c r="H10">
        <f>+data!E37</f>
        <v>149.91733945552301</v>
      </c>
      <c r="I10">
        <f>+data!F37</f>
        <v>114.315101918426</v>
      </c>
      <c r="J10">
        <f>+data!G37</f>
        <v>88.874944587314602</v>
      </c>
      <c r="K10">
        <f>+data!H37</f>
        <v>71.303569530422706</v>
      </c>
      <c r="L10">
        <f>+data!I37</f>
        <v>44.9465069450847</v>
      </c>
      <c r="M10">
        <f>+data!J37</f>
        <v>34.035966786744403</v>
      </c>
      <c r="N10">
        <f>+data!K37</f>
        <v>26.762273347850901</v>
      </c>
      <c r="O10">
        <f>+data!L37</f>
        <v>22.6159983735193</v>
      </c>
      <c r="P10">
        <f>+data!M37</f>
        <v>16.396585912021699</v>
      </c>
      <c r="Q10">
        <f>+data!N37</f>
        <v>11.8315902323295</v>
      </c>
      <c r="R10">
        <f>+data!O37</f>
        <v>9.5048843337425595</v>
      </c>
      <c r="S10">
        <f>+data!P37</f>
        <v>7.5564631863104301</v>
      </c>
      <c r="T10">
        <f>+data!Q37</f>
        <v>5.5972349255378502</v>
      </c>
    </row>
    <row r="11" spans="4:20" ht="15.75" x14ac:dyDescent="0.25">
      <c r="D11" t="s">
        <v>62</v>
      </c>
      <c r="E11" s="6" t="s">
        <v>43</v>
      </c>
      <c r="F11" s="8" t="s">
        <v>60</v>
      </c>
      <c r="G11">
        <f>+data!D38</f>
        <v>28.5864947386426</v>
      </c>
      <c r="H11">
        <f>+data!E38</f>
        <v>26.645126119505299</v>
      </c>
      <c r="I11">
        <f>+data!F38</f>
        <v>22.9679027702878</v>
      </c>
      <c r="J11">
        <f>+data!G38</f>
        <v>19.407945897804499</v>
      </c>
      <c r="K11">
        <f>+data!H38</f>
        <v>16.443387743551298</v>
      </c>
      <c r="L11">
        <f>+data!I38</f>
        <v>12.202621387613901</v>
      </c>
      <c r="M11">
        <f>+data!J38</f>
        <v>10.007891900844101</v>
      </c>
      <c r="N11">
        <f>+data!K38</f>
        <v>8.5447389096642805</v>
      </c>
      <c r="O11">
        <f>+data!L38</f>
        <v>7.4929663554594796</v>
      </c>
      <c r="P11">
        <f>+data!M38</f>
        <v>5.9761921009874301</v>
      </c>
      <c r="Q11">
        <f>+data!N38</f>
        <v>4.7113844338640902</v>
      </c>
      <c r="R11">
        <f>+data!O38</f>
        <v>4.1416398845923199</v>
      </c>
      <c r="S11">
        <f>+data!P38</f>
        <v>3.82726258979076</v>
      </c>
      <c r="T11">
        <f>+data!Q38</f>
        <v>3.3556966475883998</v>
      </c>
    </row>
    <row r="12" spans="4:20" ht="15.75" x14ac:dyDescent="0.25">
      <c r="E12" s="6" t="s">
        <v>44</v>
      </c>
      <c r="F12" s="8" t="s">
        <v>61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</row>
    <row r="15" spans="4:20" x14ac:dyDescent="0.25">
      <c r="G15" s="3">
        <v>2019</v>
      </c>
      <c r="H15" s="3">
        <v>2020</v>
      </c>
      <c r="I15" s="3">
        <v>2023</v>
      </c>
      <c r="J15" s="3">
        <v>2025</v>
      </c>
      <c r="K15" s="3">
        <v>2027</v>
      </c>
      <c r="L15" s="3">
        <v>2030</v>
      </c>
      <c r="M15" s="3">
        <v>2033</v>
      </c>
      <c r="N15" s="3">
        <v>2035</v>
      </c>
      <c r="O15" s="3">
        <v>2037</v>
      </c>
      <c r="P15" s="3">
        <v>2040</v>
      </c>
      <c r="Q15" s="3">
        <v>2043</v>
      </c>
      <c r="R15" s="3">
        <v>2045</v>
      </c>
      <c r="S15" s="3">
        <v>2047</v>
      </c>
      <c r="T15" s="3">
        <v>2050</v>
      </c>
    </row>
    <row r="16" spans="4:20" x14ac:dyDescent="0.25">
      <c r="F16" t="s">
        <v>66</v>
      </c>
      <c r="G16">
        <f>+G7+G9</f>
        <v>114.05992655470341</v>
      </c>
      <c r="H16">
        <f t="shared" ref="H16:T16" si="0">+H7+H9</f>
        <v>111.76871421302366</v>
      </c>
      <c r="I16">
        <f t="shared" si="0"/>
        <v>91.590510937256226</v>
      </c>
      <c r="J16">
        <f t="shared" si="0"/>
        <v>69.46311966780641</v>
      </c>
      <c r="K16">
        <f t="shared" si="0"/>
        <v>12.809565718215561</v>
      </c>
      <c r="L16">
        <f t="shared" si="0"/>
        <v>10.97350226168991</v>
      </c>
      <c r="M16">
        <f t="shared" si="0"/>
        <v>9.3150466006133907</v>
      </c>
      <c r="N16">
        <f t="shared" si="0"/>
        <v>9.3150466006133907</v>
      </c>
      <c r="O16">
        <f t="shared" si="0"/>
        <v>9.3150466006133907</v>
      </c>
      <c r="P16">
        <f t="shared" si="0"/>
        <v>6.0917895086283096</v>
      </c>
      <c r="Q16">
        <f t="shared" si="0"/>
        <v>0</v>
      </c>
      <c r="R16">
        <f t="shared" si="0"/>
        <v>0</v>
      </c>
      <c r="S16">
        <f t="shared" si="0"/>
        <v>0</v>
      </c>
      <c r="T16">
        <f t="shared" si="0"/>
        <v>0</v>
      </c>
    </row>
    <row r="17" spans="6:20" x14ac:dyDescent="0.25">
      <c r="F17" t="s">
        <v>67</v>
      </c>
      <c r="G17">
        <f>+G8</f>
        <v>724.93471013373403</v>
      </c>
      <c r="H17">
        <f t="shared" ref="H17:T17" si="1">+H8</f>
        <v>686.18704593314897</v>
      </c>
      <c r="I17">
        <f t="shared" si="1"/>
        <v>586.12658318730905</v>
      </c>
      <c r="J17">
        <f t="shared" si="1"/>
        <v>493.22060192367002</v>
      </c>
      <c r="K17">
        <f t="shared" si="1"/>
        <v>419.54700473809498</v>
      </c>
      <c r="L17">
        <f t="shared" si="1"/>
        <v>309.03660895973502</v>
      </c>
      <c r="M17">
        <f t="shared" si="1"/>
        <v>257.20409460576798</v>
      </c>
      <c r="N17">
        <f t="shared" si="1"/>
        <v>218.12920507083399</v>
      </c>
      <c r="O17">
        <f t="shared" si="1"/>
        <v>181.70575508278901</v>
      </c>
      <c r="P17">
        <f t="shared" si="1"/>
        <v>127.088019445901</v>
      </c>
      <c r="Q17">
        <f t="shared" si="1"/>
        <v>81.300011489198695</v>
      </c>
      <c r="R17">
        <f t="shared" si="1"/>
        <v>70.176310950432196</v>
      </c>
      <c r="S17">
        <f t="shared" si="1"/>
        <v>64.087582295142994</v>
      </c>
      <c r="T17">
        <f t="shared" si="1"/>
        <v>54.9544893122087</v>
      </c>
    </row>
    <row r="18" spans="6:20" x14ac:dyDescent="0.25">
      <c r="F18" t="s">
        <v>68</v>
      </c>
      <c r="G18">
        <f>+G10+G11</f>
        <v>189.75921489173459</v>
      </c>
      <c r="H18">
        <f t="shared" ref="H18:T18" si="2">+H10+H11</f>
        <v>176.56246557502831</v>
      </c>
      <c r="I18">
        <f t="shared" si="2"/>
        <v>137.28300468871379</v>
      </c>
      <c r="J18">
        <f t="shared" si="2"/>
        <v>108.2828904851191</v>
      </c>
      <c r="K18">
        <f t="shared" si="2"/>
        <v>87.746957273974004</v>
      </c>
      <c r="L18">
        <f t="shared" si="2"/>
        <v>57.149128332698602</v>
      </c>
      <c r="M18">
        <f t="shared" si="2"/>
        <v>44.043858687588504</v>
      </c>
      <c r="N18">
        <f t="shared" si="2"/>
        <v>35.307012257515183</v>
      </c>
      <c r="O18">
        <f t="shared" si="2"/>
        <v>30.10896472897878</v>
      </c>
      <c r="P18">
        <f t="shared" si="2"/>
        <v>22.372778013009128</v>
      </c>
      <c r="Q18">
        <f t="shared" si="2"/>
        <v>16.54297466619359</v>
      </c>
      <c r="R18">
        <f t="shared" si="2"/>
        <v>13.646524218334878</v>
      </c>
      <c r="S18">
        <f t="shared" si="2"/>
        <v>11.383725776101191</v>
      </c>
      <c r="T18">
        <f t="shared" si="2"/>
        <v>8.95293157312625</v>
      </c>
    </row>
    <row r="19" spans="6:20" x14ac:dyDescent="0.25">
      <c r="F19" t="s">
        <v>69</v>
      </c>
      <c r="G19">
        <f>+data!D36</f>
        <v>0</v>
      </c>
      <c r="H19">
        <f>+data!E36</f>
        <v>0</v>
      </c>
      <c r="I19">
        <f>+data!F36</f>
        <v>18.464642407916902</v>
      </c>
      <c r="J19">
        <f>+data!G36</f>
        <v>40.597199605478899</v>
      </c>
      <c r="K19">
        <f>+data!H36</f>
        <v>97.254166514715607</v>
      </c>
      <c r="L19">
        <f>+data!I36</f>
        <v>99.095317011595299</v>
      </c>
      <c r="M19">
        <f>+data!J36</f>
        <v>100.757022173233</v>
      </c>
      <c r="N19">
        <f>+data!K36</f>
        <v>100.759072672672</v>
      </c>
      <c r="O19">
        <f>+data!L36</f>
        <v>100.761082035353</v>
      </c>
      <c r="P19">
        <f>+data!M36</f>
        <v>103.987129764657</v>
      </c>
      <c r="Q19">
        <f>+data!N36</f>
        <v>110.084206798173</v>
      </c>
      <c r="R19">
        <f>+data!O36</f>
        <v>110.087619273285</v>
      </c>
      <c r="S19">
        <f>+data!P36</f>
        <v>110.09246639627899</v>
      </c>
      <c r="T19">
        <f>+data!Q36</f>
        <v>110.099619273285</v>
      </c>
    </row>
    <row r="20" spans="6:20" x14ac:dyDescent="0.25">
      <c r="F20" t="s">
        <v>70</v>
      </c>
      <c r="G20">
        <f>+data!D33</f>
        <v>0</v>
      </c>
      <c r="H20">
        <f>+data!E33</f>
        <v>0</v>
      </c>
      <c r="I20">
        <f>+data!F33</f>
        <v>0</v>
      </c>
      <c r="J20">
        <f>+data!G33</f>
        <v>0</v>
      </c>
      <c r="K20">
        <f>+data!H33</f>
        <v>0</v>
      </c>
      <c r="L20">
        <f>+data!I33</f>
        <v>0</v>
      </c>
      <c r="M20">
        <f>+data!J33</f>
        <v>0</v>
      </c>
      <c r="N20">
        <f>+data!K33</f>
        <v>21.827730918733799</v>
      </c>
      <c r="O20">
        <f>+data!L33</f>
        <v>58.251180906778998</v>
      </c>
      <c r="P20">
        <f>+data!M33</f>
        <v>112.868916543667</v>
      </c>
      <c r="Q20">
        <f>+data!N33</f>
        <v>158.656924500369</v>
      </c>
      <c r="R20">
        <f>+data!O33</f>
        <v>169.780625039136</v>
      </c>
      <c r="S20">
        <f>+data!P33</f>
        <v>175.869353694425</v>
      </c>
      <c r="T20">
        <f>+data!Q33</f>
        <v>185.00244667735899</v>
      </c>
    </row>
    <row r="21" spans="6:20" x14ac:dyDescent="0.25">
      <c r="F21" t="s">
        <v>71</v>
      </c>
      <c r="G21">
        <f>+data!D39</f>
        <v>322.41393843968001</v>
      </c>
      <c r="H21">
        <f>+data!E39</f>
        <v>395.55528620077303</v>
      </c>
      <c r="I21">
        <f>+data!F39</f>
        <v>434.83474708708701</v>
      </c>
      <c r="J21">
        <f>+data!G39</f>
        <v>463.834861290682</v>
      </c>
      <c r="K21">
        <f>+data!H39</f>
        <v>484.37079450182699</v>
      </c>
      <c r="L21">
        <f>+data!I39</f>
        <v>514.96862344310296</v>
      </c>
      <c r="M21">
        <f>+data!J39</f>
        <v>528.07389308821303</v>
      </c>
      <c r="N21">
        <f>+data!K39</f>
        <v>536.81073951828603</v>
      </c>
      <c r="O21">
        <f>+data!L39</f>
        <v>542.00878704682304</v>
      </c>
      <c r="P21">
        <f>+data!M39</f>
        <v>549.74497376279203</v>
      </c>
      <c r="Q21">
        <f>+data!N39</f>
        <v>555.57477710960802</v>
      </c>
      <c r="R21">
        <f>+data!O39</f>
        <v>558.47122755746602</v>
      </c>
      <c r="S21">
        <f>+data!P39</f>
        <v>560.73402599969995</v>
      </c>
      <c r="T21">
        <f>+data!Q39</f>
        <v>563.16482020267495</v>
      </c>
    </row>
    <row r="22" spans="6:20" x14ac:dyDescent="0.25">
      <c r="F22" t="s">
        <v>109</v>
      </c>
      <c r="G22">
        <f>+G21+G20+G19</f>
        <v>322.41393843968001</v>
      </c>
      <c r="H22">
        <f t="shared" ref="H22:T22" si="3">+H21+H20+H19</f>
        <v>395.55528620077303</v>
      </c>
      <c r="I22">
        <f t="shared" si="3"/>
        <v>453.29938949500394</v>
      </c>
      <c r="J22">
        <f t="shared" si="3"/>
        <v>504.43206089616092</v>
      </c>
      <c r="K22">
        <f t="shared" si="3"/>
        <v>581.62496101654256</v>
      </c>
      <c r="L22">
        <f t="shared" si="3"/>
        <v>614.06394045469824</v>
      </c>
      <c r="M22">
        <f t="shared" si="3"/>
        <v>628.83091526144608</v>
      </c>
      <c r="N22">
        <f t="shared" si="3"/>
        <v>659.39754310969181</v>
      </c>
      <c r="O22">
        <f t="shared" si="3"/>
        <v>701.02104998895504</v>
      </c>
      <c r="P22">
        <f t="shared" si="3"/>
        <v>766.60102007111595</v>
      </c>
      <c r="Q22">
        <f t="shared" si="3"/>
        <v>824.31590840814999</v>
      </c>
      <c r="R22">
        <f t="shared" si="3"/>
        <v>838.33947186988701</v>
      </c>
      <c r="S22">
        <f t="shared" si="3"/>
        <v>846.69584609040385</v>
      </c>
      <c r="T22">
        <f t="shared" si="3"/>
        <v>858.26688615331898</v>
      </c>
    </row>
    <row r="23" spans="6:20" x14ac:dyDescent="0.25">
      <c r="F23" t="s">
        <v>110</v>
      </c>
      <c r="G23">
        <f>+data!D19+data!D20+data!D23+data!D24+data!D25</f>
        <v>830.07141819190679</v>
      </c>
      <c r="H23">
        <f>+data!E19+data!E20+data!E23+data!E24+data!E25</f>
        <v>922.05470703865376</v>
      </c>
      <c r="I23">
        <f>+data!F19+data!F20+data!F23+data!F24+data!F25</f>
        <v>922.05470703865376</v>
      </c>
      <c r="J23">
        <f>+data!G19+data!G20+data!G23+data!G24+data!G25</f>
        <v>922.05470703865376</v>
      </c>
      <c r="K23">
        <f>+data!H19+data!H20+data!H23+data!H24+data!H25</f>
        <v>922.05470703865376</v>
      </c>
      <c r="L23">
        <f>+data!I19+data!I20+data!I23+data!I24+data!I25</f>
        <v>922.05470703865376</v>
      </c>
      <c r="M23">
        <f>+data!J19+data!J20+data!J23+data!J24+data!J25</f>
        <v>922.05470703865376</v>
      </c>
      <c r="N23">
        <f>+data!K19+data!K20+data!K23+data!K24+data!K25</f>
        <v>922.05470703865376</v>
      </c>
      <c r="O23">
        <f>+data!L19+data!L20+data!L23+data!L24+data!L25</f>
        <v>922.05470703865376</v>
      </c>
      <c r="P23">
        <f>+data!M19+data!M20+data!M23+data!M24+data!M25</f>
        <v>922.05470703865376</v>
      </c>
      <c r="Q23">
        <f>+data!N19+data!N20+data!N23+data!N24+data!N25</f>
        <v>922.05470703865376</v>
      </c>
      <c r="R23">
        <f>+data!O19+data!O20+data!O23+data!O24+data!O25</f>
        <v>922.05470703865376</v>
      </c>
      <c r="S23">
        <f>+data!P19+data!P20+data!P23+data!P24+data!P25</f>
        <v>922.05470703865376</v>
      </c>
      <c r="T23">
        <f>+data!Q19+data!Q20+data!Q23+data!Q24+data!Q25</f>
        <v>922.05470703865376</v>
      </c>
    </row>
  </sheetData>
  <conditionalFormatting sqref="F6">
    <cfRule type="containsBlanks" dxfId="0" priority="1">
      <formula>LEN(TRIM(F6))=0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629E6-C5F7-4F80-9693-69CE7322D266}">
  <dimension ref="B4:R58"/>
  <sheetViews>
    <sheetView showGridLines="0" topLeftCell="F56" zoomScale="160" zoomScaleNormal="160" workbookViewId="0">
      <selection activeCell="P75" sqref="P75"/>
    </sheetView>
  </sheetViews>
  <sheetFormatPr baseColWidth="10" defaultRowHeight="15" x14ac:dyDescent="0.25"/>
  <sheetData>
    <row r="4" spans="2:18" x14ac:dyDescent="0.25">
      <c r="B4" t="s">
        <v>47</v>
      </c>
      <c r="C4" t="s">
        <v>48</v>
      </c>
    </row>
    <row r="5" spans="2:18" x14ac:dyDescent="0.25">
      <c r="B5" t="s">
        <v>12</v>
      </c>
      <c r="C5" t="s">
        <v>1</v>
      </c>
      <c r="D5" t="s">
        <v>7</v>
      </c>
      <c r="E5">
        <v>2019</v>
      </c>
      <c r="F5">
        <v>2020</v>
      </c>
      <c r="G5">
        <v>2023</v>
      </c>
      <c r="H5">
        <v>2025</v>
      </c>
      <c r="I5">
        <v>2027</v>
      </c>
      <c r="J5">
        <v>2030</v>
      </c>
      <c r="K5">
        <v>2033</v>
      </c>
      <c r="L5">
        <v>2035</v>
      </c>
      <c r="M5">
        <v>2037</v>
      </c>
      <c r="N5">
        <v>2040</v>
      </c>
      <c r="O5">
        <v>2043</v>
      </c>
      <c r="P5">
        <v>2045</v>
      </c>
      <c r="Q5">
        <v>2047</v>
      </c>
      <c r="R5">
        <v>2050</v>
      </c>
    </row>
    <row r="6" spans="2:18" x14ac:dyDescent="0.25">
      <c r="B6" t="s">
        <v>72</v>
      </c>
      <c r="C6" t="s">
        <v>73</v>
      </c>
      <c r="D6" t="s">
        <v>20</v>
      </c>
      <c r="E6">
        <v>305.18849488368301</v>
      </c>
      <c r="F6">
        <v>324.87807519875901</v>
      </c>
      <c r="G6">
        <v>324.87807519875901</v>
      </c>
      <c r="H6">
        <v>324.87807519875901</v>
      </c>
      <c r="I6">
        <v>324.87807519875901</v>
      </c>
      <c r="J6">
        <v>324.87807519875901</v>
      </c>
      <c r="K6">
        <v>324.87807519875901</v>
      </c>
      <c r="L6">
        <v>324.87807519875901</v>
      </c>
      <c r="M6">
        <v>324.87807519875901</v>
      </c>
      <c r="N6">
        <v>324.87807519875901</v>
      </c>
      <c r="O6">
        <v>324.87807519875901</v>
      </c>
      <c r="P6">
        <v>324.87807519875901</v>
      </c>
      <c r="Q6">
        <v>324.87807519875901</v>
      </c>
      <c r="R6">
        <v>324.87807519875901</v>
      </c>
    </row>
    <row r="7" spans="2:18" x14ac:dyDescent="0.25">
      <c r="B7" t="s">
        <v>72</v>
      </c>
      <c r="C7" t="s">
        <v>74</v>
      </c>
      <c r="D7" t="s">
        <v>20</v>
      </c>
      <c r="E7">
        <v>-9.7260533999999996</v>
      </c>
      <c r="F7">
        <v>-9.2505378</v>
      </c>
      <c r="G7">
        <v>-8.3112297000000002</v>
      </c>
      <c r="H7">
        <v>-8.2635456000000005</v>
      </c>
      <c r="I7">
        <v>-8.3081107999999997</v>
      </c>
      <c r="J7">
        <v>-8.4548945</v>
      </c>
      <c r="K7">
        <v>-8.3859999999999992</v>
      </c>
      <c r="L7">
        <v>-8.1880910999999994</v>
      </c>
      <c r="M7">
        <v>-8.1098999999999997</v>
      </c>
      <c r="N7">
        <v>-8.0189515999999994</v>
      </c>
      <c r="O7">
        <v>-7.9639359000000001</v>
      </c>
      <c r="P7">
        <v>-7.8903420999999998</v>
      </c>
      <c r="Q7">
        <v>-7.7703772999999998</v>
      </c>
      <c r="R7">
        <v>-7.6410214999999999</v>
      </c>
    </row>
    <row r="8" spans="2:18" x14ac:dyDescent="0.25">
      <c r="B8" t="s">
        <v>72</v>
      </c>
      <c r="C8" t="s">
        <v>4</v>
      </c>
      <c r="D8" t="s">
        <v>75</v>
      </c>
      <c r="E8">
        <v>2.9616841553795901</v>
      </c>
      <c r="F8">
        <v>3.1527605525008502</v>
      </c>
      <c r="G8">
        <v>3.1527605525008502</v>
      </c>
      <c r="H8">
        <v>3.1527605525008502</v>
      </c>
      <c r="I8">
        <v>3.1527605525008502</v>
      </c>
      <c r="J8">
        <v>3.1527605525008502</v>
      </c>
      <c r="K8">
        <v>3.1527605525008502</v>
      </c>
      <c r="L8">
        <v>3.1527605525008502</v>
      </c>
      <c r="M8">
        <v>3.1527605525008502</v>
      </c>
      <c r="N8">
        <v>3.1527605525008502</v>
      </c>
      <c r="O8">
        <v>3.1527605525008502</v>
      </c>
      <c r="P8">
        <v>3.1527605525008502</v>
      </c>
      <c r="Q8">
        <v>3.1527605525008502</v>
      </c>
      <c r="R8">
        <v>3.1527605525008502</v>
      </c>
    </row>
    <row r="9" spans="2:18" x14ac:dyDescent="0.25">
      <c r="B9" t="s">
        <v>72</v>
      </c>
      <c r="C9" t="s">
        <v>4</v>
      </c>
      <c r="D9" t="s">
        <v>76</v>
      </c>
      <c r="E9">
        <v>2.9272459675263298</v>
      </c>
      <c r="F9">
        <v>3.11610054607642</v>
      </c>
      <c r="G9">
        <v>3.11610054607642</v>
      </c>
      <c r="H9">
        <v>3.11610054607642</v>
      </c>
      <c r="I9">
        <v>3.11610054607642</v>
      </c>
      <c r="J9">
        <v>3.11610054607642</v>
      </c>
      <c r="K9">
        <v>3.11610054607642</v>
      </c>
      <c r="L9">
        <v>3.11610054607642</v>
      </c>
      <c r="M9">
        <v>3.11610054607642</v>
      </c>
      <c r="N9">
        <v>3.11610054607642</v>
      </c>
      <c r="O9">
        <v>3.11610054607642</v>
      </c>
      <c r="P9">
        <v>3.11610054607642</v>
      </c>
      <c r="Q9">
        <v>3.11610054607642</v>
      </c>
      <c r="R9">
        <v>3.11610054607642</v>
      </c>
    </row>
    <row r="10" spans="2:18" x14ac:dyDescent="0.25">
      <c r="B10" t="s">
        <v>72</v>
      </c>
      <c r="C10" t="s">
        <v>4</v>
      </c>
      <c r="D10" t="s">
        <v>77</v>
      </c>
      <c r="E10">
        <v>344.38187853250997</v>
      </c>
      <c r="F10">
        <v>366.600064244284</v>
      </c>
      <c r="G10">
        <v>366.600064244284</v>
      </c>
      <c r="H10">
        <v>366.600064244284</v>
      </c>
      <c r="I10">
        <v>366.600064244284</v>
      </c>
      <c r="J10">
        <v>366.600064244284</v>
      </c>
      <c r="K10">
        <v>366.600064244284</v>
      </c>
      <c r="L10">
        <v>366.600064244284</v>
      </c>
      <c r="M10">
        <v>366.600064244284</v>
      </c>
      <c r="N10">
        <v>366.600064244284</v>
      </c>
      <c r="O10">
        <v>366.600064244284</v>
      </c>
      <c r="P10">
        <v>366.600064244284</v>
      </c>
      <c r="Q10">
        <v>366.600064244284</v>
      </c>
      <c r="R10">
        <v>366.600064244284</v>
      </c>
    </row>
    <row r="11" spans="2:18" x14ac:dyDescent="0.25">
      <c r="B11" t="s">
        <v>72</v>
      </c>
      <c r="C11" t="s">
        <v>4</v>
      </c>
      <c r="D11" t="s">
        <v>78</v>
      </c>
      <c r="E11">
        <v>1.8895118399999999</v>
      </c>
      <c r="F11">
        <v>2.0114158296774201</v>
      </c>
      <c r="G11">
        <v>2.0114158296774201</v>
      </c>
      <c r="H11">
        <v>2.0114158296774201</v>
      </c>
      <c r="I11">
        <v>2.0114158296774201</v>
      </c>
      <c r="J11">
        <v>2.0114158296774201</v>
      </c>
      <c r="K11">
        <v>2.0114158296774201</v>
      </c>
      <c r="L11">
        <v>2.0114158296774201</v>
      </c>
      <c r="M11">
        <v>2.0114158296774201</v>
      </c>
      <c r="N11">
        <v>2.0114158296774201</v>
      </c>
      <c r="O11">
        <v>2.0114158296774201</v>
      </c>
      <c r="P11">
        <v>2.0114158296774201</v>
      </c>
      <c r="Q11">
        <v>2.0114158296774201</v>
      </c>
      <c r="R11">
        <v>2.0114158296774201</v>
      </c>
    </row>
    <row r="12" spans="2:18" x14ac:dyDescent="0.25">
      <c r="B12" t="s">
        <v>72</v>
      </c>
      <c r="C12" t="s">
        <v>5</v>
      </c>
      <c r="D12" t="s">
        <v>79</v>
      </c>
      <c r="E12">
        <v>26807.297628836499</v>
      </c>
      <c r="F12">
        <v>28536.800701664601</v>
      </c>
      <c r="G12">
        <v>28536.800701664601</v>
      </c>
      <c r="H12">
        <v>28536.800701664601</v>
      </c>
      <c r="I12">
        <v>28536.800701664601</v>
      </c>
      <c r="J12">
        <v>28536.800701664601</v>
      </c>
      <c r="K12">
        <v>28536.800701664601</v>
      </c>
      <c r="L12">
        <v>28536.800701664601</v>
      </c>
      <c r="M12">
        <v>28536.800701664601</v>
      </c>
      <c r="N12">
        <v>28536.800701664601</v>
      </c>
      <c r="O12">
        <v>28536.800701664601</v>
      </c>
      <c r="P12">
        <v>28536.800701664601</v>
      </c>
      <c r="Q12">
        <v>28536.800701664601</v>
      </c>
      <c r="R12">
        <v>28536.800701664601</v>
      </c>
    </row>
    <row r="13" spans="2:18" x14ac:dyDescent="0.25">
      <c r="B13" t="s">
        <v>72</v>
      </c>
      <c r="C13" t="s">
        <v>5</v>
      </c>
      <c r="D13" t="s">
        <v>80</v>
      </c>
      <c r="E13">
        <v>183.11309693020999</v>
      </c>
      <c r="F13">
        <v>146.29259726200101</v>
      </c>
      <c r="G13">
        <v>154.83448663404801</v>
      </c>
      <c r="H13">
        <v>146.29259726200101</v>
      </c>
      <c r="I13">
        <v>146.29259726200101</v>
      </c>
      <c r="J13">
        <v>146.29259726200101</v>
      </c>
      <c r="K13">
        <v>146.29259726200101</v>
      </c>
      <c r="L13">
        <v>146.29259726200101</v>
      </c>
      <c r="M13">
        <v>146.29259726200101</v>
      </c>
      <c r="N13">
        <v>146.29259726200101</v>
      </c>
      <c r="O13">
        <v>143.69357266041101</v>
      </c>
      <c r="P13">
        <v>143.69357266041101</v>
      </c>
      <c r="Q13">
        <v>143.69357266041101</v>
      </c>
      <c r="R13">
        <v>143.69357266041101</v>
      </c>
    </row>
    <row r="14" spans="2:18" x14ac:dyDescent="0.25">
      <c r="B14" t="s">
        <v>72</v>
      </c>
      <c r="C14" t="s">
        <v>5</v>
      </c>
      <c r="D14" t="s">
        <v>81</v>
      </c>
      <c r="E14">
        <v>81.431471340728706</v>
      </c>
      <c r="F14">
        <v>129.52888858174501</v>
      </c>
      <c r="G14">
        <v>120.98699920969899</v>
      </c>
      <c r="H14">
        <v>129.52888858174501</v>
      </c>
      <c r="I14">
        <v>129.52888858174501</v>
      </c>
      <c r="J14">
        <v>129.52888858174501</v>
      </c>
      <c r="K14">
        <v>129.52888858174501</v>
      </c>
      <c r="L14">
        <v>129.52888858174501</v>
      </c>
      <c r="M14">
        <v>129.52888858174501</v>
      </c>
      <c r="N14">
        <v>129.52888858174501</v>
      </c>
      <c r="O14">
        <v>129.52888858174501</v>
      </c>
      <c r="P14">
        <v>129.52888858174501</v>
      </c>
      <c r="Q14">
        <v>129.52888858174501</v>
      </c>
      <c r="R14">
        <v>129.52888858174501</v>
      </c>
    </row>
    <row r="15" spans="2:18" x14ac:dyDescent="0.25">
      <c r="B15" t="s">
        <v>72</v>
      </c>
      <c r="C15" t="s">
        <v>5</v>
      </c>
      <c r="D15" t="s">
        <v>82</v>
      </c>
      <c r="E15">
        <v>3.4468347657451202</v>
      </c>
      <c r="F15">
        <v>19.4926845119255</v>
      </c>
      <c r="G15">
        <v>19.4926845119255</v>
      </c>
      <c r="H15">
        <v>19.4926845119255</v>
      </c>
      <c r="I15">
        <v>19.4926845119255</v>
      </c>
      <c r="J15">
        <v>19.4926845119255</v>
      </c>
      <c r="K15">
        <v>19.4926845119255</v>
      </c>
      <c r="L15">
        <v>19.4926845119255</v>
      </c>
      <c r="M15">
        <v>19.4926845119255</v>
      </c>
      <c r="N15">
        <v>19.4926845119255</v>
      </c>
      <c r="O15">
        <v>19.4926845119255</v>
      </c>
      <c r="P15">
        <v>19.4926845119255</v>
      </c>
      <c r="Q15">
        <v>19.4926845119255</v>
      </c>
      <c r="R15">
        <v>19.4926845119255</v>
      </c>
    </row>
    <row r="16" spans="2:18" x14ac:dyDescent="0.25">
      <c r="B16" t="s">
        <v>72</v>
      </c>
      <c r="C16" t="s">
        <v>5</v>
      </c>
      <c r="D16" t="s">
        <v>83</v>
      </c>
      <c r="E16">
        <v>19.101209326837601</v>
      </c>
      <c r="F16">
        <v>18.193172211130499</v>
      </c>
      <c r="G16">
        <v>18.193172211130499</v>
      </c>
      <c r="H16">
        <v>18.193172211130499</v>
      </c>
      <c r="I16">
        <v>18.193172211130499</v>
      </c>
      <c r="J16">
        <v>18.193172211130499</v>
      </c>
      <c r="K16">
        <v>18.193172211130499</v>
      </c>
      <c r="L16">
        <v>18.193172211130499</v>
      </c>
      <c r="M16">
        <v>18.193172211130499</v>
      </c>
      <c r="N16">
        <v>18.193172211130499</v>
      </c>
      <c r="O16">
        <v>18.193172211130499</v>
      </c>
      <c r="P16">
        <v>18.193172211130499</v>
      </c>
      <c r="Q16">
        <v>18.193172211130499</v>
      </c>
      <c r="R16">
        <v>18.193172211130499</v>
      </c>
    </row>
    <row r="17" spans="2:18" x14ac:dyDescent="0.25">
      <c r="B17" t="s">
        <v>72</v>
      </c>
      <c r="C17" t="s">
        <v>5</v>
      </c>
      <c r="D17" t="s">
        <v>84</v>
      </c>
      <c r="E17">
        <v>6.4628151857721097</v>
      </c>
      <c r="F17">
        <v>3.24878075198759</v>
      </c>
      <c r="G17">
        <v>3.24878075198759</v>
      </c>
      <c r="H17">
        <v>3.24878075198759</v>
      </c>
      <c r="I17">
        <v>3.24878075198759</v>
      </c>
      <c r="J17">
        <v>3.24878075198759</v>
      </c>
      <c r="K17">
        <v>3.24878075198759</v>
      </c>
      <c r="L17">
        <v>3.24878075198759</v>
      </c>
      <c r="M17">
        <v>3.24878075198759</v>
      </c>
      <c r="N17">
        <v>3.24878075198759</v>
      </c>
      <c r="O17">
        <v>5.8478053535776597</v>
      </c>
      <c r="P17">
        <v>5.8478053535776597</v>
      </c>
      <c r="Q17">
        <v>5.8478053535776597</v>
      </c>
      <c r="R17">
        <v>5.8478053535776597</v>
      </c>
    </row>
    <row r="18" spans="2:18" x14ac:dyDescent="0.25">
      <c r="B18" t="s">
        <v>72</v>
      </c>
      <c r="C18" t="s">
        <v>5</v>
      </c>
      <c r="D18" t="s">
        <v>85</v>
      </c>
      <c r="E18">
        <v>11.6330673343898</v>
      </c>
      <c r="F18">
        <v>8.1219518799689805</v>
      </c>
      <c r="G18">
        <v>8.1219518799689805</v>
      </c>
      <c r="H18">
        <v>8.1219518799689805</v>
      </c>
      <c r="I18">
        <v>8.1219518799689805</v>
      </c>
      <c r="J18">
        <v>8.1219518799689805</v>
      </c>
      <c r="K18">
        <v>8.1219518799689805</v>
      </c>
      <c r="L18">
        <v>8.1219518799689805</v>
      </c>
      <c r="M18">
        <v>8.1219518799689805</v>
      </c>
      <c r="N18">
        <v>8.1219518799689805</v>
      </c>
      <c r="O18">
        <v>8.1219518799689805</v>
      </c>
      <c r="P18">
        <v>8.1219518799689805</v>
      </c>
      <c r="Q18">
        <v>8.1219518799689805</v>
      </c>
      <c r="R18">
        <v>8.1219518799689805</v>
      </c>
    </row>
    <row r="19" spans="2:18" x14ac:dyDescent="0.25">
      <c r="B19" t="s">
        <v>86</v>
      </c>
      <c r="C19" t="s">
        <v>73</v>
      </c>
      <c r="D19" t="s">
        <v>20</v>
      </c>
      <c r="E19">
        <v>371.06680829977898</v>
      </c>
      <c r="F19">
        <v>424.367347094899</v>
      </c>
      <c r="G19">
        <v>424.367347094899</v>
      </c>
      <c r="H19">
        <v>424.367347094899</v>
      </c>
      <c r="I19">
        <v>424.367347094899</v>
      </c>
      <c r="J19">
        <v>424.367347094899</v>
      </c>
      <c r="K19">
        <v>424.367347094899</v>
      </c>
      <c r="L19">
        <v>424.367347094899</v>
      </c>
      <c r="M19">
        <v>424.367347094899</v>
      </c>
      <c r="N19">
        <v>424.367347094899</v>
      </c>
      <c r="O19">
        <v>424.367347094899</v>
      </c>
      <c r="P19">
        <v>424.367347094899</v>
      </c>
      <c r="Q19">
        <v>424.367347094899</v>
      </c>
      <c r="R19">
        <v>424.367347094899</v>
      </c>
    </row>
    <row r="20" spans="2:18" x14ac:dyDescent="0.25">
      <c r="B20" t="s">
        <v>86</v>
      </c>
      <c r="C20" t="s">
        <v>74</v>
      </c>
      <c r="D20" t="s">
        <v>20</v>
      </c>
      <c r="E20">
        <v>-6.4641561999999997</v>
      </c>
      <c r="F20">
        <v>-6.4509797000000004</v>
      </c>
      <c r="G20">
        <v>-5.5830973999999998</v>
      </c>
      <c r="H20">
        <v>-5.3255517000000001</v>
      </c>
      <c r="I20">
        <v>-5.3296858</v>
      </c>
      <c r="J20">
        <v>-5.4004387999999999</v>
      </c>
      <c r="K20">
        <v>-5.2210852000000001</v>
      </c>
      <c r="L20">
        <v>-4.8513919999999997</v>
      </c>
      <c r="M20">
        <v>-4.7432618</v>
      </c>
      <c r="N20">
        <v>-4.6082390999999996</v>
      </c>
      <c r="O20">
        <v>-4.5045530999999999</v>
      </c>
      <c r="P20">
        <v>-4.3360295999999998</v>
      </c>
      <c r="Q20">
        <v>-4.1553456000000004</v>
      </c>
      <c r="R20">
        <v>-3.9605176000000002</v>
      </c>
    </row>
    <row r="21" spans="2:18" x14ac:dyDescent="0.25">
      <c r="B21" t="s">
        <v>86</v>
      </c>
      <c r="C21" t="s">
        <v>4</v>
      </c>
      <c r="D21" t="s">
        <v>87</v>
      </c>
      <c r="E21">
        <v>2.1370339745013398</v>
      </c>
      <c r="F21">
        <v>2.4440004282952299</v>
      </c>
      <c r="G21">
        <v>2.4440004282952299</v>
      </c>
      <c r="H21">
        <v>2.4440004282952299</v>
      </c>
      <c r="I21">
        <v>2.4440004282952299</v>
      </c>
      <c r="J21">
        <v>2.4440004282952299</v>
      </c>
      <c r="K21">
        <v>2.4440004282952299</v>
      </c>
      <c r="L21">
        <v>2.4440004282952299</v>
      </c>
      <c r="M21">
        <v>2.4440004282952299</v>
      </c>
      <c r="N21">
        <v>2.4440004282952299</v>
      </c>
      <c r="O21">
        <v>2.4440004282952299</v>
      </c>
      <c r="P21">
        <v>2.4440004282952299</v>
      </c>
      <c r="Q21">
        <v>2.4440004282952299</v>
      </c>
      <c r="R21">
        <v>2.4440004282952299</v>
      </c>
    </row>
    <row r="22" spans="2:18" x14ac:dyDescent="0.25">
      <c r="B22" t="s">
        <v>86</v>
      </c>
      <c r="C22" t="s">
        <v>4</v>
      </c>
      <c r="D22" t="s">
        <v>88</v>
      </c>
      <c r="E22">
        <v>0.24284476982969799</v>
      </c>
      <c r="F22">
        <v>0.27772732139718498</v>
      </c>
      <c r="G22">
        <v>0.27772732139718498</v>
      </c>
      <c r="H22">
        <v>0.27772732139718498</v>
      </c>
      <c r="I22">
        <v>0.27772732139718498</v>
      </c>
      <c r="J22">
        <v>0.27772732139718498</v>
      </c>
      <c r="K22">
        <v>0.27772732139718498</v>
      </c>
      <c r="L22">
        <v>0.27772732139718498</v>
      </c>
      <c r="M22">
        <v>0.27772732139718498</v>
      </c>
      <c r="N22">
        <v>0.27772732139718498</v>
      </c>
      <c r="O22">
        <v>0.27772732139718498</v>
      </c>
      <c r="P22">
        <v>0.27772732139718498</v>
      </c>
      <c r="Q22">
        <v>0.27772732139718498</v>
      </c>
      <c r="R22">
        <v>0.27772732139718498</v>
      </c>
    </row>
    <row r="23" spans="2:18" x14ac:dyDescent="0.25">
      <c r="B23" t="s">
        <v>86</v>
      </c>
      <c r="C23" t="s">
        <v>4</v>
      </c>
      <c r="D23" t="s">
        <v>89</v>
      </c>
      <c r="E23">
        <v>485.68953965939698</v>
      </c>
      <c r="F23">
        <v>555.45464279437101</v>
      </c>
      <c r="G23">
        <v>555.45464279437101</v>
      </c>
      <c r="H23">
        <v>555.45464279437101</v>
      </c>
      <c r="I23">
        <v>555.45464279437101</v>
      </c>
      <c r="J23">
        <v>555.45464279437101</v>
      </c>
      <c r="K23">
        <v>555.45464279437101</v>
      </c>
      <c r="L23">
        <v>555.45464279437101</v>
      </c>
      <c r="M23">
        <v>555.45464279437101</v>
      </c>
      <c r="N23">
        <v>555.45464279437101</v>
      </c>
      <c r="O23">
        <v>555.45464279437101</v>
      </c>
      <c r="P23">
        <v>555.45464279437101</v>
      </c>
      <c r="Q23">
        <v>555.45464279437101</v>
      </c>
      <c r="R23">
        <v>555.45464279437101</v>
      </c>
    </row>
    <row r="24" spans="2:18" x14ac:dyDescent="0.25">
      <c r="B24" t="s">
        <v>86</v>
      </c>
      <c r="C24" t="s">
        <v>4</v>
      </c>
      <c r="D24" t="s">
        <v>90</v>
      </c>
      <c r="E24">
        <v>1.29074340983606</v>
      </c>
      <c r="F24">
        <v>1.47614754098361</v>
      </c>
      <c r="G24">
        <v>1.47614754098361</v>
      </c>
      <c r="H24">
        <v>1.47614754098361</v>
      </c>
      <c r="I24">
        <v>1.47614754098361</v>
      </c>
      <c r="J24">
        <v>1.47614754098361</v>
      </c>
      <c r="K24">
        <v>1.47614754098361</v>
      </c>
      <c r="L24">
        <v>1.47614754098361</v>
      </c>
      <c r="M24">
        <v>1.47614754098361</v>
      </c>
      <c r="N24">
        <v>1.47614754098361</v>
      </c>
      <c r="O24">
        <v>1.47614754098361</v>
      </c>
      <c r="P24">
        <v>1.47614754098361</v>
      </c>
      <c r="Q24">
        <v>1.47614754098361</v>
      </c>
      <c r="R24">
        <v>1.47614754098361</v>
      </c>
    </row>
    <row r="25" spans="2:18" x14ac:dyDescent="0.25">
      <c r="B25" t="s">
        <v>86</v>
      </c>
      <c r="C25" t="s">
        <v>5</v>
      </c>
      <c r="D25" t="s">
        <v>91</v>
      </c>
      <c r="F25">
        <v>0.42436734709489898</v>
      </c>
      <c r="G25">
        <v>0.42436734709489898</v>
      </c>
      <c r="H25">
        <v>0.42436734709489898</v>
      </c>
      <c r="I25">
        <v>0.42436734709489898</v>
      </c>
      <c r="J25">
        <v>0.42436734709489898</v>
      </c>
      <c r="K25">
        <v>0.42436734709489898</v>
      </c>
      <c r="L25">
        <v>0.42436734709489898</v>
      </c>
      <c r="M25">
        <v>0.42436734709489898</v>
      </c>
      <c r="N25">
        <v>0.42436734709489898</v>
      </c>
      <c r="O25">
        <v>0.42436734709489898</v>
      </c>
      <c r="P25">
        <v>0.42436734709489898</v>
      </c>
      <c r="Q25">
        <v>0.42436734709489898</v>
      </c>
      <c r="R25">
        <v>0.42436734709489898</v>
      </c>
    </row>
    <row r="26" spans="2:18" x14ac:dyDescent="0.25">
      <c r="B26" t="s">
        <v>86</v>
      </c>
      <c r="C26" t="s">
        <v>5</v>
      </c>
      <c r="D26" t="s">
        <v>92</v>
      </c>
      <c r="E26">
        <v>37806.937172023499</v>
      </c>
      <c r="F26">
        <v>43237.576820704002</v>
      </c>
      <c r="G26">
        <v>43237.576820704002</v>
      </c>
      <c r="H26">
        <v>43237.576820704002</v>
      </c>
      <c r="I26">
        <v>43237.576820704002</v>
      </c>
      <c r="J26">
        <v>43237.576820704002</v>
      </c>
      <c r="K26">
        <v>43237.576820704002</v>
      </c>
      <c r="L26">
        <v>43237.576820704002</v>
      </c>
      <c r="M26">
        <v>43237.576820704002</v>
      </c>
      <c r="N26">
        <v>43237.576820704002</v>
      </c>
      <c r="O26">
        <v>43237.576820704002</v>
      </c>
      <c r="P26">
        <v>43237.576820704002</v>
      </c>
      <c r="Q26">
        <v>43237.576820704002</v>
      </c>
      <c r="R26">
        <v>43237.576820704002</v>
      </c>
    </row>
    <row r="27" spans="2:18" x14ac:dyDescent="0.25">
      <c r="B27" t="s">
        <v>86</v>
      </c>
      <c r="C27" t="s">
        <v>5</v>
      </c>
      <c r="D27" t="s">
        <v>80</v>
      </c>
      <c r="E27">
        <v>140.72430359032401</v>
      </c>
      <c r="F27">
        <v>145.30337964529301</v>
      </c>
      <c r="G27">
        <v>145.30337964529301</v>
      </c>
      <c r="H27">
        <v>145.30337964529301</v>
      </c>
      <c r="I27">
        <v>145.30337964529301</v>
      </c>
      <c r="J27">
        <v>145.30337964529301</v>
      </c>
      <c r="K27">
        <v>145.30337964529301</v>
      </c>
      <c r="L27">
        <v>145.30337964529301</v>
      </c>
      <c r="M27">
        <v>145.30337964529301</v>
      </c>
      <c r="N27">
        <v>145.30337964529301</v>
      </c>
      <c r="O27">
        <v>139.640813928802</v>
      </c>
      <c r="P27">
        <v>139.640813928802</v>
      </c>
      <c r="Q27">
        <v>139.640813928802</v>
      </c>
      <c r="R27">
        <v>139.640813928802</v>
      </c>
    </row>
    <row r="28" spans="2:18" x14ac:dyDescent="0.25">
      <c r="B28" t="s">
        <v>86</v>
      </c>
      <c r="C28" t="s">
        <v>5</v>
      </c>
      <c r="D28" t="s">
        <v>81</v>
      </c>
      <c r="E28">
        <v>112.52468633389699</v>
      </c>
      <c r="F28">
        <v>136.39424139489901</v>
      </c>
      <c r="G28">
        <v>136.39424139489901</v>
      </c>
      <c r="H28">
        <v>136.39424139489901</v>
      </c>
      <c r="I28">
        <v>136.39424139489901</v>
      </c>
      <c r="J28">
        <v>136.39424139489901</v>
      </c>
      <c r="K28">
        <v>136.39424139489901</v>
      </c>
      <c r="L28">
        <v>136.39424139489901</v>
      </c>
      <c r="M28">
        <v>136.39424139489901</v>
      </c>
      <c r="N28">
        <v>136.39424139489901</v>
      </c>
      <c r="O28">
        <v>136.39424139489901</v>
      </c>
      <c r="P28">
        <v>136.37785935964899</v>
      </c>
      <c r="Q28">
        <v>136.37785935964899</v>
      </c>
      <c r="R28">
        <v>136.37785935964899</v>
      </c>
    </row>
    <row r="29" spans="2:18" x14ac:dyDescent="0.25">
      <c r="B29" t="s">
        <v>86</v>
      </c>
      <c r="C29" t="s">
        <v>5</v>
      </c>
      <c r="D29" t="s">
        <v>82</v>
      </c>
      <c r="E29">
        <v>71.867956600117097</v>
      </c>
      <c r="F29">
        <v>67.0373098205812</v>
      </c>
      <c r="G29">
        <v>67.0373098205812</v>
      </c>
      <c r="H29">
        <v>67.0373098205812</v>
      </c>
      <c r="I29">
        <v>67.0373098205812</v>
      </c>
      <c r="J29">
        <v>67.0373098205812</v>
      </c>
      <c r="K29">
        <v>67.0373098205812</v>
      </c>
      <c r="L29">
        <v>67.0373098205812</v>
      </c>
      <c r="M29">
        <v>67.0373098205812</v>
      </c>
      <c r="N29">
        <v>67.0373098205812</v>
      </c>
      <c r="O29">
        <v>67.0373098205812</v>
      </c>
      <c r="P29">
        <v>67.0373098205812</v>
      </c>
      <c r="Q29">
        <v>67.0373098205812</v>
      </c>
      <c r="R29">
        <v>67.0373098205812</v>
      </c>
    </row>
    <row r="30" spans="2:18" x14ac:dyDescent="0.25">
      <c r="B30" t="s">
        <v>86</v>
      </c>
      <c r="C30" t="s">
        <v>5</v>
      </c>
      <c r="D30" t="s">
        <v>83</v>
      </c>
      <c r="E30">
        <v>32.671401222656399</v>
      </c>
      <c r="F30">
        <v>33.781329895248703</v>
      </c>
      <c r="G30">
        <v>33.781329895248703</v>
      </c>
      <c r="H30">
        <v>33.781329895248703</v>
      </c>
      <c r="I30">
        <v>33.781329895248703</v>
      </c>
      <c r="J30">
        <v>33.781329895248703</v>
      </c>
      <c r="K30">
        <v>33.781329895248703</v>
      </c>
      <c r="L30">
        <v>33.781329895248703</v>
      </c>
      <c r="M30">
        <v>33.781329895248703</v>
      </c>
      <c r="N30">
        <v>33.781329895248703</v>
      </c>
      <c r="O30">
        <v>33.781329895248703</v>
      </c>
      <c r="P30">
        <v>33.781329895248803</v>
      </c>
      <c r="Q30">
        <v>33.781329895248803</v>
      </c>
      <c r="R30">
        <v>33.781329895248803</v>
      </c>
    </row>
    <row r="31" spans="2:18" x14ac:dyDescent="0.25">
      <c r="B31" t="s">
        <v>86</v>
      </c>
      <c r="C31" t="s">
        <v>5</v>
      </c>
      <c r="D31" t="s">
        <v>84</v>
      </c>
      <c r="F31">
        <v>23.602399197806101</v>
      </c>
      <c r="G31">
        <v>23.602399197806101</v>
      </c>
      <c r="H31">
        <v>23.602399197806101</v>
      </c>
      <c r="I31">
        <v>23.602399197806101</v>
      </c>
      <c r="J31">
        <v>23.602399197806101</v>
      </c>
      <c r="K31">
        <v>23.602399197806101</v>
      </c>
      <c r="L31">
        <v>23.602399197806101</v>
      </c>
      <c r="M31">
        <v>23.602399197806101</v>
      </c>
      <c r="N31">
        <v>23.602399197806101</v>
      </c>
      <c r="O31">
        <v>29.264964914297501</v>
      </c>
      <c r="P31">
        <v>29.281346949547999</v>
      </c>
      <c r="Q31">
        <v>29.281346949547999</v>
      </c>
      <c r="R31">
        <v>29.281346949547999</v>
      </c>
    </row>
    <row r="32" spans="2:18" x14ac:dyDescent="0.25">
      <c r="B32" t="s">
        <v>86</v>
      </c>
      <c r="C32" t="s">
        <v>5</v>
      </c>
      <c r="D32" t="s">
        <v>93</v>
      </c>
      <c r="E32">
        <v>13.2784605527835</v>
      </c>
      <c r="F32">
        <v>17.824319793975398</v>
      </c>
      <c r="G32">
        <v>17.824319793975398</v>
      </c>
      <c r="H32">
        <v>17.824319793975398</v>
      </c>
      <c r="I32">
        <v>17.824319793975398</v>
      </c>
      <c r="J32">
        <v>17.824319793975398</v>
      </c>
      <c r="K32">
        <v>17.824319793975398</v>
      </c>
      <c r="L32">
        <v>17.824319793975398</v>
      </c>
      <c r="M32">
        <v>17.824319793975398</v>
      </c>
      <c r="N32">
        <v>17.824319793975398</v>
      </c>
      <c r="O32">
        <v>17.824319793975398</v>
      </c>
      <c r="P32">
        <v>17.824319793975398</v>
      </c>
      <c r="Q32">
        <v>17.824319793975398</v>
      </c>
      <c r="R32">
        <v>17.824319793975398</v>
      </c>
    </row>
    <row r="38" spans="3:18" x14ac:dyDescent="0.25">
      <c r="E38">
        <v>2019</v>
      </c>
      <c r="F38">
        <v>2020</v>
      </c>
      <c r="G38">
        <v>2023</v>
      </c>
      <c r="H38">
        <v>2025</v>
      </c>
      <c r="I38">
        <v>2027</v>
      </c>
      <c r="J38">
        <v>2030</v>
      </c>
      <c r="K38">
        <v>2033</v>
      </c>
      <c r="L38">
        <v>2035</v>
      </c>
      <c r="M38">
        <v>2037</v>
      </c>
      <c r="N38">
        <v>2040</v>
      </c>
      <c r="O38">
        <v>2043</v>
      </c>
      <c r="P38">
        <v>2045</v>
      </c>
      <c r="Q38">
        <v>2047</v>
      </c>
      <c r="R38">
        <v>2050</v>
      </c>
    </row>
    <row r="39" spans="3:18" x14ac:dyDescent="0.25">
      <c r="C39" t="s">
        <v>86</v>
      </c>
      <c r="D39" t="s">
        <v>80</v>
      </c>
      <c r="E39">
        <v>140.72430359032401</v>
      </c>
      <c r="F39">
        <v>145.30337964529301</v>
      </c>
      <c r="G39">
        <v>145.30337964529301</v>
      </c>
      <c r="H39">
        <v>145.30337964529301</v>
      </c>
      <c r="I39">
        <v>145.30337964529301</v>
      </c>
      <c r="J39">
        <v>145.30337964529301</v>
      </c>
      <c r="K39">
        <v>145.30337964529301</v>
      </c>
      <c r="L39">
        <v>145.30337964529301</v>
      </c>
      <c r="M39">
        <v>145.30337964529301</v>
      </c>
      <c r="N39">
        <v>145.30337964529301</v>
      </c>
      <c r="O39">
        <v>139.640813928802</v>
      </c>
      <c r="P39">
        <v>139.640813928802</v>
      </c>
      <c r="Q39">
        <v>139.640813928802</v>
      </c>
      <c r="R39">
        <v>139.640813928802</v>
      </c>
    </row>
    <row r="40" spans="3:18" x14ac:dyDescent="0.25">
      <c r="D40" t="s">
        <v>81</v>
      </c>
      <c r="E40">
        <v>112.52468633389699</v>
      </c>
      <c r="F40">
        <v>136.39424139489901</v>
      </c>
      <c r="G40">
        <v>136.39424139489901</v>
      </c>
      <c r="H40">
        <v>136.39424139489901</v>
      </c>
      <c r="I40">
        <v>136.39424139489901</v>
      </c>
      <c r="J40">
        <v>136.39424139489901</v>
      </c>
      <c r="K40">
        <v>136.39424139489901</v>
      </c>
      <c r="L40">
        <v>136.39424139489901</v>
      </c>
      <c r="M40">
        <v>136.39424139489901</v>
      </c>
      <c r="N40">
        <v>136.39424139489901</v>
      </c>
      <c r="O40">
        <v>136.39424139489901</v>
      </c>
      <c r="P40">
        <v>136.37785935964899</v>
      </c>
      <c r="Q40">
        <v>136.37785935964899</v>
      </c>
      <c r="R40">
        <v>136.37785935964899</v>
      </c>
    </row>
    <row r="41" spans="3:18" x14ac:dyDescent="0.25">
      <c r="D41" t="s">
        <v>82</v>
      </c>
      <c r="E41">
        <v>71.867956600117097</v>
      </c>
      <c r="F41">
        <v>67.0373098205812</v>
      </c>
      <c r="G41">
        <v>67.0373098205812</v>
      </c>
      <c r="H41">
        <v>67.0373098205812</v>
      </c>
      <c r="I41">
        <v>67.0373098205812</v>
      </c>
      <c r="J41">
        <v>67.0373098205812</v>
      </c>
      <c r="K41">
        <v>67.0373098205812</v>
      </c>
      <c r="L41">
        <v>67.0373098205812</v>
      </c>
      <c r="M41">
        <v>67.0373098205812</v>
      </c>
      <c r="N41">
        <v>67.0373098205812</v>
      </c>
      <c r="O41">
        <v>67.0373098205812</v>
      </c>
      <c r="P41">
        <v>67.0373098205812</v>
      </c>
      <c r="Q41">
        <v>67.0373098205812</v>
      </c>
      <c r="R41">
        <v>67.0373098205812</v>
      </c>
    </row>
    <row r="42" spans="3:18" x14ac:dyDescent="0.25">
      <c r="D42" t="s">
        <v>83</v>
      </c>
      <c r="E42">
        <v>32.671401222656399</v>
      </c>
      <c r="F42">
        <v>33.781329895248703</v>
      </c>
      <c r="G42">
        <v>33.781329895248703</v>
      </c>
      <c r="H42">
        <v>33.781329895248703</v>
      </c>
      <c r="I42">
        <v>33.781329895248703</v>
      </c>
      <c r="J42">
        <v>33.781329895248703</v>
      </c>
      <c r="K42">
        <v>33.781329895248703</v>
      </c>
      <c r="L42">
        <v>33.781329895248703</v>
      </c>
      <c r="M42">
        <v>33.781329895248703</v>
      </c>
      <c r="N42">
        <v>33.781329895248703</v>
      </c>
      <c r="O42">
        <v>33.781329895248703</v>
      </c>
      <c r="P42">
        <v>33.781329895248803</v>
      </c>
      <c r="Q42">
        <v>33.781329895248803</v>
      </c>
      <c r="R42">
        <v>33.781329895248803</v>
      </c>
    </row>
    <row r="43" spans="3:18" x14ac:dyDescent="0.25">
      <c r="D43" t="s">
        <v>84</v>
      </c>
      <c r="F43">
        <v>23.602399197806101</v>
      </c>
      <c r="G43">
        <v>23.602399197806101</v>
      </c>
      <c r="H43">
        <v>23.602399197806101</v>
      </c>
      <c r="I43">
        <v>23.602399197806101</v>
      </c>
      <c r="J43">
        <v>23.602399197806101</v>
      </c>
      <c r="K43">
        <v>23.602399197806101</v>
      </c>
      <c r="L43">
        <v>23.602399197806101</v>
      </c>
      <c r="M43">
        <v>23.602399197806101</v>
      </c>
      <c r="N43">
        <v>23.602399197806101</v>
      </c>
      <c r="O43">
        <v>29.264964914297501</v>
      </c>
      <c r="P43">
        <v>29.281346949547999</v>
      </c>
      <c r="Q43">
        <v>29.281346949547999</v>
      </c>
      <c r="R43">
        <v>29.281346949547999</v>
      </c>
    </row>
    <row r="44" spans="3:18" x14ac:dyDescent="0.25">
      <c r="D44" t="s">
        <v>93</v>
      </c>
      <c r="E44">
        <v>13.2784605527835</v>
      </c>
      <c r="F44">
        <v>17.824319793975398</v>
      </c>
      <c r="G44">
        <v>17.824319793975398</v>
      </c>
      <c r="H44">
        <v>17.824319793975398</v>
      </c>
      <c r="I44">
        <v>17.824319793975398</v>
      </c>
      <c r="J44">
        <v>17.824319793975398</v>
      </c>
      <c r="K44">
        <v>17.824319793975398</v>
      </c>
      <c r="L44">
        <v>17.824319793975398</v>
      </c>
      <c r="M44">
        <v>17.824319793975398</v>
      </c>
      <c r="N44">
        <v>17.824319793975398</v>
      </c>
      <c r="O44">
        <v>17.824319793975398</v>
      </c>
      <c r="P44">
        <v>17.824319793975398</v>
      </c>
      <c r="Q44">
        <v>17.824319793975398</v>
      </c>
      <c r="R44">
        <v>17.824319793975398</v>
      </c>
    </row>
    <row r="48" spans="3:18" x14ac:dyDescent="0.25">
      <c r="E48">
        <v>2019</v>
      </c>
      <c r="F48">
        <v>2020</v>
      </c>
      <c r="G48">
        <v>2023</v>
      </c>
      <c r="H48">
        <v>2025</v>
      </c>
      <c r="I48">
        <v>2027</v>
      </c>
      <c r="J48">
        <v>2030</v>
      </c>
      <c r="K48">
        <v>2033</v>
      </c>
      <c r="L48">
        <v>2035</v>
      </c>
      <c r="M48">
        <v>2037</v>
      </c>
      <c r="N48">
        <v>2040</v>
      </c>
      <c r="O48">
        <v>2043</v>
      </c>
      <c r="P48">
        <v>2045</v>
      </c>
      <c r="Q48">
        <v>2047</v>
      </c>
      <c r="R48">
        <v>2050</v>
      </c>
    </row>
    <row r="49" spans="3:18" x14ac:dyDescent="0.25">
      <c r="C49" t="s">
        <v>86</v>
      </c>
      <c r="D49" t="s">
        <v>94</v>
      </c>
      <c r="E49">
        <v>183.11309693020999</v>
      </c>
      <c r="F49">
        <v>146.29259726200101</v>
      </c>
      <c r="G49">
        <v>154.83448663404801</v>
      </c>
      <c r="H49">
        <v>146.29259726200101</v>
      </c>
      <c r="I49">
        <v>146.29259726200101</v>
      </c>
      <c r="J49">
        <v>146.29259726200101</v>
      </c>
      <c r="K49">
        <v>146.29259726200101</v>
      </c>
      <c r="L49">
        <v>146.29259726200101</v>
      </c>
      <c r="M49">
        <v>146.29259726200101</v>
      </c>
      <c r="N49">
        <v>146.29259726200101</v>
      </c>
      <c r="O49">
        <v>143.69357266041101</v>
      </c>
      <c r="P49">
        <v>143.69357266041101</v>
      </c>
      <c r="Q49">
        <v>143.69357266041101</v>
      </c>
      <c r="R49">
        <v>143.69357266041101</v>
      </c>
    </row>
    <row r="50" spans="3:18" x14ac:dyDescent="0.25">
      <c r="D50" t="s">
        <v>95</v>
      </c>
      <c r="E50">
        <v>81.431471340728706</v>
      </c>
      <c r="F50">
        <v>129.52888858174501</v>
      </c>
      <c r="G50">
        <v>120.98699920969899</v>
      </c>
      <c r="H50">
        <v>129.52888858174501</v>
      </c>
      <c r="I50">
        <v>129.52888858174501</v>
      </c>
      <c r="J50">
        <v>129.52888858174501</v>
      </c>
      <c r="K50">
        <v>129.52888858174501</v>
      </c>
      <c r="L50">
        <v>129.52888858174501</v>
      </c>
      <c r="M50">
        <v>129.52888858174501</v>
      </c>
      <c r="N50">
        <v>129.52888858174501</v>
      </c>
      <c r="O50">
        <v>129.52888858174501</v>
      </c>
      <c r="P50">
        <v>129.52888858174501</v>
      </c>
      <c r="Q50">
        <v>129.52888858174501</v>
      </c>
      <c r="R50">
        <v>129.52888858174501</v>
      </c>
    </row>
    <row r="51" spans="3:18" x14ac:dyDescent="0.25">
      <c r="D51" t="s">
        <v>96</v>
      </c>
      <c r="E51">
        <v>3.4468347657451202</v>
      </c>
      <c r="F51">
        <v>19.4926845119255</v>
      </c>
      <c r="G51">
        <v>19.4926845119255</v>
      </c>
      <c r="H51">
        <v>19.4926845119255</v>
      </c>
      <c r="I51">
        <v>19.4926845119255</v>
      </c>
      <c r="J51">
        <v>19.4926845119255</v>
      </c>
      <c r="K51">
        <v>19.4926845119255</v>
      </c>
      <c r="L51">
        <v>19.4926845119255</v>
      </c>
      <c r="M51">
        <v>19.4926845119255</v>
      </c>
      <c r="N51">
        <v>19.4926845119255</v>
      </c>
      <c r="O51">
        <v>19.4926845119255</v>
      </c>
      <c r="P51">
        <v>19.4926845119255</v>
      </c>
      <c r="Q51">
        <v>19.4926845119255</v>
      </c>
      <c r="R51">
        <v>19.4926845119255</v>
      </c>
    </row>
    <row r="52" spans="3:18" x14ac:dyDescent="0.25">
      <c r="D52" t="s">
        <v>97</v>
      </c>
      <c r="E52">
        <v>19.101209326837601</v>
      </c>
      <c r="F52">
        <v>18.193172211130499</v>
      </c>
      <c r="G52">
        <v>18.193172211130499</v>
      </c>
      <c r="H52">
        <v>18.193172211130499</v>
      </c>
      <c r="I52">
        <v>18.193172211130499</v>
      </c>
      <c r="J52">
        <v>18.193172211130499</v>
      </c>
      <c r="K52">
        <v>18.193172211130499</v>
      </c>
      <c r="L52">
        <v>18.193172211130499</v>
      </c>
      <c r="M52">
        <v>18.193172211130499</v>
      </c>
      <c r="N52">
        <v>18.193172211130499</v>
      </c>
      <c r="O52">
        <v>18.193172211130499</v>
      </c>
      <c r="P52">
        <v>18.193172211130499</v>
      </c>
      <c r="Q52">
        <v>18.193172211130499</v>
      </c>
      <c r="R52">
        <v>18.193172211130499</v>
      </c>
    </row>
    <row r="53" spans="3:18" x14ac:dyDescent="0.25">
      <c r="D53" t="s">
        <v>98</v>
      </c>
      <c r="E53">
        <v>6.4628151857721097</v>
      </c>
      <c r="F53">
        <v>3.24878075198759</v>
      </c>
      <c r="G53">
        <v>3.24878075198759</v>
      </c>
      <c r="H53">
        <v>3.24878075198759</v>
      </c>
      <c r="I53">
        <v>3.24878075198759</v>
      </c>
      <c r="J53">
        <v>3.24878075198759</v>
      </c>
      <c r="K53">
        <v>3.24878075198759</v>
      </c>
      <c r="L53">
        <v>3.24878075198759</v>
      </c>
      <c r="M53">
        <v>3.24878075198759</v>
      </c>
      <c r="N53">
        <v>3.24878075198759</v>
      </c>
      <c r="O53">
        <v>5.8478053535776597</v>
      </c>
      <c r="P53">
        <v>5.8478053535776597</v>
      </c>
      <c r="Q53">
        <v>5.8478053535776597</v>
      </c>
      <c r="R53">
        <v>5.8478053535776597</v>
      </c>
    </row>
    <row r="54" spans="3:18" x14ac:dyDescent="0.25">
      <c r="D54" t="s">
        <v>99</v>
      </c>
      <c r="E54">
        <v>11.6330673343898</v>
      </c>
      <c r="F54">
        <v>8.1219518799689805</v>
      </c>
      <c r="G54">
        <v>8.1219518799689805</v>
      </c>
      <c r="H54">
        <v>8.1219518799689805</v>
      </c>
      <c r="I54">
        <v>8.1219518799689805</v>
      </c>
      <c r="J54">
        <v>8.1219518799689805</v>
      </c>
      <c r="K54">
        <v>8.1219518799689805</v>
      </c>
      <c r="L54">
        <v>8.1219518799689805</v>
      </c>
      <c r="M54">
        <v>8.1219518799689805</v>
      </c>
      <c r="N54">
        <v>8.1219518799689805</v>
      </c>
      <c r="O54">
        <v>8.1219518799689805</v>
      </c>
      <c r="P54">
        <v>8.1219518799689805</v>
      </c>
      <c r="Q54">
        <v>8.1219518799689805</v>
      </c>
      <c r="R54">
        <v>8.1219518799689805</v>
      </c>
    </row>
    <row r="55" spans="3:18" x14ac:dyDescent="0.25">
      <c r="D55" t="s">
        <v>100</v>
      </c>
      <c r="E55">
        <f>+-E21</f>
        <v>-2.1370339745013398</v>
      </c>
      <c r="F55">
        <f t="shared" ref="F55:R55" si="0">+-F21</f>
        <v>-2.4440004282952299</v>
      </c>
      <c r="G55">
        <f t="shared" si="0"/>
        <v>-2.4440004282952299</v>
      </c>
      <c r="H55">
        <f t="shared" si="0"/>
        <v>-2.4440004282952299</v>
      </c>
      <c r="I55">
        <f t="shared" si="0"/>
        <v>-2.4440004282952299</v>
      </c>
      <c r="J55">
        <f t="shared" si="0"/>
        <v>-2.4440004282952299</v>
      </c>
      <c r="K55">
        <f t="shared" si="0"/>
        <v>-2.4440004282952299</v>
      </c>
      <c r="L55">
        <f t="shared" si="0"/>
        <v>-2.4440004282952299</v>
      </c>
      <c r="M55">
        <f t="shared" si="0"/>
        <v>-2.4440004282952299</v>
      </c>
      <c r="N55">
        <f t="shared" si="0"/>
        <v>-2.4440004282952299</v>
      </c>
      <c r="O55">
        <f t="shared" si="0"/>
        <v>-2.4440004282952299</v>
      </c>
      <c r="P55">
        <f t="shared" si="0"/>
        <v>-2.4440004282952299</v>
      </c>
      <c r="Q55">
        <f t="shared" si="0"/>
        <v>-2.4440004282952299</v>
      </c>
      <c r="R55">
        <f t="shared" si="0"/>
        <v>-2.4440004282952299</v>
      </c>
    </row>
    <row r="56" spans="3:18" x14ac:dyDescent="0.25">
      <c r="D56" t="s">
        <v>101</v>
      </c>
      <c r="E56">
        <f>-E23</f>
        <v>-485.68953965939698</v>
      </c>
      <c r="F56">
        <f t="shared" ref="F56:R56" si="1">-F23</f>
        <v>-555.45464279437101</v>
      </c>
      <c r="G56">
        <f t="shared" si="1"/>
        <v>-555.45464279437101</v>
      </c>
      <c r="H56">
        <f t="shared" si="1"/>
        <v>-555.45464279437101</v>
      </c>
      <c r="I56">
        <f t="shared" si="1"/>
        <v>-555.45464279437101</v>
      </c>
      <c r="J56">
        <f t="shared" si="1"/>
        <v>-555.45464279437101</v>
      </c>
      <c r="K56">
        <f t="shared" si="1"/>
        <v>-555.45464279437101</v>
      </c>
      <c r="L56">
        <f t="shared" si="1"/>
        <v>-555.45464279437101</v>
      </c>
      <c r="M56">
        <f t="shared" si="1"/>
        <v>-555.45464279437101</v>
      </c>
      <c r="N56">
        <f t="shared" si="1"/>
        <v>-555.45464279437101</v>
      </c>
      <c r="O56">
        <f t="shared" si="1"/>
        <v>-555.45464279437101</v>
      </c>
      <c r="P56">
        <f t="shared" si="1"/>
        <v>-555.45464279437101</v>
      </c>
      <c r="Q56">
        <f t="shared" si="1"/>
        <v>-555.45464279437101</v>
      </c>
      <c r="R56">
        <f t="shared" si="1"/>
        <v>-555.45464279437101</v>
      </c>
    </row>
    <row r="57" spans="3:18" x14ac:dyDescent="0.25">
      <c r="D57" t="s">
        <v>102</v>
      </c>
      <c r="E57">
        <f>+-E22</f>
        <v>-0.24284476982969799</v>
      </c>
      <c r="F57">
        <f t="shared" ref="F57:R57" si="2">+-F22</f>
        <v>-0.27772732139718498</v>
      </c>
      <c r="G57">
        <f t="shared" si="2"/>
        <v>-0.27772732139718498</v>
      </c>
      <c r="H57">
        <f t="shared" si="2"/>
        <v>-0.27772732139718498</v>
      </c>
      <c r="I57">
        <f t="shared" si="2"/>
        <v>-0.27772732139718498</v>
      </c>
      <c r="J57">
        <f t="shared" si="2"/>
        <v>-0.27772732139718498</v>
      </c>
      <c r="K57">
        <f t="shared" si="2"/>
        <v>-0.27772732139718498</v>
      </c>
      <c r="L57">
        <f t="shared" si="2"/>
        <v>-0.27772732139718498</v>
      </c>
      <c r="M57">
        <f t="shared" si="2"/>
        <v>-0.27772732139718498</v>
      </c>
      <c r="N57">
        <f t="shared" si="2"/>
        <v>-0.27772732139718498</v>
      </c>
      <c r="O57">
        <f t="shared" si="2"/>
        <v>-0.27772732139718498</v>
      </c>
      <c r="P57">
        <f t="shared" si="2"/>
        <v>-0.27772732139718498</v>
      </c>
      <c r="Q57">
        <f t="shared" si="2"/>
        <v>-0.27772732139718498</v>
      </c>
      <c r="R57">
        <f t="shared" si="2"/>
        <v>-0.27772732139718498</v>
      </c>
    </row>
    <row r="58" spans="3:18" x14ac:dyDescent="0.25">
      <c r="D58" t="s">
        <v>103</v>
      </c>
      <c r="E58">
        <f>-E24</f>
        <v>-1.29074340983606</v>
      </c>
      <c r="F58">
        <f t="shared" ref="F58:R58" si="3">-F24</f>
        <v>-1.47614754098361</v>
      </c>
      <c r="G58">
        <f t="shared" si="3"/>
        <v>-1.47614754098361</v>
      </c>
      <c r="H58">
        <f t="shared" si="3"/>
        <v>-1.47614754098361</v>
      </c>
      <c r="I58">
        <f t="shared" si="3"/>
        <v>-1.47614754098361</v>
      </c>
      <c r="J58">
        <f t="shared" si="3"/>
        <v>-1.47614754098361</v>
      </c>
      <c r="K58">
        <f t="shared" si="3"/>
        <v>-1.47614754098361</v>
      </c>
      <c r="L58">
        <f t="shared" si="3"/>
        <v>-1.47614754098361</v>
      </c>
      <c r="M58">
        <f t="shared" si="3"/>
        <v>-1.47614754098361</v>
      </c>
      <c r="N58">
        <f t="shared" si="3"/>
        <v>-1.47614754098361</v>
      </c>
      <c r="O58">
        <f t="shared" si="3"/>
        <v>-1.47614754098361</v>
      </c>
      <c r="P58">
        <f t="shared" si="3"/>
        <v>-1.47614754098361</v>
      </c>
      <c r="Q58">
        <f t="shared" si="3"/>
        <v>-1.47614754098361</v>
      </c>
      <c r="R58">
        <f t="shared" si="3"/>
        <v>-1.47614754098361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E2927-4122-4187-8FBF-18DA1E3B2A9A}">
  <dimension ref="D5:S19"/>
  <sheetViews>
    <sheetView showGridLines="0" topLeftCell="E17" zoomScale="160" zoomScaleNormal="160" workbookViewId="0">
      <selection activeCell="J19" sqref="J19"/>
    </sheetView>
  </sheetViews>
  <sheetFormatPr baseColWidth="10" defaultRowHeight="15" x14ac:dyDescent="0.25"/>
  <sheetData>
    <row r="5" spans="4:19" x14ac:dyDescent="0.25">
      <c r="D5" t="s">
        <v>47</v>
      </c>
      <c r="E5" t="s">
        <v>48</v>
      </c>
    </row>
    <row r="6" spans="4:19" x14ac:dyDescent="0.25">
      <c r="D6" t="s">
        <v>1</v>
      </c>
      <c r="E6" t="s">
        <v>12</v>
      </c>
      <c r="F6">
        <v>2019</v>
      </c>
      <c r="G6">
        <v>2020</v>
      </c>
      <c r="H6">
        <v>2023</v>
      </c>
      <c r="I6">
        <v>2025</v>
      </c>
      <c r="J6">
        <v>2027</v>
      </c>
      <c r="K6">
        <v>2030</v>
      </c>
      <c r="L6">
        <v>2033</v>
      </c>
      <c r="M6">
        <v>2035</v>
      </c>
      <c r="N6">
        <v>2037</v>
      </c>
      <c r="O6">
        <v>2040</v>
      </c>
      <c r="P6">
        <v>2043</v>
      </c>
      <c r="Q6">
        <v>2045</v>
      </c>
      <c r="R6">
        <v>2047</v>
      </c>
      <c r="S6">
        <v>2050</v>
      </c>
    </row>
    <row r="7" spans="4:19" x14ac:dyDescent="0.25">
      <c r="D7" t="s">
        <v>5</v>
      </c>
      <c r="E7" t="s">
        <v>104</v>
      </c>
      <c r="F7">
        <f>+F15/1000</f>
        <v>2.1998093819398101</v>
      </c>
      <c r="G7">
        <f t="shared" ref="G7:S7" si="0">+G15/1000</f>
        <v>1.9415506517496599</v>
      </c>
      <c r="H7">
        <f t="shared" si="0"/>
        <v>2.22654774533693</v>
      </c>
      <c r="I7">
        <f t="shared" si="0"/>
        <v>2.4164476357495301</v>
      </c>
      <c r="J7">
        <f t="shared" si="0"/>
        <v>2.6039939120689501</v>
      </c>
      <c r="K7">
        <f t="shared" si="0"/>
        <v>2.8856925950107</v>
      </c>
      <c r="L7">
        <f t="shared" si="0"/>
        <v>3.1956168977850297</v>
      </c>
      <c r="M7">
        <f t="shared" si="0"/>
        <v>3.4023272485876501</v>
      </c>
      <c r="N7">
        <f t="shared" si="0"/>
        <v>3.63293091620542</v>
      </c>
      <c r="O7">
        <f t="shared" si="0"/>
        <v>3.97885273111164</v>
      </c>
      <c r="P7">
        <f t="shared" si="0"/>
        <v>4.3712093436567905</v>
      </c>
      <c r="Q7">
        <f t="shared" si="0"/>
        <v>4.6327050493612996</v>
      </c>
      <c r="R7">
        <f t="shared" si="0"/>
        <v>4.9229258325108107</v>
      </c>
      <c r="S7">
        <f t="shared" si="0"/>
        <v>5.3580095339410603</v>
      </c>
    </row>
    <row r="8" spans="4:19" x14ac:dyDescent="0.25">
      <c r="D8" t="s">
        <v>5</v>
      </c>
      <c r="E8" t="s">
        <v>105</v>
      </c>
      <c r="F8">
        <f t="shared" ref="F8:S8" si="1">+F16/1000</f>
        <v>5.9153014289008201</v>
      </c>
      <c r="G8">
        <f t="shared" si="1"/>
        <v>5.4155462786959498</v>
      </c>
      <c r="H8">
        <f t="shared" si="1"/>
        <v>5.8947434461741608</v>
      </c>
      <c r="I8">
        <f t="shared" si="1"/>
        <v>6.2145233233553396</v>
      </c>
      <c r="J8">
        <f t="shared" si="1"/>
        <v>6.4952463969946006</v>
      </c>
      <c r="K8">
        <f t="shared" si="1"/>
        <v>6.9167007490899195</v>
      </c>
      <c r="L8">
        <f t="shared" si="1"/>
        <v>7.3185745797367998</v>
      </c>
      <c r="M8">
        <f t="shared" si="1"/>
        <v>7.5865306828560399</v>
      </c>
      <c r="N8">
        <f t="shared" si="1"/>
        <v>7.8784701322841704</v>
      </c>
      <c r="O8">
        <f t="shared" si="1"/>
        <v>8.3164106106883509</v>
      </c>
      <c r="P8">
        <f t="shared" si="1"/>
        <v>8.8935136705916502</v>
      </c>
      <c r="Q8">
        <f t="shared" si="1"/>
        <v>9.2783217503590301</v>
      </c>
      <c r="R8">
        <f t="shared" si="1"/>
        <v>9.7529330348688603</v>
      </c>
      <c r="S8">
        <f t="shared" si="1"/>
        <v>10.4650102539175</v>
      </c>
    </row>
    <row r="9" spans="4:19" x14ac:dyDescent="0.25">
      <c r="D9" t="s">
        <v>5</v>
      </c>
      <c r="E9" t="s">
        <v>106</v>
      </c>
      <c r="F9">
        <f t="shared" ref="F9:S9" si="2">+F17/1000</f>
        <v>3.70163547887207</v>
      </c>
      <c r="G9">
        <f t="shared" si="2"/>
        <v>3.7984218420904798</v>
      </c>
      <c r="H9">
        <f t="shared" si="2"/>
        <v>4.1075320571368099</v>
      </c>
      <c r="I9">
        <f t="shared" si="2"/>
        <v>4.3137872735423395</v>
      </c>
      <c r="J9">
        <f t="shared" si="2"/>
        <v>4.5040397528157303</v>
      </c>
      <c r="K9">
        <f t="shared" si="2"/>
        <v>4.7896822725355896</v>
      </c>
      <c r="L9">
        <f t="shared" si="2"/>
        <v>4.9597386323176895</v>
      </c>
      <c r="M9">
        <f t="shared" si="2"/>
        <v>5.0732048475163802</v>
      </c>
      <c r="N9">
        <f t="shared" si="2"/>
        <v>5.1511393255266302</v>
      </c>
      <c r="O9">
        <f t="shared" si="2"/>
        <v>5.2681310467313294</v>
      </c>
      <c r="P9">
        <f t="shared" si="2"/>
        <v>5.43576393862452</v>
      </c>
      <c r="Q9">
        <f t="shared" si="2"/>
        <v>5.5475992638584701</v>
      </c>
      <c r="R9">
        <f t="shared" si="2"/>
        <v>5.67925868322566</v>
      </c>
      <c r="S9">
        <f t="shared" si="2"/>
        <v>5.8768793620873305</v>
      </c>
    </row>
    <row r="10" spans="4:19" x14ac:dyDescent="0.25">
      <c r="D10" t="s">
        <v>5</v>
      </c>
      <c r="E10" t="s">
        <v>107</v>
      </c>
      <c r="F10">
        <f t="shared" ref="F10:S10" si="3">+F18/1000</f>
        <v>3.42741330385121</v>
      </c>
      <c r="G10">
        <f t="shared" si="3"/>
        <v>2.99589676198929</v>
      </c>
      <c r="H10">
        <f t="shared" si="3"/>
        <v>3.1815959009671899</v>
      </c>
      <c r="I10">
        <f t="shared" si="3"/>
        <v>3.3052967400943301</v>
      </c>
      <c r="J10">
        <f t="shared" si="3"/>
        <v>3.4719246082587101</v>
      </c>
      <c r="K10">
        <f t="shared" si="3"/>
        <v>3.7217565839109996</v>
      </c>
      <c r="L10">
        <f t="shared" si="3"/>
        <v>3.94615378573077</v>
      </c>
      <c r="M10">
        <f t="shared" si="3"/>
        <v>4.0956969456968899</v>
      </c>
      <c r="N10">
        <f t="shared" si="3"/>
        <v>4.2340490742786896</v>
      </c>
      <c r="O10">
        <f t="shared" si="3"/>
        <v>4.4414876703024904</v>
      </c>
      <c r="P10">
        <f t="shared" si="3"/>
        <v>4.7698044662399894</v>
      </c>
      <c r="Q10">
        <f t="shared" si="3"/>
        <v>4.9886284549524795</v>
      </c>
      <c r="R10">
        <f t="shared" si="3"/>
        <v>5.2819637663846901</v>
      </c>
      <c r="S10">
        <f t="shared" si="3"/>
        <v>5.7219219409794198</v>
      </c>
    </row>
    <row r="11" spans="4:19" x14ac:dyDescent="0.25">
      <c r="D11" t="s">
        <v>5</v>
      </c>
      <c r="E11" t="s">
        <v>108</v>
      </c>
      <c r="F11">
        <f t="shared" ref="F11:S11" si="4">+F19/1000</f>
        <v>42.263163931898895</v>
      </c>
      <c r="G11">
        <f t="shared" si="4"/>
        <v>43.386999243704203</v>
      </c>
      <c r="H11">
        <f t="shared" si="4"/>
        <v>46.942144978971001</v>
      </c>
      <c r="I11">
        <f t="shared" si="4"/>
        <v>49.289499112967597</v>
      </c>
      <c r="J11">
        <f t="shared" si="4"/>
        <v>50.953682714448306</v>
      </c>
      <c r="K11">
        <f t="shared" si="4"/>
        <v>53.420741131269303</v>
      </c>
      <c r="L11">
        <f t="shared" si="4"/>
        <v>55.142362512827994</v>
      </c>
      <c r="M11">
        <f t="shared" si="4"/>
        <v>56.291227343632301</v>
      </c>
      <c r="N11">
        <f t="shared" si="4"/>
        <v>57.358146779734106</v>
      </c>
      <c r="O11">
        <f t="shared" si="4"/>
        <v>58.954865646611204</v>
      </c>
      <c r="P11">
        <f t="shared" si="4"/>
        <v>60.340389036143996</v>
      </c>
      <c r="Q11">
        <f t="shared" si="4"/>
        <v>61.259200185308501</v>
      </c>
      <c r="R11">
        <f t="shared" si="4"/>
        <v>62.329224435620006</v>
      </c>
      <c r="S11">
        <f t="shared" si="4"/>
        <v>63.923074667733303</v>
      </c>
    </row>
    <row r="15" spans="4:19" x14ac:dyDescent="0.25">
      <c r="F15">
        <v>2199.80938193981</v>
      </c>
      <c r="G15">
        <v>1941.5506517496599</v>
      </c>
      <c r="H15">
        <v>2226.5477453369299</v>
      </c>
      <c r="I15">
        <v>2416.44763574953</v>
      </c>
      <c r="J15">
        <v>2603.9939120689501</v>
      </c>
      <c r="K15">
        <v>2885.6925950107002</v>
      </c>
      <c r="L15">
        <v>3195.6168977850298</v>
      </c>
      <c r="M15">
        <v>3402.32724858765</v>
      </c>
      <c r="N15">
        <v>3632.9309162054201</v>
      </c>
      <c r="O15">
        <v>3978.85273111164</v>
      </c>
      <c r="P15">
        <v>4371.2093436567902</v>
      </c>
      <c r="Q15">
        <v>4632.7050493612996</v>
      </c>
      <c r="R15">
        <v>4922.9258325108103</v>
      </c>
      <c r="S15">
        <v>5358.00953394106</v>
      </c>
    </row>
    <row r="16" spans="4:19" x14ac:dyDescent="0.25">
      <c r="F16">
        <v>5915.3014289008197</v>
      </c>
      <c r="G16">
        <v>5415.5462786959497</v>
      </c>
      <c r="H16">
        <v>5894.7434461741605</v>
      </c>
      <c r="I16">
        <v>6214.5233233553399</v>
      </c>
      <c r="J16">
        <v>6495.2463969946002</v>
      </c>
      <c r="K16">
        <v>6916.7007490899196</v>
      </c>
      <c r="L16">
        <v>7318.5745797367999</v>
      </c>
      <c r="M16">
        <v>7586.5306828560397</v>
      </c>
      <c r="N16">
        <v>7878.4701322841702</v>
      </c>
      <c r="O16">
        <v>8316.4106106883501</v>
      </c>
      <c r="P16">
        <v>8893.5136705916502</v>
      </c>
      <c r="Q16">
        <v>9278.3217503590295</v>
      </c>
      <c r="R16">
        <v>9752.93303486886</v>
      </c>
      <c r="S16">
        <v>10465.0102539175</v>
      </c>
    </row>
    <row r="17" spans="6:19" x14ac:dyDescent="0.25">
      <c r="F17">
        <v>3701.6354788720701</v>
      </c>
      <c r="G17">
        <v>3798.4218420904799</v>
      </c>
      <c r="H17">
        <v>4107.5320571368102</v>
      </c>
      <c r="I17">
        <v>4313.7872735423398</v>
      </c>
      <c r="J17">
        <v>4504.03975281573</v>
      </c>
      <c r="K17">
        <v>4789.6822725355896</v>
      </c>
      <c r="L17">
        <v>4959.7386323176897</v>
      </c>
      <c r="M17">
        <v>5073.2048475163801</v>
      </c>
      <c r="N17">
        <v>5151.1393255266303</v>
      </c>
      <c r="O17">
        <v>5268.1310467313297</v>
      </c>
      <c r="P17">
        <v>5435.7639386245201</v>
      </c>
      <c r="Q17">
        <v>5547.5992638584703</v>
      </c>
      <c r="R17">
        <v>5679.2586832256602</v>
      </c>
      <c r="S17">
        <v>5876.8793620873303</v>
      </c>
    </row>
    <row r="18" spans="6:19" x14ac:dyDescent="0.25">
      <c r="F18">
        <v>3427.41330385121</v>
      </c>
      <c r="G18">
        <v>2995.8967619892901</v>
      </c>
      <c r="H18">
        <v>3181.5959009671901</v>
      </c>
      <c r="I18">
        <v>3305.2967400943298</v>
      </c>
      <c r="J18">
        <v>3471.9246082587101</v>
      </c>
      <c r="K18">
        <v>3721.7565839109998</v>
      </c>
      <c r="L18">
        <v>3946.1537857307699</v>
      </c>
      <c r="M18">
        <v>4095.69694569689</v>
      </c>
      <c r="N18">
        <v>4234.0490742786897</v>
      </c>
      <c r="O18">
        <v>4441.4876703024902</v>
      </c>
      <c r="P18">
        <v>4769.8044662399898</v>
      </c>
      <c r="Q18">
        <v>4988.6284549524798</v>
      </c>
      <c r="R18">
        <v>5281.9637663846897</v>
      </c>
      <c r="S18">
        <v>5721.9219409794196</v>
      </c>
    </row>
    <row r="19" spans="6:19" x14ac:dyDescent="0.25">
      <c r="F19">
        <v>42263.163931898896</v>
      </c>
      <c r="G19">
        <v>43386.999243704202</v>
      </c>
      <c r="H19">
        <v>46942.144978971002</v>
      </c>
      <c r="I19">
        <v>49289.499112967598</v>
      </c>
      <c r="J19">
        <v>50953.682714448303</v>
      </c>
      <c r="K19">
        <v>53420.7411312693</v>
      </c>
      <c r="L19">
        <v>55142.362512827996</v>
      </c>
      <c r="M19">
        <v>56291.227343632301</v>
      </c>
      <c r="N19">
        <v>57358.146779734103</v>
      </c>
      <c r="O19">
        <v>58954.865646611201</v>
      </c>
      <c r="P19">
        <v>60340.389036143999</v>
      </c>
      <c r="Q19">
        <v>61259.200185308502</v>
      </c>
      <c r="R19">
        <v>62329.224435620003</v>
      </c>
      <c r="S19">
        <v>63923.074667733301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data</vt:lpstr>
      <vt:lpstr>GAAS</vt:lpstr>
      <vt:lpstr>OIL</vt:lpstr>
      <vt:lpstr>REFINERIA 1</vt:lpstr>
      <vt:lpstr>Emisiones por consumo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</dc:creator>
  <cp:lastModifiedBy>JULIAN</cp:lastModifiedBy>
  <dcterms:created xsi:type="dcterms:W3CDTF">2022-11-25T19:21:05Z</dcterms:created>
  <dcterms:modified xsi:type="dcterms:W3CDTF">2022-11-25T20:43:55Z</dcterms:modified>
</cp:coreProperties>
</file>