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ULIAN\Pictures\TIMES-O-G-B\SubRES_TMPL\"/>
    </mc:Choice>
  </mc:AlternateContent>
  <xr:revisionPtr revIDLastSave="0" documentId="13_ncr:1_{A71B3894-BCD0-4CED-A059-5164FAB92A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hermal_MID" sheetId="5" r:id="rId1"/>
    <sheet name="Thermal_UP" sheetId="1" r:id="rId2"/>
    <sheet name="COMM&amp;PROC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25" i="5"/>
  <c r="D26" i="5"/>
  <c r="D27" i="5"/>
  <c r="D28" i="5"/>
  <c r="D29" i="5"/>
  <c r="D30" i="5"/>
  <c r="D25" i="5"/>
  <c r="B26" i="5"/>
  <c r="O26" i="5" s="1"/>
  <c r="B27" i="5"/>
  <c r="O27" i="5" s="1"/>
  <c r="B28" i="5"/>
  <c r="B29" i="5"/>
  <c r="B30" i="5"/>
  <c r="B25" i="5"/>
  <c r="Q30" i="5"/>
  <c r="I30" i="5"/>
  <c r="O30" i="5"/>
  <c r="Q29" i="5"/>
  <c r="I29" i="5"/>
  <c r="O29" i="5"/>
  <c r="Q28" i="5"/>
  <c r="I28" i="5"/>
  <c r="O28" i="5"/>
  <c r="Q27" i="5"/>
  <c r="I27" i="5"/>
  <c r="Q26" i="5"/>
  <c r="I26" i="5"/>
  <c r="Q25" i="5"/>
  <c r="I25" i="5"/>
  <c r="O25" i="5"/>
  <c r="Q30" i="1"/>
  <c r="Q29" i="1"/>
  <c r="Q28" i="1"/>
  <c r="Q27" i="1"/>
  <c r="Q26" i="1"/>
  <c r="Q25" i="1"/>
  <c r="I30" i="1" l="1"/>
  <c r="I29" i="1"/>
  <c r="I28" i="1"/>
  <c r="I27" i="1"/>
  <c r="I26" i="1"/>
  <c r="I25" i="1"/>
  <c r="C27" i="1" l="1"/>
  <c r="C27" i="5" s="1"/>
  <c r="C29" i="1"/>
  <c r="C29" i="5" s="1"/>
  <c r="C30" i="1"/>
  <c r="C30" i="5" s="1"/>
  <c r="C28" i="1"/>
  <c r="C28" i="5" s="1"/>
  <c r="D26" i="1"/>
  <c r="D27" i="1"/>
  <c r="D28" i="1"/>
  <c r="D29" i="1"/>
  <c r="D30" i="1"/>
  <c r="D25" i="1"/>
  <c r="B26" i="1"/>
  <c r="B27" i="1"/>
  <c r="B28" i="1"/>
  <c r="B29" i="1"/>
  <c r="O29" i="1" s="1"/>
  <c r="B30" i="1"/>
  <c r="O30" i="1" s="1"/>
  <c r="B25" i="1"/>
  <c r="O28" i="1" l="1"/>
  <c r="O26" i="1" l="1"/>
  <c r="O27" i="1"/>
  <c r="O25" i="1"/>
  <c r="O8" i="2" l="1"/>
  <c r="O9" i="2"/>
  <c r="B15" i="1"/>
  <c r="B16" i="1"/>
  <c r="D10" i="2"/>
  <c r="D11" i="2"/>
  <c r="D9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24" authorId="0" shapeId="0" xr:uid="{4898328B-49ED-4104-8CF2-8B094BC5F6A1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I24" authorId="0" shapeId="0" xr:uid="{40D941EE-6E78-4D41-B6FE-0D38BBFB8428}">
      <text>
        <r>
          <rPr>
            <b/>
            <sz val="9"/>
            <color indexed="81"/>
            <rFont val="Tahoma"/>
            <family val="2"/>
          </rPr>
          <t>JULIAN:</t>
        </r>
        <r>
          <rPr>
            <sz val="9"/>
            <color indexed="81"/>
            <rFont val="Tahoma"/>
            <family val="2"/>
          </rPr>
          <t xml:space="preserve">
Si tengo el dato USD/Kwh, entonces, multiplicar *24*365 * FA *0,0036 (conversión)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5" authorId="0" shapeId="0" xr:uid="{700E913C-93C9-41AB-BB12-CC121AC17D1D}">
      <text>
        <r>
          <rPr>
            <sz val="11"/>
            <color theme="1"/>
            <rFont val="Calibri"/>
            <family val="2"/>
            <scheme val="minor"/>
          </rPr>
          <t>Allowed TsLvl
ANNUAL (Annual level)
SEASON (Seasonal level)
WEEKLY (Weekly level)
DAYNITE (day and night level)
	-Maurizio Gargiulo</t>
        </r>
      </text>
    </comment>
    <comment ref="T5" authorId="0" shapeId="0" xr:uid="{8A2EE684-2149-41EE-B2C3-B2AFB379F9F8}">
      <text>
        <r>
          <rPr>
            <sz val="11"/>
            <color theme="1"/>
            <rFont val="Calibri"/>
            <family val="2"/>
            <scheme val="minor"/>
          </rPr>
          <t>Needed only when one wants to override the VEDA default assignment
	-Amit Kanudia</t>
        </r>
      </text>
    </comment>
    <comment ref="U5" authorId="0" shapeId="0" xr:uid="{0F3C147C-8B41-44B4-8EA0-5BA4C1EB947C}">
      <text>
        <r>
          <rPr>
            <sz val="11"/>
            <color theme="1"/>
            <rFont val="Calibri"/>
            <family val="2"/>
            <scheme val="minor"/>
          </rPr>
          <t>Allowed Vintage
NO (if empty by default mean NO)
YES
	-Maurizio Gargiulo</t>
        </r>
      </text>
    </comment>
    <comment ref="B6" authorId="0" shapeId="0" xr:uid="{6B87A2E6-62AD-4B1A-A8B3-176B5EBBD392}">
      <text>
        <r>
          <rPr>
            <sz val="11"/>
            <color theme="1"/>
            <rFont val="Calibri"/>
            <family val="2"/>
            <scheme val="minor"/>
          </rPr>
          <t>Csets declarations are inherited until the next one is encountered.
Allowed Cset:
NRG (Energy)
ENV (Emission)
DEM (Demand)
MAT (Material)
FIN (Financial)
	-Gary Goldstein</t>
        </r>
      </text>
    </comment>
    <comment ref="G6" authorId="0" shapeId="0" xr:uid="{11658638-C24E-4241-A0A7-307D4D0E989A}">
      <text>
        <r>
          <rPr>
            <sz val="11"/>
            <color theme="1"/>
            <rFont val="Calibri"/>
            <family val="2"/>
            <scheme val="minor"/>
          </rPr>
          <t>LO for PRODUCTION &gt;= CONSUMPTION (Default)
FX for PRODUCTION = CONSUMPTION
UP for PRODUCTION &lt;= CONSUMPTION
	-Amit Kanudia</t>
        </r>
      </text>
    </comment>
    <comment ref="H6" authorId="0" shapeId="0" xr:uid="{06679B95-0E77-4A70-8649-C7F0F46563ED}">
      <text>
        <r>
          <rPr>
            <sz val="11"/>
            <color theme="1"/>
            <rFont val="Calibri"/>
            <family val="2"/>
            <scheme val="minor"/>
          </rPr>
          <t>Allowed CTSLvl
SEASON (Seasonal level)
WEEKLY (Weekly level)
DAYNITE (day and night level)
	-Maurizio Gargiulo</t>
        </r>
      </text>
    </comment>
    <comment ref="I6" authorId="0" shapeId="0" xr:uid="{2AD62D65-8496-4717-B550-91EA50FE75B6}">
      <text>
        <r>
          <rPr>
            <sz val="11"/>
            <color theme="1"/>
            <rFont val="Calibri"/>
            <family val="2"/>
            <scheme val="minor"/>
          </rPr>
          <t>Allowed PeakTS
ANNUAL (to generate Peak Equation for all the TimeSlices)
User TS (to generate Peak Equation for a single TS)
	-Maurizio Gargiulo</t>
        </r>
      </text>
    </comment>
    <comment ref="J6" authorId="0" shapeId="0" xr:uid="{04227054-AF66-4532-9B17-BE22544BC89F}">
      <text>
        <r>
          <rPr>
            <sz val="11"/>
            <color theme="1"/>
            <rFont val="Calibri"/>
            <family val="2"/>
            <scheme val="minor"/>
          </rPr>
          <t>Allowed Ctype
ELC (Electricity)
	-Maurizio Gargiulo</t>
        </r>
      </text>
    </comment>
    <comment ref="M6" authorId="0" shapeId="0" xr:uid="{19ED2B78-8FC7-4718-AD0C-CC21ABED3245}">
      <text>
        <r>
          <rPr>
            <sz val="11"/>
            <color theme="1"/>
            <rFont val="Calibri"/>
            <family val="2"/>
            <scheme val="minor"/>
          </rPr>
          <t>Sets declarations are inherited. 
Allowed Process Sets
ELE (Thermal Electric Power Plant)
CHP (Combined Heat and Power)
STGTSS (Pump Storage)
STGIPS (Pump Storage IP)
PRE (Genric Process/Technology)
DMD (Demand Device)
IMP (Import)
EXP (Export)
MIN (Mining Process)
RNW (Renewable Technology)
HPL (Heating Plant)
	-Maurizio Gargiulo</t>
        </r>
      </text>
    </comment>
  </commentList>
</comments>
</file>

<file path=xl/sharedStrings.xml><?xml version="1.0" encoding="utf-8"?>
<sst xmlns="http://schemas.openxmlformats.org/spreadsheetml/2006/main" count="203" uniqueCount="114">
  <si>
    <t>Conversion de combustibles en campo para autogeneracion</t>
  </si>
  <si>
    <t>~FI_T</t>
  </si>
  <si>
    <t>TechName</t>
  </si>
  <si>
    <t>Comm-IN</t>
  </si>
  <si>
    <t>Comm-OUT</t>
  </si>
  <si>
    <t>EFF</t>
  </si>
  <si>
    <t>Generación de Electricidad para el campo</t>
  </si>
  <si>
    <t>LimType</t>
  </si>
  <si>
    <t>~FI_Comm</t>
  </si>
  <si>
    <t>~FI_Process</t>
  </si>
  <si>
    <t>Csets</t>
  </si>
  <si>
    <t>Region</t>
  </si>
  <si>
    <t>CommName</t>
  </si>
  <si>
    <t>CommDesc</t>
  </si>
  <si>
    <t>Unit</t>
  </si>
  <si>
    <t>CTSLvl</t>
  </si>
  <si>
    <t>PeakTS</t>
  </si>
  <si>
    <t>Ctype</t>
  </si>
  <si>
    <t>Sets</t>
  </si>
  <si>
    <t>TechDesc</t>
  </si>
  <si>
    <t>Tact</t>
  </si>
  <si>
    <t>Tcap</t>
  </si>
  <si>
    <t>Tslvl</t>
  </si>
  <si>
    <t>PrimaryCG</t>
  </si>
  <si>
    <t>Vintage</t>
  </si>
  <si>
    <t>*Commodity Set Membership</t>
  </si>
  <si>
    <t>Region Name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</si>
  <si>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</si>
  <si>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</si>
  <si>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</si>
  <si>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</si>
  <si>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</si>
  <si>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</si>
  <si>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</si>
  <si>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</si>
  <si>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</si>
  <si>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</si>
  <si>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</si>
  <si>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</si>
  <si>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</si>
  <si>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</si>
  <si>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NRG</t>
  </si>
  <si>
    <t>PJ</t>
  </si>
  <si>
    <t>*</t>
  </si>
  <si>
    <t>HOIL-CAM8</t>
  </si>
  <si>
    <t>GAS-CAM8</t>
  </si>
  <si>
    <t>FUEL-OIL-CAM8</t>
  </si>
  <si>
    <t>FUEL-GAS-CAM8</t>
  </si>
  <si>
    <t>ELC-CAM8</t>
  </si>
  <si>
    <t>FTE-FUEL-OIL-CAM8</t>
  </si>
  <si>
    <t>FTE-FUEL-GAS-CAM8</t>
  </si>
  <si>
    <t>PRE</t>
  </si>
  <si>
    <t>Uso de OIL para ELC campo 8</t>
  </si>
  <si>
    <t>Uso de GAS para ELC campo 8</t>
  </si>
  <si>
    <t>Pja</t>
  </si>
  <si>
    <t>AFA</t>
  </si>
  <si>
    <t>Efficiency</t>
  </si>
  <si>
    <t>Utilisation Factor</t>
  </si>
  <si>
    <t>FIXOM</t>
  </si>
  <si>
    <t>VAROM</t>
  </si>
  <si>
    <t>Invesctment Cost</t>
  </si>
  <si>
    <t>Fixed O&amp;M Cost</t>
  </si>
  <si>
    <t>Variable O&amp;M Cost</t>
  </si>
  <si>
    <t>LIFE</t>
  </si>
  <si>
    <t>CAP2ACT</t>
  </si>
  <si>
    <t>Lifetime</t>
  </si>
  <si>
    <t>Capacity to Activity Factor</t>
  </si>
  <si>
    <t>Years</t>
  </si>
  <si>
    <t>M€2005/GW</t>
  </si>
  <si>
    <t>M€2005/PJ</t>
  </si>
  <si>
    <t>PJ/GW</t>
  </si>
  <si>
    <t>START</t>
  </si>
  <si>
    <t>F.E. DSL</t>
  </si>
  <si>
    <t>F.E. GAS</t>
  </si>
  <si>
    <t>F.E. OIL</t>
  </si>
  <si>
    <t>f.e. HFO</t>
  </si>
  <si>
    <t>ELC-COL-CAM8</t>
  </si>
  <si>
    <t>FUEL-DSL</t>
  </si>
  <si>
    <t>FUEL-HFO</t>
  </si>
  <si>
    <t>ELE</t>
  </si>
  <si>
    <t>GW</t>
  </si>
  <si>
    <t>INVCOST</t>
  </si>
  <si>
    <t>ENV_ACT</t>
  </si>
  <si>
    <t>AUTO-NE-DSL1-CAM8</t>
  </si>
  <si>
    <t>AUTO-NE-HFO1-CAM8</t>
  </si>
  <si>
    <t>AUTO-NE-OIL1-CAM8</t>
  </si>
  <si>
    <t>AUTO-NE-GASCT1-CAM8</t>
  </si>
  <si>
    <t>AUTOCOL-NE-DSL1-CAM8</t>
  </si>
  <si>
    <t>AUTOCOL-NE-HFO1-CAM8</t>
  </si>
  <si>
    <t>AUTOCOL-NE-OIL1-CAM8</t>
  </si>
  <si>
    <t>AUTOCOL-NE-GASCT1-CAM8</t>
  </si>
  <si>
    <t>Autogeneracion NE de DSL 1 campo 8</t>
  </si>
  <si>
    <t>Autogeneracion NE de HFO 1 campo 8</t>
  </si>
  <si>
    <t>Autogeneracion NE de OIL 1 campo 8</t>
  </si>
  <si>
    <t>Autogeneracion NE de GASCT 1 campo 8</t>
  </si>
  <si>
    <t>AUTO-NE-GASCT2-CAM8</t>
  </si>
  <si>
    <t>AUTO-NE-GASCT3-CAM8</t>
  </si>
  <si>
    <t>Autogeneracion NE de GASCT 2 campo 8</t>
  </si>
  <si>
    <t>Autogeneracion NE de GASCT 3 campo 8</t>
  </si>
  <si>
    <t>AUTOCOL-NE-GASCT2-CAM8</t>
  </si>
  <si>
    <t>AUTOCOL-NE-GASCT3-CAM8</t>
  </si>
  <si>
    <t>Autogeneracion Colector NE de DSL 1 campo 8</t>
  </si>
  <si>
    <t>Autogeneracion ColectorNE de HFO 1 campo 8</t>
  </si>
  <si>
    <t>Autogeneracion Colector NE de OIL 1 campo 8</t>
  </si>
  <si>
    <t>Autogeneracion Colector NE de GASCT 1 campo 8</t>
  </si>
  <si>
    <t>Autogeneracion Colector NE de GASCT 2 campo 8</t>
  </si>
  <si>
    <t>Autogeneracion Colector NE de GASCT 3 campo 8</t>
  </si>
  <si>
    <t>Crudo pesado CAM8</t>
  </si>
  <si>
    <t>Gas del CAM8</t>
  </si>
  <si>
    <t>Fuel-Oil del CAM8</t>
  </si>
  <si>
    <t>Fuel-Gas del CAM8</t>
  </si>
  <si>
    <t>Elc del CAM8</t>
  </si>
  <si>
    <t>Elc-Col del CAM8</t>
  </si>
  <si>
    <t>CO2e-CAM8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</si>
</sst>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\Te\x\t"/>
    <numFmt numFmtId="166" formatCode="0.000000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1"/>
      <color rgb="FF0000FF"/>
      <name val="Calibri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D9E2F3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4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165" fontId="7" fillId="4" borderId="0" xfId="0" applyNumberFormat="1" applyFont="1" applyFill="1"/>
    <xf numFmtId="165" fontId="8" fillId="4" borderId="0" xfId="0" applyNumberFormat="1" applyFont="1" applyFill="1"/>
    <xf numFmtId="165" fontId="7" fillId="0" borderId="0" xfId="0" applyNumberFormat="1" applyFont="1"/>
    <xf numFmtId="165" fontId="4" fillId="5" borderId="2" xfId="0" applyNumberFormat="1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left"/>
    </xf>
    <xf numFmtId="165" fontId="9" fillId="6" borderId="3" xfId="0" applyNumberFormat="1" applyFont="1" applyFill="1" applyBorder="1" applyAlignment="1">
      <alignment horizontal="left" wrapText="1"/>
    </xf>
    <xf numFmtId="0" fontId="9" fillId="2" borderId="4" xfId="1" applyFont="1" applyBorder="1" applyAlignment="1">
      <alignment horizontal="left" wrapText="1"/>
    </xf>
    <xf numFmtId="0" fontId="9" fillId="2" borderId="5" xfId="1" applyFont="1" applyBorder="1" applyAlignment="1">
      <alignment horizontal="center" wrapText="1"/>
    </xf>
    <xf numFmtId="0" fontId="10" fillId="0" borderId="0" xfId="3"/>
    <xf numFmtId="0" fontId="12" fillId="0" borderId="0" xfId="2" applyFont="1" applyAlignment="1">
      <alignment horizontal="left"/>
    </xf>
    <xf numFmtId="0" fontId="2" fillId="4" borderId="0" xfId="0" applyFont="1" applyFill="1"/>
    <xf numFmtId="0" fontId="6" fillId="0" borderId="0" xfId="0" applyFont="1"/>
    <xf numFmtId="0" fontId="4" fillId="3" borderId="6" xfId="0" applyFont="1" applyFill="1" applyBorder="1" applyAlignment="1">
      <alignment horizontal="center" vertical="center"/>
    </xf>
    <xf numFmtId="0" fontId="11" fillId="8" borderId="7" xfId="2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9" borderId="0" xfId="0" applyFont="1" applyFill="1" applyAlignment="1">
      <alignment horizontal="right" vertical="center"/>
    </xf>
    <xf numFmtId="2" fontId="5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5" fillId="0" borderId="8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167" fontId="0" fillId="0" borderId="0" xfId="0" applyNumberFormat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166" fontId="0" fillId="7" borderId="0" xfId="0" applyNumberFormat="1" applyFill="1" applyAlignment="1">
      <alignment horizontal="center"/>
    </xf>
    <xf numFmtId="9" fontId="5" fillId="4" borderId="0" xfId="5" applyFont="1" applyFill="1" applyAlignment="1">
      <alignment horizontal="center" vertical="center"/>
    </xf>
    <xf numFmtId="10" fontId="5" fillId="4" borderId="0" xfId="5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5" fillId="4" borderId="0" xfId="4" applyNumberFormat="1" applyFont="1" applyFill="1" applyAlignment="1">
      <alignment horizontal="center" vertical="center"/>
    </xf>
    <xf numFmtId="1" fontId="5" fillId="4" borderId="0" xfId="4" applyNumberFormat="1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3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9" fontId="5" fillId="11" borderId="0" xfId="0" applyNumberFormat="1" applyFont="1" applyFill="1" applyAlignment="1">
      <alignment horizontal="center"/>
    </xf>
    <xf numFmtId="10" fontId="0" fillId="11" borderId="0" xfId="0" applyNumberFormat="1" applyFill="1" applyAlignment="1">
      <alignment horizontal="center"/>
    </xf>
    <xf numFmtId="9" fontId="0" fillId="11" borderId="0" xfId="0" applyNumberFormat="1" applyFill="1" applyAlignment="1">
      <alignment horizontal="center"/>
    </xf>
    <xf numFmtId="166" fontId="0" fillId="11" borderId="0" xfId="0" applyNumberFormat="1" applyFill="1" applyAlignment="1">
      <alignment horizontal="center"/>
    </xf>
    <xf numFmtId="0" fontId="10" fillId="11" borderId="0" xfId="3" applyFill="1"/>
    <xf numFmtId="2" fontId="0" fillId="11" borderId="0" xfId="0" applyNumberForma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2" fillId="11" borderId="0" xfId="0" applyFont="1" applyFill="1"/>
    <xf numFmtId="0" fontId="0" fillId="11" borderId="0" xfId="0" applyFill="1"/>
    <xf numFmtId="0" fontId="2" fillId="0" borderId="0" xfId="0" applyFont="1"/>
    <xf numFmtId="0" fontId="0" fillId="0" borderId="0" xfId="0"/>
  </cellXfs>
  <cellStyles count="6">
    <cellStyle name="20% - Énfasis5" xfId="1" builtinId="46"/>
    <cellStyle name="Millares" xfId="4" builtinId="3"/>
    <cellStyle name="Normal" xfId="0" builtinId="0"/>
    <cellStyle name="Normal 10" xfId="3" xr:uid="{A0BA5F5E-83BA-47B8-BE43-F59F6B1D3574}"/>
    <cellStyle name="Normal 4" xfId="2" xr:uid="{F3A1EB24-023E-4F26-A8F1-CBCFE4530B34}"/>
    <cellStyle name="Porcentaje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CBD7-08CE-4A0A-8F39-4F100175164B}">
  <dimension ref="A4:W39"/>
  <sheetViews>
    <sheetView showGridLines="0" topLeftCell="A15" zoomScale="55" zoomScaleNormal="55" workbookViewId="0">
      <selection activeCell="H28" sqref="H28"/>
    </sheetView>
  </sheetViews>
  <sheetFormatPr baseColWidth="10" defaultColWidth="8.88671875" defaultRowHeight="14.4" x14ac:dyDescent="0.3"/>
  <cols>
    <col min="2" max="2" width="28" customWidth="1"/>
    <col min="3" max="3" width="22.5546875" customWidth="1"/>
    <col min="4" max="4" width="27.6640625" customWidth="1"/>
    <col min="5" max="7" width="17.21875" customWidth="1"/>
    <col min="8" max="8" width="9" bestFit="1" customWidth="1"/>
    <col min="9" max="9" width="14.5546875" customWidth="1"/>
    <col min="10" max="11" width="10" bestFit="1" customWidth="1"/>
    <col min="12" max="12" width="9" bestFit="1" customWidth="1"/>
    <col min="13" max="13" width="11.109375" bestFit="1" customWidth="1"/>
    <col min="14" max="14" width="11.109375" customWidth="1"/>
    <col min="15" max="15" width="30.44140625" customWidth="1"/>
    <col min="16" max="16" width="18.6640625" customWidth="1"/>
    <col min="17" max="17" width="19.77734375" customWidth="1"/>
    <col min="19" max="19" width="29.109375" customWidth="1"/>
    <col min="20" max="20" width="12.77734375" customWidth="1"/>
    <col min="21" max="21" width="18.21875" customWidth="1"/>
    <col min="22" max="22" width="17.88671875" customWidth="1"/>
    <col min="23" max="23" width="22.21875" customWidth="1"/>
  </cols>
  <sheetData>
    <row r="4" spans="1:9" ht="15.6" x14ac:dyDescent="0.3">
      <c r="A4" s="44"/>
      <c r="B4" s="57"/>
      <c r="C4" s="58"/>
      <c r="D4" s="58"/>
    </row>
    <row r="5" spans="1:9" x14ac:dyDescent="0.3">
      <c r="A5" s="44"/>
      <c r="B5" s="44"/>
      <c r="C5" s="44"/>
      <c r="D5" s="44"/>
    </row>
    <row r="6" spans="1:9" x14ac:dyDescent="0.3">
      <c r="A6" s="44"/>
      <c r="B6" s="44"/>
      <c r="C6" s="44"/>
      <c r="D6" s="44"/>
    </row>
    <row r="7" spans="1:9" x14ac:dyDescent="0.3">
      <c r="A7" s="44"/>
      <c r="B7" s="45"/>
      <c r="C7" s="43"/>
      <c r="D7" s="43"/>
    </row>
    <row r="8" spans="1:9" x14ac:dyDescent="0.3">
      <c r="A8" s="44"/>
      <c r="B8" s="46"/>
      <c r="C8" s="46"/>
      <c r="D8" s="43"/>
    </row>
    <row r="9" spans="1:9" x14ac:dyDescent="0.3">
      <c r="A9" s="44"/>
      <c r="B9" s="47"/>
      <c r="C9" s="47"/>
      <c r="D9" s="43"/>
    </row>
    <row r="10" spans="1:9" x14ac:dyDescent="0.3">
      <c r="A10" s="44"/>
      <c r="B10" s="47"/>
      <c r="C10" s="47"/>
      <c r="D10" s="43"/>
    </row>
    <row r="11" spans="1:9" x14ac:dyDescent="0.3">
      <c r="A11" s="44"/>
      <c r="B11" s="44"/>
      <c r="C11" s="44"/>
      <c r="D11" s="43"/>
    </row>
    <row r="12" spans="1:9" x14ac:dyDescent="0.3">
      <c r="A12" s="44"/>
      <c r="B12" s="43"/>
      <c r="C12" s="43"/>
      <c r="D12" s="43"/>
      <c r="H12" s="26" t="s">
        <v>72</v>
      </c>
      <c r="I12" s="27">
        <v>75.166375708662926</v>
      </c>
    </row>
    <row r="13" spans="1:9" x14ac:dyDescent="0.3">
      <c r="A13" s="44"/>
      <c r="B13" s="45"/>
      <c r="C13" s="43"/>
      <c r="D13" s="43"/>
      <c r="H13" s="26" t="s">
        <v>74</v>
      </c>
      <c r="I13" s="28">
        <v>77.841777688967127</v>
      </c>
    </row>
    <row r="14" spans="1:9" x14ac:dyDescent="0.3">
      <c r="A14" s="44"/>
      <c r="B14" s="46"/>
      <c r="C14" s="48"/>
      <c r="D14" s="48"/>
      <c r="H14" s="26" t="s">
        <v>73</v>
      </c>
      <c r="I14" s="27">
        <v>55.539114956987063</v>
      </c>
    </row>
    <row r="15" spans="1:9" x14ac:dyDescent="0.3">
      <c r="A15" s="44"/>
      <c r="B15" s="49"/>
      <c r="C15" s="47"/>
      <c r="D15" s="49"/>
      <c r="H15" s="26" t="s">
        <v>75</v>
      </c>
      <c r="I15" s="29">
        <v>78.281203343664757</v>
      </c>
    </row>
    <row r="16" spans="1:9" x14ac:dyDescent="0.3">
      <c r="A16" s="44"/>
      <c r="B16" s="49"/>
      <c r="C16" s="47"/>
      <c r="D16" s="49"/>
    </row>
    <row r="18" spans="2:23" ht="15" thickBot="1" x14ac:dyDescent="0.35">
      <c r="B18" s="5"/>
      <c r="C18" s="5"/>
      <c r="D18" s="30"/>
      <c r="I18" s="15" t="s">
        <v>68</v>
      </c>
      <c r="J18" s="15"/>
      <c r="K18" s="15"/>
      <c r="L18" s="15" t="s">
        <v>68</v>
      </c>
      <c r="M18" s="15" t="s">
        <v>69</v>
      </c>
      <c r="N18" s="15"/>
      <c r="O18" s="15" t="s">
        <v>67</v>
      </c>
      <c r="P18" s="15" t="s">
        <v>70</v>
      </c>
    </row>
    <row r="19" spans="2:23" ht="21.6" x14ac:dyDescent="0.3">
      <c r="B19" s="5"/>
      <c r="C19" s="5"/>
      <c r="D19" s="30"/>
      <c r="I19" s="14" t="s">
        <v>60</v>
      </c>
      <c r="J19" s="14"/>
      <c r="K19" s="14"/>
      <c r="L19" s="14" t="s">
        <v>61</v>
      </c>
      <c r="M19" s="14" t="s">
        <v>62</v>
      </c>
      <c r="N19" s="14"/>
      <c r="O19" s="14" t="s">
        <v>65</v>
      </c>
      <c r="P19" s="14" t="s">
        <v>66</v>
      </c>
    </row>
    <row r="21" spans="2:23" ht="15.6" x14ac:dyDescent="0.3">
      <c r="B21" s="18" t="s">
        <v>6</v>
      </c>
      <c r="C21" s="19"/>
      <c r="D21" s="19"/>
    </row>
    <row r="22" spans="2:23" x14ac:dyDescent="0.3">
      <c r="H22" t="s">
        <v>57</v>
      </c>
    </row>
    <row r="23" spans="2:23" x14ac:dyDescent="0.3">
      <c r="B23" s="17" t="s">
        <v>1</v>
      </c>
      <c r="O23" s="17" t="s">
        <v>1</v>
      </c>
    </row>
    <row r="24" spans="2:23" x14ac:dyDescent="0.3">
      <c r="B24" s="20" t="s">
        <v>2</v>
      </c>
      <c r="C24" s="20" t="s">
        <v>3</v>
      </c>
      <c r="D24" s="20" t="s">
        <v>4</v>
      </c>
      <c r="E24" s="21" t="s">
        <v>5</v>
      </c>
      <c r="F24" s="21" t="s">
        <v>55</v>
      </c>
      <c r="G24" s="21" t="s">
        <v>81</v>
      </c>
      <c r="H24" s="21" t="s">
        <v>58</v>
      </c>
      <c r="I24" s="21" t="s">
        <v>59</v>
      </c>
      <c r="J24" s="21" t="s">
        <v>63</v>
      </c>
      <c r="K24" s="21" t="s">
        <v>64</v>
      </c>
      <c r="L24" s="21" t="s">
        <v>71</v>
      </c>
      <c r="O24" s="20" t="s">
        <v>2</v>
      </c>
      <c r="P24" s="20" t="s">
        <v>4</v>
      </c>
      <c r="Q24" s="24" t="s">
        <v>82</v>
      </c>
    </row>
    <row r="25" spans="2:23" x14ac:dyDescent="0.3">
      <c r="B25" s="5" t="str">
        <f>'COMM&amp;PROCESS'!O16</f>
        <v>AUTOCOL-NE-DSL1-CAM8</v>
      </c>
      <c r="C25" s="5" t="str">
        <f>Thermal_UP!C25</f>
        <v>FUEL-DSL</v>
      </c>
      <c r="D25" s="5" t="str">
        <f>'COMM&amp;PROCESS'!$D$13</f>
        <v>ELC-COL-CAM8</v>
      </c>
      <c r="E25" s="36">
        <v>0.38</v>
      </c>
      <c r="F25" s="30">
        <v>0.4</v>
      </c>
      <c r="G25" s="5">
        <v>1150</v>
      </c>
      <c r="H25" s="5">
        <v>23</v>
      </c>
      <c r="I25" s="37">
        <f>(2.1/1000)*24*365*0.0036</f>
        <v>6.6225600000000009E-2</v>
      </c>
      <c r="J25" s="5">
        <v>30</v>
      </c>
      <c r="K25" s="16">
        <v>31.536000000000001</v>
      </c>
      <c r="L25" s="5">
        <v>2023</v>
      </c>
      <c r="O25" t="str">
        <f>B25</f>
        <v>AUTOCOL-NE-DSL1-CAM8</v>
      </c>
      <c r="P25" s="25" t="s">
        <v>113</v>
      </c>
      <c r="Q25" s="33">
        <f>$I$12/E25</f>
        <v>197.80625186490244</v>
      </c>
    </row>
    <row r="26" spans="2:23" x14ac:dyDescent="0.3">
      <c r="B26" s="5" t="str">
        <f>'COMM&amp;PROCESS'!O17</f>
        <v>AUTOCOL-NE-HFO1-CAM8</v>
      </c>
      <c r="C26" s="5" t="str">
        <f>Thermal_UP!C26</f>
        <v>FUEL-HFO</v>
      </c>
      <c r="D26" s="5" t="str">
        <f>'COMM&amp;PROCESS'!$D$13</f>
        <v>ELC-COL-CAM8</v>
      </c>
      <c r="E26" s="36">
        <v>0.35</v>
      </c>
      <c r="F26" s="30">
        <v>0.4</v>
      </c>
      <c r="G26" s="5">
        <v>1332</v>
      </c>
      <c r="H26" s="5">
        <v>23</v>
      </c>
      <c r="I26" s="37">
        <f>(3/1000)*24*365*0.0036</f>
        <v>9.4608000000000012E-2</v>
      </c>
      <c r="J26" s="5">
        <v>40</v>
      </c>
      <c r="K26" s="16">
        <v>31.536000000000001</v>
      </c>
      <c r="L26" s="5">
        <v>2023</v>
      </c>
      <c r="O26" t="str">
        <f t="shared" ref="O26:O27" si="0">B26</f>
        <v>AUTOCOL-NE-HFO1-CAM8</v>
      </c>
      <c r="P26" s="25" t="s">
        <v>113</v>
      </c>
      <c r="Q26" s="33">
        <f>$I$15/E26</f>
        <v>223.66058098189933</v>
      </c>
    </row>
    <row r="27" spans="2:23" x14ac:dyDescent="0.3">
      <c r="B27" s="5" t="str">
        <f>'COMM&amp;PROCESS'!O18</f>
        <v>AUTOCOL-NE-OIL1-CAM8</v>
      </c>
      <c r="C27" s="5" t="str">
        <f>Thermal_UP!C27</f>
        <v>FUEL-OIL-CAM8</v>
      </c>
      <c r="D27" s="5" t="str">
        <f>'COMM&amp;PROCESS'!$D$13</f>
        <v>ELC-COL-CAM8</v>
      </c>
      <c r="E27" s="36">
        <v>0.35</v>
      </c>
      <c r="F27" s="30">
        <v>0.4</v>
      </c>
      <c r="G27" s="5">
        <v>1150</v>
      </c>
      <c r="H27" s="5">
        <v>23</v>
      </c>
      <c r="I27" s="37">
        <f>(2.1/1000)*24*365*0.0036</f>
        <v>6.6225600000000009E-2</v>
      </c>
      <c r="J27" s="5">
        <v>30</v>
      </c>
      <c r="K27" s="16">
        <v>31.536000000000001</v>
      </c>
      <c r="L27" s="5">
        <v>2023</v>
      </c>
      <c r="O27" t="str">
        <f t="shared" si="0"/>
        <v>AUTOCOL-NE-OIL1-CAM8</v>
      </c>
      <c r="P27" s="25" t="s">
        <v>113</v>
      </c>
      <c r="Q27" s="33">
        <f>$I$13/E27</f>
        <v>222.40507911133466</v>
      </c>
    </row>
    <row r="28" spans="2:23" x14ac:dyDescent="0.3">
      <c r="B28" s="5" t="str">
        <f>'COMM&amp;PROCESS'!O19</f>
        <v>AUTOCOL-NE-GASCT1-CAM8</v>
      </c>
      <c r="C28" s="5" t="str">
        <f>Thermal_UP!C28</f>
        <v>FUEL-GAS-CAM8</v>
      </c>
      <c r="D28" s="5" t="str">
        <f>'COMM&amp;PROCESS'!$D$13</f>
        <v>ELC-COL-CAM8</v>
      </c>
      <c r="E28" s="36">
        <v>0.35199999999999998</v>
      </c>
      <c r="F28" s="30">
        <v>0.35</v>
      </c>
      <c r="G28" s="40">
        <v>928</v>
      </c>
      <c r="H28" s="40">
        <v>21</v>
      </c>
      <c r="I28" s="37">
        <f>(5/1000)*24*365*0.0036</f>
        <v>0.15767999999999999</v>
      </c>
      <c r="J28" s="5">
        <v>30</v>
      </c>
      <c r="K28" s="16">
        <v>31.536000000000001</v>
      </c>
      <c r="L28" s="5">
        <v>2023</v>
      </c>
      <c r="O28" t="str">
        <f>B28</f>
        <v>AUTOCOL-NE-GASCT1-CAM8</v>
      </c>
      <c r="P28" s="25" t="s">
        <v>113</v>
      </c>
      <c r="Q28" s="33">
        <f>$I$14/E28</f>
        <v>157.78157658234963</v>
      </c>
    </row>
    <row r="29" spans="2:23" x14ac:dyDescent="0.3">
      <c r="B29" s="5" t="str">
        <f>'COMM&amp;PROCESS'!O20</f>
        <v>AUTOCOL-NE-GASCT2-CAM8</v>
      </c>
      <c r="C29" s="5" t="str">
        <f>Thermal_UP!C29</f>
        <v>FUEL-GAS-CAM8</v>
      </c>
      <c r="D29" s="5" t="str">
        <f>'COMM&amp;PROCESS'!$D$13</f>
        <v>ELC-COL-CAM8</v>
      </c>
      <c r="E29" s="39">
        <v>0.35199999999999998</v>
      </c>
      <c r="F29" s="38">
        <v>0.35</v>
      </c>
      <c r="G29" s="41">
        <v>846</v>
      </c>
      <c r="H29" s="41">
        <v>21</v>
      </c>
      <c r="I29" s="37">
        <f>(5/1000)*24*365*0.0036</f>
        <v>0.15767999999999999</v>
      </c>
      <c r="J29" s="5">
        <v>30</v>
      </c>
      <c r="K29" s="16">
        <v>31.536000000000001</v>
      </c>
      <c r="L29" s="42">
        <v>2030</v>
      </c>
      <c r="O29" s="32" t="str">
        <f>B29</f>
        <v>AUTOCOL-NE-GASCT2-CAM8</v>
      </c>
      <c r="P29" s="25" t="s">
        <v>113</v>
      </c>
      <c r="Q29" s="33">
        <f>$I$14/E29</f>
        <v>157.78157658234963</v>
      </c>
    </row>
    <row r="30" spans="2:23" x14ac:dyDescent="0.3">
      <c r="B30" s="5" t="str">
        <f>'COMM&amp;PROCESS'!O21</f>
        <v>AUTOCOL-NE-GASCT3-CAM8</v>
      </c>
      <c r="C30" s="5" t="str">
        <f>Thermal_UP!C30</f>
        <v>FUEL-GAS-CAM8</v>
      </c>
      <c r="D30" s="5" t="str">
        <f>'COMM&amp;PROCESS'!$D$13</f>
        <v>ELC-COL-CAM8</v>
      </c>
      <c r="E30" s="36">
        <v>0.35200000000000004</v>
      </c>
      <c r="F30" s="30">
        <v>0.35</v>
      </c>
      <c r="G30" s="40">
        <v>800</v>
      </c>
      <c r="H30" s="40">
        <v>21</v>
      </c>
      <c r="I30" s="37">
        <f>(5/1000)*24*365*0.0036</f>
        <v>0.15767999999999999</v>
      </c>
      <c r="J30" s="5">
        <v>30</v>
      </c>
      <c r="K30" s="16">
        <v>31.536000000000001</v>
      </c>
      <c r="L30" s="5">
        <v>2040</v>
      </c>
      <c r="O30" s="32" t="str">
        <f>B30</f>
        <v>AUTOCOL-NE-GASCT3-CAM8</v>
      </c>
      <c r="P30" s="25" t="s">
        <v>113</v>
      </c>
      <c r="Q30" s="33">
        <f>$I$14/E30</f>
        <v>157.7815765823496</v>
      </c>
      <c r="U30" s="33"/>
      <c r="V30" s="33"/>
      <c r="W30" s="33"/>
    </row>
    <row r="31" spans="2:23" x14ac:dyDescent="0.3">
      <c r="B31" s="5"/>
      <c r="C31" s="5"/>
      <c r="D31" s="5"/>
      <c r="E31" s="50"/>
      <c r="F31" s="51"/>
      <c r="G31" s="43"/>
      <c r="H31" s="43"/>
      <c r="I31" s="52"/>
      <c r="J31" s="43"/>
      <c r="K31" s="53"/>
      <c r="L31" s="43"/>
    </row>
    <row r="32" spans="2:23" x14ac:dyDescent="0.3">
      <c r="B32" s="5"/>
      <c r="C32" s="5"/>
      <c r="D32" s="5"/>
      <c r="E32" s="50"/>
      <c r="F32" s="51"/>
      <c r="G32" s="43"/>
      <c r="H32" s="43"/>
      <c r="I32" s="52"/>
      <c r="J32" s="43"/>
      <c r="K32" s="53"/>
      <c r="L32" s="43"/>
    </row>
    <row r="33" spans="2:21" x14ac:dyDescent="0.3">
      <c r="B33" s="5"/>
      <c r="C33" s="5"/>
      <c r="D33" s="5"/>
      <c r="E33" s="50"/>
      <c r="F33" s="51"/>
      <c r="G33" s="43"/>
      <c r="H33" s="43"/>
      <c r="I33" s="52"/>
      <c r="J33" s="43"/>
      <c r="K33" s="53"/>
      <c r="L33" s="43"/>
    </row>
    <row r="34" spans="2:21" x14ac:dyDescent="0.3">
      <c r="B34" s="5"/>
      <c r="C34" s="5"/>
      <c r="D34" s="5"/>
      <c r="E34" s="50"/>
      <c r="F34" s="51"/>
      <c r="G34" s="54"/>
      <c r="H34" s="54"/>
      <c r="I34" s="52"/>
      <c r="J34" s="43"/>
      <c r="K34" s="53"/>
      <c r="L34" s="43"/>
    </row>
    <row r="35" spans="2:21" x14ac:dyDescent="0.3">
      <c r="B35" s="5"/>
      <c r="C35" s="5"/>
      <c r="D35" s="5"/>
      <c r="E35" s="39"/>
      <c r="F35" s="38"/>
      <c r="G35" s="41"/>
      <c r="H35" s="41"/>
      <c r="I35" s="52"/>
      <c r="J35" s="43"/>
      <c r="K35" s="53"/>
      <c r="L35" s="42"/>
    </row>
    <row r="36" spans="2:21" x14ac:dyDescent="0.3">
      <c r="B36" s="5"/>
      <c r="C36" s="5"/>
      <c r="D36" s="5"/>
      <c r="E36" s="50"/>
      <c r="F36" s="51"/>
      <c r="G36" s="54"/>
      <c r="H36" s="54"/>
      <c r="I36" s="52"/>
      <c r="J36" s="43"/>
      <c r="K36" s="53"/>
      <c r="L36" s="43"/>
    </row>
    <row r="38" spans="2:21" x14ac:dyDescent="0.3">
      <c r="U38" s="23"/>
    </row>
    <row r="39" spans="2:21" x14ac:dyDescent="0.3">
      <c r="U39" s="22"/>
    </row>
  </sheetData>
  <mergeCells count="1">
    <mergeCell ref="B4:D4"/>
  </mergeCells>
  <conditionalFormatting sqref="B9">
    <cfRule type="duplicateValues" dxfId="3" priority="2"/>
  </conditionalFormatting>
  <conditionalFormatting sqref="B10">
    <cfRule type="duplicateValues" dxfId="2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39"/>
  <sheetViews>
    <sheetView showGridLines="0" tabSelected="1" zoomScale="55" zoomScaleNormal="55" workbookViewId="0">
      <selection activeCell="I26" sqref="B26:I26"/>
    </sheetView>
  </sheetViews>
  <sheetFormatPr baseColWidth="10" defaultColWidth="8.88671875" defaultRowHeight="14.4" x14ac:dyDescent="0.3"/>
  <cols>
    <col min="2" max="2" width="28" customWidth="1"/>
    <col min="3" max="3" width="22.5546875" customWidth="1"/>
    <col min="4" max="4" width="27.6640625" customWidth="1"/>
    <col min="5" max="7" width="17.21875" customWidth="1"/>
    <col min="8" max="8" width="9" bestFit="1" customWidth="1"/>
    <col min="9" max="9" width="19.6640625" customWidth="1"/>
    <col min="10" max="10" width="10" bestFit="1" customWidth="1"/>
    <col min="11" max="11" width="16.21875" customWidth="1"/>
    <col min="12" max="12" width="9" bestFit="1" customWidth="1"/>
    <col min="13" max="13" width="11.109375" bestFit="1" customWidth="1"/>
    <col min="14" max="14" width="11.109375" customWidth="1"/>
    <col min="15" max="15" width="30.44140625" customWidth="1"/>
    <col min="16" max="16" width="18.21875" customWidth="1"/>
    <col min="17" max="17" width="19.77734375" customWidth="1"/>
    <col min="19" max="19" width="29.109375" customWidth="1"/>
    <col min="20" max="20" width="12.77734375" customWidth="1"/>
    <col min="21" max="21" width="18.21875" customWidth="1"/>
    <col min="22" max="22" width="17.88671875" customWidth="1"/>
    <col min="23" max="23" width="22.21875" customWidth="1"/>
  </cols>
  <sheetData>
    <row r="4" spans="2:9" ht="15.6" x14ac:dyDescent="0.3">
      <c r="B4" s="59" t="s">
        <v>0</v>
      </c>
      <c r="C4" s="60"/>
      <c r="D4" s="60"/>
    </row>
    <row r="7" spans="2:9" x14ac:dyDescent="0.3">
      <c r="B7" s="1" t="s">
        <v>1</v>
      </c>
      <c r="C7" s="5"/>
      <c r="D7" s="5"/>
    </row>
    <row r="8" spans="2:9" x14ac:dyDescent="0.3">
      <c r="B8" s="2" t="s">
        <v>2</v>
      </c>
      <c r="C8" s="2" t="s">
        <v>3</v>
      </c>
      <c r="D8" s="5"/>
    </row>
    <row r="9" spans="2:9" x14ac:dyDescent="0.3">
      <c r="B9" s="6" t="s">
        <v>49</v>
      </c>
      <c r="C9" s="6" t="s">
        <v>44</v>
      </c>
      <c r="D9" s="5"/>
    </row>
    <row r="10" spans="2:9" x14ac:dyDescent="0.3">
      <c r="B10" s="6" t="s">
        <v>50</v>
      </c>
      <c r="C10" s="6" t="s">
        <v>45</v>
      </c>
      <c r="D10" s="5"/>
    </row>
    <row r="11" spans="2:9" x14ac:dyDescent="0.3">
      <c r="D11" s="5"/>
    </row>
    <row r="12" spans="2:9" x14ac:dyDescent="0.3">
      <c r="B12" s="5"/>
      <c r="C12" s="5"/>
      <c r="D12" s="5"/>
      <c r="H12" s="26" t="s">
        <v>72</v>
      </c>
      <c r="I12" s="27">
        <v>75.166375708662926</v>
      </c>
    </row>
    <row r="13" spans="2:9" x14ac:dyDescent="0.3">
      <c r="B13" s="1" t="s">
        <v>1</v>
      </c>
      <c r="C13" s="5"/>
      <c r="D13" s="5"/>
      <c r="H13" s="26" t="s">
        <v>74</v>
      </c>
      <c r="I13" s="28">
        <v>77.841777688967127</v>
      </c>
    </row>
    <row r="14" spans="2:9" x14ac:dyDescent="0.3">
      <c r="B14" s="2" t="s">
        <v>2</v>
      </c>
      <c r="C14" s="3" t="s">
        <v>4</v>
      </c>
      <c r="D14" s="3" t="s">
        <v>5</v>
      </c>
      <c r="H14" s="26" t="s">
        <v>73</v>
      </c>
      <c r="I14" s="27">
        <v>55.539114956987063</v>
      </c>
    </row>
    <row r="15" spans="2:9" x14ac:dyDescent="0.3">
      <c r="B15" s="7" t="str">
        <f>B9</f>
        <v>FTE-FUEL-OIL-CAM8</v>
      </c>
      <c r="C15" s="6" t="s">
        <v>46</v>
      </c>
      <c r="D15" s="7">
        <v>1</v>
      </c>
      <c r="H15" s="26" t="s">
        <v>75</v>
      </c>
      <c r="I15" s="29">
        <v>78.281203343664757</v>
      </c>
    </row>
    <row r="16" spans="2:9" x14ac:dyDescent="0.3">
      <c r="B16" s="7" t="str">
        <f>B10</f>
        <v>FTE-FUEL-GAS-CAM8</v>
      </c>
      <c r="C16" s="6" t="s">
        <v>47</v>
      </c>
      <c r="D16" s="7">
        <v>1</v>
      </c>
    </row>
    <row r="18" spans="2:23" x14ac:dyDescent="0.3">
      <c r="B18" s="5"/>
      <c r="C18" s="5"/>
      <c r="D18" s="30"/>
    </row>
    <row r="19" spans="2:23" ht="15" thickBot="1" x14ac:dyDescent="0.35">
      <c r="B19" s="5"/>
      <c r="C19" s="5"/>
      <c r="D19" s="30"/>
      <c r="I19" s="15" t="s">
        <v>68</v>
      </c>
      <c r="J19" s="15"/>
      <c r="K19" s="15"/>
      <c r="L19" s="15" t="s">
        <v>68</v>
      </c>
      <c r="M19" s="15" t="s">
        <v>69</v>
      </c>
      <c r="N19" s="15"/>
      <c r="O19" s="15" t="s">
        <v>67</v>
      </c>
      <c r="P19" s="15" t="s">
        <v>70</v>
      </c>
    </row>
    <row r="20" spans="2:23" ht="21.6" x14ac:dyDescent="0.3">
      <c r="I20" s="14" t="s">
        <v>60</v>
      </c>
      <c r="J20" s="14"/>
      <c r="K20" s="14"/>
      <c r="L20" s="14" t="s">
        <v>61</v>
      </c>
      <c r="M20" s="14" t="s">
        <v>62</v>
      </c>
      <c r="N20" s="14"/>
      <c r="O20" s="14" t="s">
        <v>65</v>
      </c>
      <c r="P20" s="14" t="s">
        <v>66</v>
      </c>
    </row>
    <row r="21" spans="2:23" ht="15.6" x14ac:dyDescent="0.3">
      <c r="B21" s="18" t="s">
        <v>6</v>
      </c>
      <c r="C21" s="19"/>
      <c r="D21" s="19"/>
      <c r="E21" t="s">
        <v>56</v>
      </c>
      <c r="H21" t="s">
        <v>57</v>
      </c>
    </row>
    <row r="23" spans="2:23" x14ac:dyDescent="0.3">
      <c r="B23" s="17" t="s">
        <v>1</v>
      </c>
      <c r="O23" s="17" t="s">
        <v>1</v>
      </c>
    </row>
    <row r="24" spans="2:23" x14ac:dyDescent="0.3">
      <c r="B24" s="20" t="s">
        <v>2</v>
      </c>
      <c r="C24" s="20" t="s">
        <v>3</v>
      </c>
      <c r="D24" s="20" t="s">
        <v>4</v>
      </c>
      <c r="E24" s="21" t="s">
        <v>5</v>
      </c>
      <c r="F24" s="21" t="s">
        <v>55</v>
      </c>
      <c r="G24" s="21" t="s">
        <v>81</v>
      </c>
      <c r="H24" s="21" t="s">
        <v>58</v>
      </c>
      <c r="I24" s="21" t="s">
        <v>59</v>
      </c>
      <c r="J24" s="21" t="s">
        <v>63</v>
      </c>
      <c r="K24" s="21" t="s">
        <v>64</v>
      </c>
      <c r="L24" s="21" t="s">
        <v>71</v>
      </c>
      <c r="O24" s="20" t="s">
        <v>2</v>
      </c>
      <c r="P24" s="20" t="s">
        <v>4</v>
      </c>
      <c r="Q24" s="24" t="s">
        <v>82</v>
      </c>
    </row>
    <row r="25" spans="2:23" x14ac:dyDescent="0.3">
      <c r="B25" s="5" t="str">
        <f>'COMM&amp;PROCESS'!O10</f>
        <v>AUTO-NE-DSL1-CAM8</v>
      </c>
      <c r="C25" s="5" t="s">
        <v>77</v>
      </c>
      <c r="D25" s="5" t="str">
        <f>'COMM&amp;PROCESS'!$D$12</f>
        <v>ELC-CAM8</v>
      </c>
      <c r="E25" s="36">
        <v>0.38</v>
      </c>
      <c r="F25" s="30">
        <v>0.4</v>
      </c>
      <c r="G25" s="5">
        <v>1150</v>
      </c>
      <c r="H25" s="5">
        <v>23</v>
      </c>
      <c r="I25" s="37">
        <f>(2.1/1000)*24*365*0.0036</f>
        <v>6.6225600000000009E-2</v>
      </c>
      <c r="J25" s="5">
        <v>30</v>
      </c>
      <c r="K25" s="16">
        <v>31.536000000000001</v>
      </c>
      <c r="L25" s="5">
        <v>2023</v>
      </c>
      <c r="O25" t="str">
        <f>B25</f>
        <v>AUTO-NE-DSL1-CAM8</v>
      </c>
      <c r="P25" s="25" t="s">
        <v>113</v>
      </c>
      <c r="Q25" s="33">
        <f>$I$12/E25</f>
        <v>197.80625186490244</v>
      </c>
    </row>
    <row r="26" spans="2:23" x14ac:dyDescent="0.3">
      <c r="B26" s="5" t="str">
        <f>'COMM&amp;PROCESS'!O11</f>
        <v>AUTO-NE-HFO1-CAM8</v>
      </c>
      <c r="C26" s="5" t="s">
        <v>78</v>
      </c>
      <c r="D26" s="5" t="str">
        <f>'COMM&amp;PROCESS'!$D$12</f>
        <v>ELC-CAM8</v>
      </c>
      <c r="E26" s="36">
        <v>0.35</v>
      </c>
      <c r="F26" s="30">
        <v>0.4</v>
      </c>
      <c r="G26" s="5">
        <v>1332</v>
      </c>
      <c r="H26" s="5">
        <v>23</v>
      </c>
      <c r="I26" s="37">
        <f>(3/1000)*24*365*0.0036</f>
        <v>9.4608000000000012E-2</v>
      </c>
      <c r="J26" s="5">
        <v>40</v>
      </c>
      <c r="K26" s="16">
        <v>31.536000000000001</v>
      </c>
      <c r="L26" s="5">
        <v>2023</v>
      </c>
      <c r="O26" t="str">
        <f t="shared" ref="O26:O27" si="0">B26</f>
        <v>AUTO-NE-HFO1-CAM8</v>
      </c>
      <c r="P26" s="25" t="s">
        <v>113</v>
      </c>
      <c r="Q26" s="33">
        <f>$I$15/E26</f>
        <v>223.66058098189933</v>
      </c>
    </row>
    <row r="27" spans="2:23" x14ac:dyDescent="0.3">
      <c r="B27" s="5" t="str">
        <f>'COMM&amp;PROCESS'!O12</f>
        <v>AUTO-NE-OIL1-CAM8</v>
      </c>
      <c r="C27" s="5" t="str">
        <f>C15</f>
        <v>FUEL-OIL-CAM8</v>
      </c>
      <c r="D27" s="5" t="str">
        <f>'COMM&amp;PROCESS'!$D$12</f>
        <v>ELC-CAM8</v>
      </c>
      <c r="E27" s="36">
        <v>0.35</v>
      </c>
      <c r="F27" s="30">
        <v>0.4</v>
      </c>
      <c r="G27" s="5">
        <v>1150</v>
      </c>
      <c r="H27" s="5">
        <v>23</v>
      </c>
      <c r="I27" s="37">
        <f>(2.1/1000)*24*365*0.0036</f>
        <v>6.6225600000000009E-2</v>
      </c>
      <c r="J27" s="5">
        <v>30</v>
      </c>
      <c r="K27" s="16">
        <v>31.536000000000001</v>
      </c>
      <c r="L27" s="5">
        <v>2023</v>
      </c>
      <c r="O27" t="str">
        <f t="shared" si="0"/>
        <v>AUTO-NE-OIL1-CAM8</v>
      </c>
      <c r="P27" s="25" t="s">
        <v>113</v>
      </c>
      <c r="Q27" s="33">
        <f>$I$13/E27</f>
        <v>222.40507911133466</v>
      </c>
    </row>
    <row r="28" spans="2:23" x14ac:dyDescent="0.3">
      <c r="B28" s="5" t="str">
        <f>'COMM&amp;PROCESS'!O13</f>
        <v>AUTO-NE-GASCT1-CAM8</v>
      </c>
      <c r="C28" s="5" t="str">
        <f>$C$16</f>
        <v>FUEL-GAS-CAM8</v>
      </c>
      <c r="D28" s="5" t="str">
        <f>'COMM&amp;PROCESS'!$D$12</f>
        <v>ELC-CAM8</v>
      </c>
      <c r="E28" s="36">
        <v>0.35199999999999998</v>
      </c>
      <c r="F28" s="30">
        <v>0.35</v>
      </c>
      <c r="G28" s="40">
        <v>928</v>
      </c>
      <c r="H28" s="40">
        <v>21</v>
      </c>
      <c r="I28" s="37">
        <f>(5/1000)*24*365*0.0036</f>
        <v>0.15767999999999999</v>
      </c>
      <c r="J28" s="5">
        <v>30</v>
      </c>
      <c r="K28" s="16">
        <v>31.536000000000001</v>
      </c>
      <c r="L28" s="5">
        <v>2023</v>
      </c>
      <c r="O28" t="str">
        <f>B28</f>
        <v>AUTO-NE-GASCT1-CAM8</v>
      </c>
      <c r="P28" s="25" t="s">
        <v>113</v>
      </c>
      <c r="Q28" s="33">
        <f>$I$14/E28</f>
        <v>157.78157658234963</v>
      </c>
    </row>
    <row r="29" spans="2:23" x14ac:dyDescent="0.3">
      <c r="B29" s="5" t="str">
        <f>'COMM&amp;PROCESS'!O14</f>
        <v>AUTO-NE-GASCT2-CAM8</v>
      </c>
      <c r="C29" s="5" t="str">
        <f t="shared" ref="C29:C30" si="1">$C$16</f>
        <v>FUEL-GAS-CAM8</v>
      </c>
      <c r="D29" s="5" t="str">
        <f>'COMM&amp;PROCESS'!$D$12</f>
        <v>ELC-CAM8</v>
      </c>
      <c r="E29" s="39">
        <v>0.35199999999999998</v>
      </c>
      <c r="F29" s="38">
        <v>0.35</v>
      </c>
      <c r="G29" s="41">
        <v>846</v>
      </c>
      <c r="H29" s="41">
        <v>21</v>
      </c>
      <c r="I29" s="37">
        <f>(5/1000)*24*365*0.0036</f>
        <v>0.15767999999999999</v>
      </c>
      <c r="J29" s="5">
        <v>30</v>
      </c>
      <c r="K29" s="16">
        <v>31.536000000000001</v>
      </c>
      <c r="L29" s="42">
        <v>2030</v>
      </c>
      <c r="O29" s="32" t="str">
        <f>B29</f>
        <v>AUTO-NE-GASCT2-CAM8</v>
      </c>
      <c r="P29" s="25" t="s">
        <v>113</v>
      </c>
      <c r="Q29" s="33">
        <f>$I$14/E29</f>
        <v>157.78157658234963</v>
      </c>
    </row>
    <row r="30" spans="2:23" x14ac:dyDescent="0.3">
      <c r="B30" s="5" t="str">
        <f>'COMM&amp;PROCESS'!O15</f>
        <v>AUTO-NE-GASCT3-CAM8</v>
      </c>
      <c r="C30" s="5" t="str">
        <f t="shared" si="1"/>
        <v>FUEL-GAS-CAM8</v>
      </c>
      <c r="D30" s="5" t="str">
        <f>'COMM&amp;PROCESS'!$D$12</f>
        <v>ELC-CAM8</v>
      </c>
      <c r="E30" s="36">
        <v>0.35200000000000004</v>
      </c>
      <c r="F30" s="30">
        <v>0.35</v>
      </c>
      <c r="G30" s="40">
        <v>800</v>
      </c>
      <c r="H30" s="40">
        <v>21</v>
      </c>
      <c r="I30" s="37">
        <f>(5/1000)*24*365*0.0036</f>
        <v>0.15767999999999999</v>
      </c>
      <c r="J30" s="5">
        <v>30</v>
      </c>
      <c r="K30" s="16">
        <v>31.536000000000001</v>
      </c>
      <c r="L30" s="5">
        <v>2040</v>
      </c>
      <c r="O30" s="32" t="str">
        <f>B30</f>
        <v>AUTO-NE-GASCT3-CAM8</v>
      </c>
      <c r="P30" s="25" t="s">
        <v>113</v>
      </c>
      <c r="Q30" s="33">
        <f>$I$14/E30</f>
        <v>157.7815765823496</v>
      </c>
      <c r="U30" s="33"/>
      <c r="V30" s="33"/>
      <c r="W30" s="33"/>
    </row>
    <row r="31" spans="2:23" x14ac:dyDescent="0.3">
      <c r="B31" s="43"/>
      <c r="C31" s="43"/>
      <c r="D31" s="43"/>
      <c r="E31" s="50"/>
      <c r="F31" s="51"/>
      <c r="G31" s="43"/>
      <c r="H31" s="43"/>
      <c r="I31" s="52"/>
      <c r="J31" s="43"/>
      <c r="K31" s="53"/>
      <c r="L31" s="43"/>
    </row>
    <row r="32" spans="2:23" x14ac:dyDescent="0.3">
      <c r="B32" s="43"/>
      <c r="C32" s="43"/>
      <c r="D32" s="43"/>
      <c r="E32" s="50"/>
      <c r="F32" s="51"/>
      <c r="G32" s="43"/>
      <c r="H32" s="43"/>
      <c r="I32" s="52"/>
      <c r="J32" s="43"/>
      <c r="K32" s="53"/>
      <c r="L32" s="43"/>
    </row>
    <row r="33" spans="2:21" x14ac:dyDescent="0.3">
      <c r="B33" s="43"/>
      <c r="C33" s="43"/>
      <c r="D33" s="43"/>
      <c r="E33" s="50"/>
      <c r="F33" s="51"/>
      <c r="G33" s="43"/>
      <c r="H33" s="43"/>
      <c r="I33" s="52"/>
      <c r="J33" s="43"/>
      <c r="K33" s="53"/>
      <c r="L33" s="43"/>
    </row>
    <row r="34" spans="2:21" x14ac:dyDescent="0.3">
      <c r="B34" s="43"/>
      <c r="C34" s="43"/>
      <c r="D34" s="43"/>
      <c r="E34" s="50"/>
      <c r="F34" s="51"/>
      <c r="G34" s="54"/>
      <c r="H34" s="54"/>
      <c r="I34" s="52"/>
      <c r="J34" s="43"/>
      <c r="K34" s="53"/>
      <c r="L34" s="43"/>
    </row>
    <row r="35" spans="2:21" x14ac:dyDescent="0.3">
      <c r="B35" s="43"/>
      <c r="C35" s="43"/>
      <c r="D35" s="43"/>
      <c r="E35" s="39"/>
      <c r="F35" s="38"/>
      <c r="G35" s="41"/>
      <c r="H35" s="41"/>
      <c r="I35" s="52"/>
      <c r="J35" s="43"/>
      <c r="K35" s="53"/>
      <c r="L35" s="42"/>
    </row>
    <row r="36" spans="2:21" x14ac:dyDescent="0.3">
      <c r="B36" s="43"/>
      <c r="C36" s="43"/>
      <c r="D36" s="43"/>
      <c r="E36" s="50"/>
      <c r="F36" s="51"/>
      <c r="G36" s="54"/>
      <c r="H36" s="54"/>
      <c r="I36" s="52"/>
      <c r="J36" s="43"/>
      <c r="K36" s="53"/>
      <c r="L36" s="43"/>
    </row>
    <row r="38" spans="2:21" x14ac:dyDescent="0.3">
      <c r="U38" s="23"/>
    </row>
    <row r="39" spans="2:21" x14ac:dyDescent="0.3">
      <c r="U39" s="22"/>
    </row>
  </sheetData>
  <mergeCells count="1">
    <mergeCell ref="B4:D4"/>
  </mergeCells>
  <phoneticPr fontId="15" type="noConversion"/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13C7-748C-44C8-B067-736B2E566470}">
  <dimension ref="B4:U21"/>
  <sheetViews>
    <sheetView showGridLines="0" zoomScale="70" zoomScaleNormal="70" workbookViewId="0">
      <selection activeCell="A32" sqref="A32"/>
    </sheetView>
  </sheetViews>
  <sheetFormatPr baseColWidth="10" defaultRowHeight="14.4" x14ac:dyDescent="0.3"/>
  <cols>
    <col min="4" max="4" width="17.77734375" customWidth="1"/>
    <col min="5" max="5" width="36.88671875" customWidth="1"/>
    <col min="15" max="15" width="31.5546875" customWidth="1"/>
    <col min="16" max="16" width="44.88671875" customWidth="1"/>
  </cols>
  <sheetData>
    <row r="4" spans="2:21" x14ac:dyDescent="0.3">
      <c r="M4" s="10" t="s">
        <v>9</v>
      </c>
      <c r="N4" s="4"/>
      <c r="O4" s="4"/>
      <c r="P4" s="4"/>
      <c r="Q4" s="4"/>
      <c r="R4" s="4"/>
      <c r="S4" s="4"/>
      <c r="T4" s="4"/>
      <c r="U4" s="4"/>
    </row>
    <row r="5" spans="2:21" x14ac:dyDescent="0.3">
      <c r="B5" s="8" t="s">
        <v>8</v>
      </c>
      <c r="C5" s="8"/>
      <c r="D5" s="9"/>
      <c r="E5" s="9"/>
      <c r="F5" s="9"/>
      <c r="G5" s="9"/>
      <c r="H5" s="9"/>
      <c r="I5" s="9"/>
      <c r="J5" s="9"/>
      <c r="M5" s="11" t="s">
        <v>18</v>
      </c>
      <c r="N5" s="12" t="s">
        <v>11</v>
      </c>
      <c r="O5" s="11" t="s">
        <v>2</v>
      </c>
      <c r="P5" s="11" t="s">
        <v>19</v>
      </c>
      <c r="Q5" s="11" t="s">
        <v>20</v>
      </c>
      <c r="R5" s="11" t="s">
        <v>21</v>
      </c>
      <c r="S5" s="11" t="s">
        <v>22</v>
      </c>
      <c r="T5" s="11" t="s">
        <v>23</v>
      </c>
      <c r="U5" s="11" t="s">
        <v>24</v>
      </c>
    </row>
    <row r="6" spans="2:21" ht="32.4" thickBot="1" x14ac:dyDescent="0.35">
      <c r="B6" s="11" t="s">
        <v>10</v>
      </c>
      <c r="C6" s="12" t="s">
        <v>11</v>
      </c>
      <c r="D6" s="11" t="s">
        <v>12</v>
      </c>
      <c r="E6" s="11" t="s">
        <v>13</v>
      </c>
      <c r="F6" s="11" t="s">
        <v>14</v>
      </c>
      <c r="G6" s="11" t="s">
        <v>7</v>
      </c>
      <c r="H6" s="11" t="s">
        <v>15</v>
      </c>
      <c r="I6" s="11" t="s">
        <v>16</v>
      </c>
      <c r="J6" s="11" t="s">
        <v>17</v>
      </c>
      <c r="M6" s="13" t="s">
        <v>33</v>
      </c>
      <c r="N6" s="13" t="s">
        <v>26</v>
      </c>
      <c r="O6" s="13" t="s">
        <v>34</v>
      </c>
      <c r="P6" s="13" t="s">
        <v>35</v>
      </c>
      <c r="Q6" s="13" t="s">
        <v>36</v>
      </c>
      <c r="R6" s="13" t="s">
        <v>37</v>
      </c>
      <c r="S6" s="13" t="s">
        <v>38</v>
      </c>
      <c r="T6" s="13" t="s">
        <v>39</v>
      </c>
      <c r="U6" s="13" t="s">
        <v>40</v>
      </c>
    </row>
    <row r="7" spans="2:21" ht="22.2" thickBot="1" x14ac:dyDescent="0.35">
      <c r="B7" s="13" t="s">
        <v>25</v>
      </c>
      <c r="C7" s="13" t="s">
        <v>26</v>
      </c>
      <c r="D7" s="13" t="s">
        <v>27</v>
      </c>
      <c r="E7" s="13" t="s">
        <v>28</v>
      </c>
      <c r="F7" s="13" t="s">
        <v>14</v>
      </c>
      <c r="G7" s="13" t="s">
        <v>29</v>
      </c>
      <c r="H7" s="13" t="s">
        <v>30</v>
      </c>
      <c r="I7" s="13" t="s">
        <v>31</v>
      </c>
      <c r="J7" s="13" t="s">
        <v>32</v>
      </c>
      <c r="M7" s="13" t="s">
        <v>43</v>
      </c>
      <c r="N7" s="13"/>
      <c r="O7" s="13"/>
      <c r="P7" s="13"/>
      <c r="Q7" s="13"/>
      <c r="R7" s="13"/>
      <c r="S7" s="13"/>
      <c r="T7" s="13"/>
      <c r="U7" s="13"/>
    </row>
    <row r="8" spans="2:21" x14ac:dyDescent="0.3">
      <c r="B8" t="s">
        <v>41</v>
      </c>
      <c r="D8" s="55" t="str">
        <f>Thermal_UP!C9</f>
        <v>HOIL-CAM8</v>
      </c>
      <c r="E8" s="55" t="s">
        <v>107</v>
      </c>
      <c r="F8" s="56" t="s">
        <v>42</v>
      </c>
      <c r="M8" t="s">
        <v>51</v>
      </c>
      <c r="O8" s="31" t="str">
        <f>Thermal_UP!B9</f>
        <v>FTE-FUEL-OIL-CAM8</v>
      </c>
      <c r="P8" s="5" t="s">
        <v>52</v>
      </c>
      <c r="Q8" s="5" t="s">
        <v>42</v>
      </c>
      <c r="R8" s="5" t="s">
        <v>54</v>
      </c>
    </row>
    <row r="9" spans="2:21" x14ac:dyDescent="0.3">
      <c r="D9" s="55" t="str">
        <f>Thermal_UP!C10</f>
        <v>GAS-CAM8</v>
      </c>
      <c r="E9" s="55" t="s">
        <v>108</v>
      </c>
      <c r="F9" s="56" t="s">
        <v>42</v>
      </c>
      <c r="O9" s="31" t="str">
        <f>Thermal_UP!B10</f>
        <v>FTE-FUEL-GAS-CAM8</v>
      </c>
      <c r="P9" s="5" t="s">
        <v>53</v>
      </c>
      <c r="Q9" s="5" t="s">
        <v>42</v>
      </c>
      <c r="R9" s="5" t="s">
        <v>54</v>
      </c>
    </row>
    <row r="10" spans="2:21" x14ac:dyDescent="0.3">
      <c r="D10" t="str">
        <f>Thermal_UP!C15</f>
        <v>FUEL-OIL-CAM8</v>
      </c>
      <c r="E10" t="s">
        <v>109</v>
      </c>
      <c r="F10" s="5" t="s">
        <v>42</v>
      </c>
      <c r="M10" s="34" t="s">
        <v>79</v>
      </c>
      <c r="N10" s="34"/>
      <c r="O10" s="34" t="s">
        <v>83</v>
      </c>
      <c r="P10" s="34" t="s">
        <v>91</v>
      </c>
      <c r="Q10" s="35" t="s">
        <v>42</v>
      </c>
      <c r="R10" s="35" t="s">
        <v>80</v>
      </c>
    </row>
    <row r="11" spans="2:21" x14ac:dyDescent="0.3">
      <c r="D11" t="str">
        <f>Thermal_UP!C16</f>
        <v>FUEL-GAS-CAM8</v>
      </c>
      <c r="E11" t="s">
        <v>110</v>
      </c>
      <c r="F11" s="5" t="s">
        <v>42</v>
      </c>
      <c r="M11" s="34"/>
      <c r="N11" s="34"/>
      <c r="O11" s="34" t="s">
        <v>84</v>
      </c>
      <c r="P11" s="34" t="s">
        <v>92</v>
      </c>
      <c r="Q11" s="35" t="s">
        <v>42</v>
      </c>
      <c r="R11" s="35" t="s">
        <v>80</v>
      </c>
    </row>
    <row r="12" spans="2:21" x14ac:dyDescent="0.3">
      <c r="D12" s="55" t="s">
        <v>48</v>
      </c>
      <c r="E12" s="55" t="s">
        <v>111</v>
      </c>
      <c r="F12" s="56" t="s">
        <v>42</v>
      </c>
      <c r="M12" s="34"/>
      <c r="N12" s="34"/>
      <c r="O12" s="34" t="s">
        <v>85</v>
      </c>
      <c r="P12" s="34" t="s">
        <v>93</v>
      </c>
      <c r="Q12" s="35" t="s">
        <v>42</v>
      </c>
      <c r="R12" s="35" t="s">
        <v>80</v>
      </c>
    </row>
    <row r="13" spans="2:21" x14ac:dyDescent="0.3">
      <c r="D13" s="55" t="s">
        <v>76</v>
      </c>
      <c r="E13" s="55" t="s">
        <v>112</v>
      </c>
      <c r="F13" s="56" t="s">
        <v>42</v>
      </c>
      <c r="M13" s="34"/>
      <c r="N13" s="34"/>
      <c r="O13" s="34" t="s">
        <v>86</v>
      </c>
      <c r="P13" s="34" t="s">
        <v>94</v>
      </c>
      <c r="Q13" s="35" t="s">
        <v>42</v>
      </c>
      <c r="R13" s="35" t="s">
        <v>80</v>
      </c>
    </row>
    <row r="14" spans="2:21" x14ac:dyDescent="0.3">
      <c r="F14" s="5"/>
      <c r="M14" s="34"/>
      <c r="N14" s="34"/>
      <c r="O14" s="34" t="s">
        <v>95</v>
      </c>
      <c r="P14" s="34" t="s">
        <v>97</v>
      </c>
      <c r="Q14" s="35" t="s">
        <v>42</v>
      </c>
      <c r="R14" s="35" t="s">
        <v>80</v>
      </c>
    </row>
    <row r="15" spans="2:21" x14ac:dyDescent="0.3">
      <c r="M15" s="34"/>
      <c r="N15" s="34"/>
      <c r="O15" s="34" t="s">
        <v>96</v>
      </c>
      <c r="P15" s="34" t="s">
        <v>98</v>
      </c>
      <c r="Q15" s="35" t="s">
        <v>42</v>
      </c>
      <c r="R15" s="35" t="s">
        <v>80</v>
      </c>
    </row>
    <row r="16" spans="2:21" x14ac:dyDescent="0.3">
      <c r="M16" s="34"/>
      <c r="N16" s="34"/>
      <c r="O16" s="34" t="s">
        <v>87</v>
      </c>
      <c r="P16" s="34" t="s">
        <v>101</v>
      </c>
      <c r="Q16" s="35" t="s">
        <v>42</v>
      </c>
      <c r="R16" s="35" t="s">
        <v>80</v>
      </c>
    </row>
    <row r="17" spans="13:18" x14ac:dyDescent="0.3">
      <c r="M17" s="34"/>
      <c r="N17" s="34"/>
      <c r="O17" s="34" t="s">
        <v>88</v>
      </c>
      <c r="P17" s="34" t="s">
        <v>102</v>
      </c>
      <c r="Q17" s="35" t="s">
        <v>42</v>
      </c>
      <c r="R17" s="35" t="s">
        <v>80</v>
      </c>
    </row>
    <row r="18" spans="13:18" x14ac:dyDescent="0.3">
      <c r="M18" s="34"/>
      <c r="N18" s="34"/>
      <c r="O18" s="34" t="s">
        <v>89</v>
      </c>
      <c r="P18" s="34" t="s">
        <v>103</v>
      </c>
      <c r="Q18" s="35" t="s">
        <v>42</v>
      </c>
      <c r="R18" s="35" t="s">
        <v>80</v>
      </c>
    </row>
    <row r="19" spans="13:18" x14ac:dyDescent="0.3">
      <c r="M19" s="34"/>
      <c r="N19" s="34"/>
      <c r="O19" s="34" t="s">
        <v>90</v>
      </c>
      <c r="P19" s="34" t="s">
        <v>104</v>
      </c>
      <c r="Q19" s="35" t="s">
        <v>42</v>
      </c>
      <c r="R19" s="35" t="s">
        <v>80</v>
      </c>
    </row>
    <row r="20" spans="13:18" x14ac:dyDescent="0.3">
      <c r="M20" s="34"/>
      <c r="N20" s="34"/>
      <c r="O20" s="34" t="s">
        <v>99</v>
      </c>
      <c r="P20" s="34" t="s">
        <v>105</v>
      </c>
      <c r="Q20" s="35" t="s">
        <v>42</v>
      </c>
      <c r="R20" s="35" t="s">
        <v>80</v>
      </c>
    </row>
    <row r="21" spans="13:18" x14ac:dyDescent="0.3">
      <c r="M21" s="34"/>
      <c r="N21" s="34"/>
      <c r="O21" s="34" t="s">
        <v>100</v>
      </c>
      <c r="P21" s="34" t="s">
        <v>106</v>
      </c>
      <c r="Q21" s="35" t="s">
        <v>42</v>
      </c>
      <c r="R21" s="35" t="s">
        <v>80</v>
      </c>
    </row>
  </sheetData>
  <phoneticPr fontId="1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Thermal_MID</vt:lpstr>
      <vt:lpstr>Thermal_UP</vt:lpstr>
      <vt:lpstr>COMM&amp;PROCESS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2023-04-18T16:22:41Z</dcterms:modified>
</cp:coreProperties>
</file>