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Pictures\TIMES-O-G-B\SuppXLS\"/>
    </mc:Choice>
  </mc:AlternateContent>
  <xr:revisionPtr revIDLastSave="0" documentId="13_ncr:1_{37D57F8E-EF3B-4F8D-AD4A-E60BEEB79C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_Data" sheetId="5" r:id="rId1"/>
    <sheet name="DEM_Sectors" sheetId="3" r:id="rId2"/>
    <sheet name="DEM_Fuels" sheetId="4" r:id="rId3"/>
    <sheet name="DEM_BioFuels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3" l="1"/>
  <c r="G6" i="3"/>
  <c r="H6" i="3"/>
  <c r="I6" i="3"/>
  <c r="J6" i="3"/>
  <c r="K6" i="3"/>
  <c r="L6" i="3"/>
  <c r="I23" i="7" l="1"/>
  <c r="J23" i="7"/>
  <c r="K23" i="7"/>
  <c r="L23" i="7"/>
  <c r="M23" i="7"/>
  <c r="N23" i="7"/>
  <c r="O23" i="7"/>
  <c r="I24" i="7"/>
  <c r="J24" i="7"/>
  <c r="K24" i="7"/>
  <c r="L24" i="7"/>
  <c r="M24" i="7"/>
  <c r="N24" i="7"/>
  <c r="O24" i="7"/>
  <c r="I25" i="7"/>
  <c r="J25" i="7"/>
  <c r="K25" i="7"/>
  <c r="L25" i="7"/>
  <c r="M25" i="7"/>
  <c r="N25" i="7"/>
  <c r="O25" i="7"/>
  <c r="I26" i="7"/>
  <c r="J26" i="7"/>
  <c r="K26" i="7"/>
  <c r="L26" i="7"/>
  <c r="M26" i="7"/>
  <c r="N26" i="7"/>
  <c r="O26" i="7"/>
  <c r="H24" i="4"/>
  <c r="I24" i="4"/>
  <c r="J24" i="4"/>
  <c r="K24" i="4"/>
  <c r="L24" i="4"/>
  <c r="M24" i="4"/>
  <c r="N24" i="4"/>
  <c r="H25" i="4"/>
  <c r="I25" i="4"/>
  <c r="J25" i="4"/>
  <c r="K25" i="4"/>
  <c r="L25" i="4"/>
  <c r="M25" i="4"/>
  <c r="N25" i="4"/>
  <c r="H26" i="4"/>
  <c r="I26" i="4"/>
  <c r="J26" i="4"/>
  <c r="K26" i="4"/>
  <c r="L26" i="4"/>
  <c r="M26" i="4"/>
  <c r="N26" i="4"/>
  <c r="H27" i="4"/>
  <c r="I27" i="4"/>
  <c r="J27" i="4"/>
  <c r="K27" i="4"/>
  <c r="L27" i="4"/>
  <c r="M27" i="4"/>
  <c r="N27" i="4"/>
  <c r="Q50" i="7"/>
  <c r="Q49" i="7"/>
  <c r="Q47" i="7"/>
  <c r="Q46" i="7"/>
  <c r="I41" i="7"/>
  <c r="H41" i="7"/>
  <c r="G41" i="7"/>
  <c r="F41" i="7"/>
  <c r="E40" i="7"/>
  <c r="W45" i="5" l="1"/>
  <c r="W41" i="5"/>
  <c r="W40" i="5"/>
  <c r="AC39" i="5"/>
  <c r="Y39" i="5"/>
  <c r="X39" i="5"/>
  <c r="W30" i="5"/>
  <c r="W34" i="5"/>
  <c r="AD27" i="5"/>
  <c r="Z27" i="5"/>
  <c r="AQ26" i="5"/>
  <c r="J8" i="3" s="1"/>
  <c r="AK39" i="5" a="1"/>
  <c r="AK27" i="5" a="1"/>
  <c r="AK27" i="5" s="1"/>
  <c r="W27" i="5" s="1"/>
  <c r="AK21" i="5" a="1"/>
  <c r="AK21" i="5" s="1"/>
  <c r="W21" i="5" s="1"/>
  <c r="AK14" i="5" a="1"/>
  <c r="AK14" i="5" s="1"/>
  <c r="W14" i="5" s="1"/>
  <c r="AK5" i="5" a="1"/>
  <c r="AK5" i="5" s="1"/>
  <c r="W5" i="5" s="1"/>
  <c r="N27" i="5"/>
  <c r="M27" i="5"/>
  <c r="L27" i="5"/>
  <c r="K27" i="5"/>
  <c r="J27" i="5"/>
  <c r="I27" i="5"/>
  <c r="H27" i="5"/>
  <c r="N25" i="5"/>
  <c r="M25" i="5"/>
  <c r="L25" i="5"/>
  <c r="K25" i="5"/>
  <c r="J25" i="5"/>
  <c r="I25" i="5"/>
  <c r="H25" i="5"/>
  <c r="AK39" i="5" l="1"/>
  <c r="W39" i="5" s="1"/>
  <c r="AC40" i="5"/>
  <c r="AE42" i="5"/>
  <c r="N28" i="5" s="1"/>
  <c r="AC44" i="5"/>
  <c r="L30" i="5" s="1"/>
  <c r="Z45" i="5"/>
  <c r="I31" i="5" s="1"/>
  <c r="AB47" i="5"/>
  <c r="K33" i="5" s="1"/>
  <c r="W47" i="5"/>
  <c r="W43" i="5"/>
  <c r="AE39" i="5"/>
  <c r="AA39" i="5"/>
  <c r="Z40" i="5"/>
  <c r="AB42" i="5"/>
  <c r="K28" i="5" s="1"/>
  <c r="Y43" i="5"/>
  <c r="H29" i="5" s="1"/>
  <c r="Z44" i="5"/>
  <c r="I30" i="5" s="1"/>
  <c r="AB46" i="5"/>
  <c r="K32" i="5" s="1"/>
  <c r="AC47" i="5"/>
  <c r="L33" i="5" s="1"/>
  <c r="W46" i="5"/>
  <c r="W42" i="5"/>
  <c r="AD39" i="5"/>
  <c r="Z39" i="5"/>
  <c r="AE40" i="5"/>
  <c r="AC42" i="5"/>
  <c r="L28" i="5" s="1"/>
  <c r="Z43" i="5"/>
  <c r="I29" i="5" s="1"/>
  <c r="AB39" i="5"/>
  <c r="W44" i="5"/>
  <c r="Z46" i="5"/>
  <c r="I32" i="5" s="1"/>
  <c r="AE43" i="5"/>
  <c r="N29" i="5" s="1"/>
  <c r="AC30" i="5"/>
  <c r="L18" i="5" s="1"/>
  <c r="AC34" i="5"/>
  <c r="L22" i="5" s="1"/>
  <c r="AM26" i="5"/>
  <c r="X27" i="5"/>
  <c r="AB27" i="5"/>
  <c r="W28" i="5"/>
  <c r="W32" i="5"/>
  <c r="X33" i="5"/>
  <c r="G21" i="5" s="1"/>
  <c r="AA34" i="5"/>
  <c r="J22" i="5" s="1"/>
  <c r="AC32" i="5"/>
  <c r="L20" i="5" s="1"/>
  <c r="Y32" i="5"/>
  <c r="H20" i="5" s="1"/>
  <c r="AA30" i="5"/>
  <c r="J18" i="5" s="1"/>
  <c r="AD29" i="5"/>
  <c r="M16" i="5" s="1"/>
  <c r="AC28" i="5"/>
  <c r="L14" i="5" s="1"/>
  <c r="Y28" i="5"/>
  <c r="H14" i="5" s="1"/>
  <c r="AS26" i="5"/>
  <c r="Y27" i="5"/>
  <c r="AC27" i="5"/>
  <c r="W29" i="5"/>
  <c r="W31" i="5"/>
  <c r="AA35" i="5"/>
  <c r="J23" i="5" s="1"/>
  <c r="AC33" i="5"/>
  <c r="L21" i="5" s="1"/>
  <c r="Y33" i="5"/>
  <c r="H21" i="5" s="1"/>
  <c r="AA31" i="5"/>
  <c r="J19" i="5" s="1"/>
  <c r="AD30" i="5"/>
  <c r="M18" i="5" s="1"/>
  <c r="AC29" i="5"/>
  <c r="L16" i="5" s="1"/>
  <c r="Y29" i="5"/>
  <c r="H16" i="5" s="1"/>
  <c r="AO26" i="5"/>
  <c r="AA27" i="5"/>
  <c r="AE27" i="5"/>
  <c r="W33" i="5"/>
  <c r="W35" i="5"/>
  <c r="AC35" i="5"/>
  <c r="L23" i="5" s="1"/>
  <c r="Y35" i="5"/>
  <c r="H23" i="5" s="1"/>
  <c r="AA33" i="5"/>
  <c r="J21" i="5" s="1"/>
  <c r="AC31" i="5"/>
  <c r="L19" i="5" s="1"/>
  <c r="Y31" i="5"/>
  <c r="H19" i="5" s="1"/>
  <c r="AA29" i="5"/>
  <c r="J16" i="5" s="1"/>
  <c r="AD28" i="5"/>
  <c r="M14" i="5" s="1"/>
  <c r="AL20" i="5"/>
  <c r="E7" i="3" s="1"/>
  <c r="X21" i="5"/>
  <c r="AB21" i="5"/>
  <c r="W22" i="5"/>
  <c r="X22" i="5"/>
  <c r="G12" i="5" s="1"/>
  <c r="AC23" i="5"/>
  <c r="L13" i="5" s="1"/>
  <c r="Y23" i="5"/>
  <c r="H13" i="5" s="1"/>
  <c r="Y21" i="5"/>
  <c r="AC21" i="5"/>
  <c r="W23" i="5"/>
  <c r="AE22" i="5"/>
  <c r="N12" i="5" s="1"/>
  <c r="AA22" i="5"/>
  <c r="J12" i="5" s="1"/>
  <c r="Z21" i="5"/>
  <c r="AD21" i="5"/>
  <c r="AE23" i="5"/>
  <c r="N13" i="5" s="1"/>
  <c r="AA23" i="5"/>
  <c r="J13" i="5" s="1"/>
  <c r="AP20" i="5"/>
  <c r="I7" i="3" s="1"/>
  <c r="AA21" i="5"/>
  <c r="AE21" i="5"/>
  <c r="AC22" i="5"/>
  <c r="L12" i="5" s="1"/>
  <c r="AS13" i="5"/>
  <c r="AE16" i="5" s="1"/>
  <c r="N11" i="5" s="1"/>
  <c r="AA14" i="5"/>
  <c r="AE14" i="5"/>
  <c r="Z14" i="5"/>
  <c r="AQ13" i="5"/>
  <c r="X14" i="5"/>
  <c r="AB14" i="5"/>
  <c r="W15" i="5"/>
  <c r="AE15" i="5"/>
  <c r="N10" i="5" s="1"/>
  <c r="AM13" i="5"/>
  <c r="AD14" i="5"/>
  <c r="AO13" i="5"/>
  <c r="AA15" i="5" s="1"/>
  <c r="J10" i="5" s="1"/>
  <c r="Y14" i="5"/>
  <c r="AC14" i="5"/>
  <c r="W16" i="5"/>
  <c r="Z15" i="5"/>
  <c r="I10" i="5" s="1"/>
  <c r="AB5" i="5"/>
  <c r="X5" i="5"/>
  <c r="AE5" i="5"/>
  <c r="AA5" i="5"/>
  <c r="W8" i="5"/>
  <c r="AD5" i="5"/>
  <c r="Z5" i="5"/>
  <c r="W7" i="5"/>
  <c r="AC5" i="5"/>
  <c r="Y5" i="5"/>
  <c r="W6" i="5"/>
  <c r="AM4" i="5"/>
  <c r="F5" i="3" s="1"/>
  <c r="AM38" i="5"/>
  <c r="Y44" i="5" s="1"/>
  <c r="H30" i="5" s="1"/>
  <c r="AL4" i="5"/>
  <c r="E5" i="3" s="1"/>
  <c r="AP4" i="5"/>
  <c r="I5" i="3" s="1"/>
  <c r="AL13" i="5"/>
  <c r="E6" i="3" s="1"/>
  <c r="AP13" i="5"/>
  <c r="AM20" i="5"/>
  <c r="F7" i="3" s="1"/>
  <c r="AQ20" i="5"/>
  <c r="J7" i="3" s="1"/>
  <c r="AL26" i="5"/>
  <c r="AP26" i="5"/>
  <c r="AL38" i="5"/>
  <c r="X41" i="5" s="1"/>
  <c r="AP38" i="5"/>
  <c r="AQ4" i="5"/>
  <c r="J5" i="3" s="1"/>
  <c r="AQ38" i="5"/>
  <c r="AS4" i="5"/>
  <c r="L5" i="3" s="1"/>
  <c r="AR20" i="5"/>
  <c r="K7" i="3" s="1"/>
  <c r="AO38" i="5"/>
  <c r="AA41" i="5" s="1"/>
  <c r="AO4" i="5"/>
  <c r="H5" i="3" s="1"/>
  <c r="AN20" i="5"/>
  <c r="G7" i="3" s="1"/>
  <c r="AS38" i="5"/>
  <c r="AE45" i="5" s="1"/>
  <c r="N31" i="5" s="1"/>
  <c r="AR4" i="5"/>
  <c r="K5" i="3" s="1"/>
  <c r="AN4" i="5"/>
  <c r="G5" i="3" s="1"/>
  <c r="AR13" i="5"/>
  <c r="AN13" i="5"/>
  <c r="AO20" i="5"/>
  <c r="H7" i="3" s="1"/>
  <c r="AS20" i="5"/>
  <c r="L7" i="3" s="1"/>
  <c r="AR26" i="5"/>
  <c r="AN26" i="5"/>
  <c r="Z33" i="5" s="1"/>
  <c r="I21" i="5" s="1"/>
  <c r="AR38" i="5"/>
  <c r="AD45" i="5" s="1"/>
  <c r="M31" i="5" s="1"/>
  <c r="AN38" i="5"/>
  <c r="T208" i="4"/>
  <c r="N30" i="7" l="1"/>
  <c r="M31" i="4"/>
  <c r="O30" i="7"/>
  <c r="N31" i="4"/>
  <c r="G26" i="5"/>
  <c r="I29" i="7"/>
  <c r="H30" i="4"/>
  <c r="Y47" i="5"/>
  <c r="H33" i="5" s="1"/>
  <c r="AD44" i="5"/>
  <c r="M30" i="5" s="1"/>
  <c r="L27" i="7"/>
  <c r="K28" i="4"/>
  <c r="AE46" i="5"/>
  <c r="N32" i="5" s="1"/>
  <c r="M29" i="7"/>
  <c r="L30" i="4"/>
  <c r="AA42" i="5"/>
  <c r="J28" i="5" s="1"/>
  <c r="Y40" i="5"/>
  <c r="J31" i="7"/>
  <c r="I32" i="4"/>
  <c r="Y42" i="5"/>
  <c r="H28" i="5" s="1"/>
  <c r="X46" i="5"/>
  <c r="G32" i="5" s="1"/>
  <c r="L31" i="7"/>
  <c r="K32" i="4"/>
  <c r="J29" i="7"/>
  <c r="I30" i="4"/>
  <c r="AE41" i="5"/>
  <c r="AE38" i="5" s="1"/>
  <c r="X45" i="5"/>
  <c r="G31" i="5" s="1"/>
  <c r="AA46" i="5"/>
  <c r="J32" i="5" s="1"/>
  <c r="AD41" i="5"/>
  <c r="G9" i="3"/>
  <c r="Z42" i="5"/>
  <c r="I28" i="5" s="1"/>
  <c r="Z47" i="5"/>
  <c r="I33" i="5" s="1"/>
  <c r="J9" i="3"/>
  <c r="AC46" i="5"/>
  <c r="L32" i="5" s="1"/>
  <c r="AC45" i="5"/>
  <c r="L31" i="5" s="1"/>
  <c r="I9" i="3"/>
  <c r="AB45" i="5"/>
  <c r="K31" i="5" s="1"/>
  <c r="AB40" i="5"/>
  <c r="AB44" i="5"/>
  <c r="K30" i="5" s="1"/>
  <c r="AC41" i="5"/>
  <c r="AA47" i="5"/>
  <c r="J33" i="5" s="1"/>
  <c r="AD43" i="5"/>
  <c r="M29" i="5" s="1"/>
  <c r="AB41" i="5"/>
  <c r="X42" i="5"/>
  <c r="G28" i="5" s="1"/>
  <c r="AC43" i="5"/>
  <c r="L29" i="5" s="1"/>
  <c r="AB43" i="5"/>
  <c r="K29" i="5" s="1"/>
  <c r="Z41" i="5"/>
  <c r="K9" i="3"/>
  <c r="AD47" i="5"/>
  <c r="M33" i="5" s="1"/>
  <c r="AD42" i="5"/>
  <c r="AD46" i="5"/>
  <c r="M32" i="5" s="1"/>
  <c r="H9" i="3"/>
  <c r="AA44" i="5"/>
  <c r="J30" i="5" s="1"/>
  <c r="AA43" i="5"/>
  <c r="J29" i="5" s="1"/>
  <c r="E9" i="3"/>
  <c r="X47" i="5"/>
  <c r="G33" i="5" s="1"/>
  <c r="X40" i="5"/>
  <c r="G24" i="5" s="1"/>
  <c r="X43" i="5"/>
  <c r="G29" i="5" s="1"/>
  <c r="O28" i="7"/>
  <c r="N29" i="4"/>
  <c r="X44" i="5"/>
  <c r="G30" i="5" s="1"/>
  <c r="J28" i="7"/>
  <c r="I29" i="4"/>
  <c r="M32" i="7"/>
  <c r="L33" i="4"/>
  <c r="AA45" i="5"/>
  <c r="J31" i="5" s="1"/>
  <c r="I28" i="7"/>
  <c r="H29" i="4"/>
  <c r="AD40" i="5"/>
  <c r="L32" i="7"/>
  <c r="K33" i="4"/>
  <c r="J30" i="7"/>
  <c r="I31" i="4"/>
  <c r="O27" i="7"/>
  <c r="N28" i="4"/>
  <c r="L9" i="3"/>
  <c r="AE47" i="5"/>
  <c r="N33" i="5" s="1"/>
  <c r="AE44" i="5"/>
  <c r="N30" i="5" s="1"/>
  <c r="F9" i="3"/>
  <c r="Y41" i="5"/>
  <c r="Y46" i="5"/>
  <c r="H32" i="5" s="1"/>
  <c r="Y45" i="5"/>
  <c r="H31" i="5" s="1"/>
  <c r="M27" i="7"/>
  <c r="L28" i="4"/>
  <c r="AA40" i="5"/>
  <c r="J20" i="7"/>
  <c r="I21" i="4"/>
  <c r="I8" i="3"/>
  <c r="AB33" i="5"/>
  <c r="K21" i="5" s="1"/>
  <c r="AB29" i="5"/>
  <c r="K16" i="5" s="1"/>
  <c r="K20" i="7"/>
  <c r="J21" i="4"/>
  <c r="N17" i="7"/>
  <c r="M18" i="4"/>
  <c r="I20" i="7"/>
  <c r="H21" i="4"/>
  <c r="L8" i="3"/>
  <c r="AE28" i="5"/>
  <c r="N14" i="5" s="1"/>
  <c r="AE32" i="5"/>
  <c r="N20" i="5" s="1"/>
  <c r="I19" i="7"/>
  <c r="H20" i="4"/>
  <c r="H20" i="7"/>
  <c r="G21" i="4"/>
  <c r="E8" i="3"/>
  <c r="X35" i="5"/>
  <c r="G23" i="5" s="1"/>
  <c r="X31" i="5"/>
  <c r="G19" i="5" s="1"/>
  <c r="K15" i="7"/>
  <c r="J16" i="4"/>
  <c r="J17" i="5"/>
  <c r="M18" i="7"/>
  <c r="L19" i="4"/>
  <c r="AE33" i="5"/>
  <c r="N21" i="5" s="1"/>
  <c r="X30" i="5"/>
  <c r="G18" i="5" s="1"/>
  <c r="I15" i="7"/>
  <c r="H16" i="4"/>
  <c r="H17" i="5"/>
  <c r="K18" i="7"/>
  <c r="J19" i="4"/>
  <c r="M20" i="7"/>
  <c r="L21" i="4"/>
  <c r="AE35" i="5"/>
  <c r="N23" i="5" s="1"/>
  <c r="I13" i="7"/>
  <c r="H14" i="4"/>
  <c r="H15" i="5"/>
  <c r="K17" i="7"/>
  <c r="J18" i="4"/>
  <c r="M19" i="7"/>
  <c r="L20" i="4"/>
  <c r="AE34" i="5"/>
  <c r="N22" i="5" s="1"/>
  <c r="F8" i="3"/>
  <c r="Y30" i="5"/>
  <c r="H18" i="5" s="1"/>
  <c r="Y34" i="5"/>
  <c r="H22" i="5" s="1"/>
  <c r="M15" i="5"/>
  <c r="N13" i="7"/>
  <c r="M14" i="4"/>
  <c r="M22" i="7"/>
  <c r="L23" i="4"/>
  <c r="AB28" i="5"/>
  <c r="K14" i="5" s="1"/>
  <c r="K22" i="7"/>
  <c r="J23" i="4"/>
  <c r="K21" i="7"/>
  <c r="J22" i="4"/>
  <c r="K8" i="3"/>
  <c r="AD35" i="5"/>
  <c r="M23" i="5" s="1"/>
  <c r="AD31" i="5"/>
  <c r="M19" i="5" s="1"/>
  <c r="AE29" i="5"/>
  <c r="N16" i="5" s="1"/>
  <c r="Z32" i="5"/>
  <c r="I20" i="5" s="1"/>
  <c r="AB34" i="5"/>
  <c r="K22" i="5" s="1"/>
  <c r="X34" i="5"/>
  <c r="G22" i="5" s="1"/>
  <c r="M15" i="7"/>
  <c r="L16" i="4"/>
  <c r="L17" i="5"/>
  <c r="AE31" i="5"/>
  <c r="N19" i="5" s="1"/>
  <c r="Z34" i="5"/>
  <c r="I22" i="5" s="1"/>
  <c r="X32" i="5"/>
  <c r="G20" i="5" s="1"/>
  <c r="M13" i="7"/>
  <c r="L14" i="4"/>
  <c r="L15" i="5"/>
  <c r="AE30" i="5"/>
  <c r="N18" i="5" s="1"/>
  <c r="AB35" i="5"/>
  <c r="K23" i="5" s="1"/>
  <c r="M21" i="7"/>
  <c r="L22" i="4"/>
  <c r="G8" i="3"/>
  <c r="Z35" i="5"/>
  <c r="I23" i="5" s="1"/>
  <c r="Z31" i="5"/>
  <c r="I19" i="5" s="1"/>
  <c r="I18" i="7"/>
  <c r="H19" i="4"/>
  <c r="N15" i="7"/>
  <c r="M16" i="4"/>
  <c r="M17" i="5"/>
  <c r="Z28" i="5"/>
  <c r="I14" i="5" s="1"/>
  <c r="AB30" i="5"/>
  <c r="K18" i="5" s="1"/>
  <c r="AD32" i="5"/>
  <c r="M20" i="5" s="1"/>
  <c r="I22" i="7"/>
  <c r="H23" i="4"/>
  <c r="AA32" i="5"/>
  <c r="J20" i="5" s="1"/>
  <c r="AA28" i="5"/>
  <c r="J14" i="5" s="1"/>
  <c r="H8" i="3"/>
  <c r="Z30" i="5"/>
  <c r="I18" i="5" s="1"/>
  <c r="AB32" i="5"/>
  <c r="K20" i="5" s="1"/>
  <c r="AD34" i="5"/>
  <c r="M22" i="5" s="1"/>
  <c r="X28" i="5"/>
  <c r="G14" i="5" s="1"/>
  <c r="Z29" i="5"/>
  <c r="I16" i="5" s="1"/>
  <c r="AB31" i="5"/>
  <c r="K19" i="5" s="1"/>
  <c r="AD33" i="5"/>
  <c r="M21" i="5" s="1"/>
  <c r="X29" i="5"/>
  <c r="G16" i="5" s="1"/>
  <c r="M17" i="7"/>
  <c r="L18" i="4"/>
  <c r="M11" i="7"/>
  <c r="L12" i="4"/>
  <c r="K12" i="7"/>
  <c r="J13" i="4"/>
  <c r="K11" i="7"/>
  <c r="J12" i="4"/>
  <c r="I12" i="7"/>
  <c r="H13" i="4"/>
  <c r="Z23" i="5"/>
  <c r="I13" i="5" s="1"/>
  <c r="O12" i="7"/>
  <c r="N13" i="4"/>
  <c r="N12" i="4"/>
  <c r="O11" i="7"/>
  <c r="M12" i="7"/>
  <c r="L13" i="4"/>
  <c r="AD23" i="5"/>
  <c r="M13" i="5" s="1"/>
  <c r="Z22" i="5"/>
  <c r="I12" i="5" s="1"/>
  <c r="AB23" i="5"/>
  <c r="K13" i="5" s="1"/>
  <c r="H11" i="7"/>
  <c r="G12" i="4"/>
  <c r="Y22" i="5"/>
  <c r="H12" i="5" s="1"/>
  <c r="AD22" i="5"/>
  <c r="M12" i="5" s="1"/>
  <c r="X23" i="5"/>
  <c r="G13" i="5" s="1"/>
  <c r="AB22" i="5"/>
  <c r="K12" i="5" s="1"/>
  <c r="AD15" i="5"/>
  <c r="M10" i="5" s="1"/>
  <c r="M10" i="4" s="1"/>
  <c r="X15" i="5"/>
  <c r="G10" i="5" s="1"/>
  <c r="J9" i="7"/>
  <c r="I10" i="4"/>
  <c r="O9" i="7"/>
  <c r="N10" i="4"/>
  <c r="AA16" i="5"/>
  <c r="J11" i="5" s="1"/>
  <c r="AB16" i="5"/>
  <c r="K11" i="5" s="1"/>
  <c r="Z16" i="5"/>
  <c r="I11" i="5" s="1"/>
  <c r="X16" i="5"/>
  <c r="G11" i="5" s="1"/>
  <c r="O10" i="7"/>
  <c r="N11" i="4"/>
  <c r="J10" i="4"/>
  <c r="K9" i="7"/>
  <c r="H9" i="7"/>
  <c r="G10" i="4"/>
  <c r="N9" i="7"/>
  <c r="Y16" i="5"/>
  <c r="H11" i="5" s="1"/>
  <c r="AC16" i="5"/>
  <c r="L11" i="5" s="1"/>
  <c r="Y15" i="5"/>
  <c r="H10" i="5" s="1"/>
  <c r="AD16" i="5"/>
  <c r="M11" i="5" s="1"/>
  <c r="AC15" i="5"/>
  <c r="L10" i="5" s="1"/>
  <c r="AB15" i="5"/>
  <c r="K10" i="5" s="1"/>
  <c r="AD8" i="5"/>
  <c r="M9" i="5" s="1"/>
  <c r="M9" i="4" s="1"/>
  <c r="X6" i="5"/>
  <c r="G5" i="5" s="1"/>
  <c r="AD7" i="5"/>
  <c r="M7" i="5" s="1"/>
  <c r="AA7" i="5"/>
  <c r="J7" i="5" s="1"/>
  <c r="K6" i="7" s="1"/>
  <c r="X8" i="5"/>
  <c r="G9" i="5" s="1"/>
  <c r="H8" i="7" s="1"/>
  <c r="AB6" i="5"/>
  <c r="K5" i="5" s="1"/>
  <c r="J8" i="5"/>
  <c r="AE6" i="5"/>
  <c r="N5" i="5" s="1"/>
  <c r="G9" i="4"/>
  <c r="N8" i="7"/>
  <c r="Y6" i="5"/>
  <c r="H5" i="5" s="1"/>
  <c r="AE7" i="5"/>
  <c r="N7" i="5" s="1"/>
  <c r="H4" i="7"/>
  <c r="G5" i="4"/>
  <c r="G6" i="5"/>
  <c r="AC6" i="5"/>
  <c r="L5" i="5" s="1"/>
  <c r="AE8" i="5"/>
  <c r="N9" i="5" s="1"/>
  <c r="Z6" i="5"/>
  <c r="I5" i="5" s="1"/>
  <c r="AB8" i="5"/>
  <c r="K9" i="5" s="1"/>
  <c r="Y8" i="5"/>
  <c r="H9" i="5" s="1"/>
  <c r="AC7" i="5"/>
  <c r="L7" i="5" s="1"/>
  <c r="N6" i="7"/>
  <c r="M7" i="4"/>
  <c r="M8" i="5"/>
  <c r="L4" i="7"/>
  <c r="K5" i="4"/>
  <c r="K6" i="5"/>
  <c r="AA8" i="5"/>
  <c r="J9" i="5" s="1"/>
  <c r="AB7" i="5"/>
  <c r="K7" i="5" s="1"/>
  <c r="Y7" i="5"/>
  <c r="H7" i="5" s="1"/>
  <c r="Z7" i="5"/>
  <c r="I7" i="5" s="1"/>
  <c r="AD6" i="5"/>
  <c r="M5" i="5" s="1"/>
  <c r="X7" i="5"/>
  <c r="G7" i="5" s="1"/>
  <c r="AA6" i="5"/>
  <c r="J5" i="5" s="1"/>
  <c r="AC8" i="5"/>
  <c r="L9" i="5" s="1"/>
  <c r="Z8" i="5"/>
  <c r="I9" i="5" s="1"/>
  <c r="AE26" i="5"/>
  <c r="AC26" i="5"/>
  <c r="AC20" i="5"/>
  <c r="Y20" i="5"/>
  <c r="X20" i="5"/>
  <c r="AE20" i="5"/>
  <c r="AA20" i="5"/>
  <c r="I30" i="7" l="1"/>
  <c r="H31" i="4"/>
  <c r="H28" i="7"/>
  <c r="G29" i="4"/>
  <c r="AA38" i="5"/>
  <c r="N32" i="7"/>
  <c r="M33" i="4"/>
  <c r="I32" i="7"/>
  <c r="H33" i="4"/>
  <c r="O29" i="7"/>
  <c r="N30" i="4"/>
  <c r="K30" i="7"/>
  <c r="J31" i="4"/>
  <c r="K28" i="7"/>
  <c r="J29" i="4"/>
  <c r="AD38" i="5"/>
  <c r="M28" i="5"/>
  <c r="L28" i="7"/>
  <c r="K29" i="4"/>
  <c r="N28" i="7"/>
  <c r="M29" i="4"/>
  <c r="AB38" i="5"/>
  <c r="M31" i="7"/>
  <c r="L32" i="4"/>
  <c r="I31" i="7"/>
  <c r="H32" i="4"/>
  <c r="H29" i="7"/>
  <c r="G30" i="4"/>
  <c r="K29" i="7"/>
  <c r="J30" i="4"/>
  <c r="K32" i="7"/>
  <c r="J33" i="4"/>
  <c r="Y38" i="5"/>
  <c r="O31" i="7"/>
  <c r="N32" i="4"/>
  <c r="AC38" i="5"/>
  <c r="H32" i="7"/>
  <c r="G33" i="4"/>
  <c r="H27" i="7"/>
  <c r="G28" i="4"/>
  <c r="J32" i="7"/>
  <c r="I33" i="4"/>
  <c r="K31" i="7"/>
  <c r="J32" i="4"/>
  <c r="I27" i="7"/>
  <c r="H28" i="4"/>
  <c r="K27" i="7"/>
  <c r="J28" i="4"/>
  <c r="X38" i="5"/>
  <c r="N29" i="7"/>
  <c r="M30" i="4"/>
  <c r="O32" i="7"/>
  <c r="N33" i="4"/>
  <c r="H23" i="7"/>
  <c r="H44" i="7" s="1" a="1"/>
  <c r="G24" i="4"/>
  <c r="G25" i="5"/>
  <c r="M28" i="7"/>
  <c r="L29" i="4"/>
  <c r="L30" i="7"/>
  <c r="K31" i="4"/>
  <c r="H31" i="7"/>
  <c r="G32" i="4"/>
  <c r="H25" i="7"/>
  <c r="I44" i="7" s="1" a="1"/>
  <c r="G26" i="4"/>
  <c r="G27" i="5"/>
  <c r="N31" i="7"/>
  <c r="M32" i="4"/>
  <c r="Z38" i="5"/>
  <c r="L29" i="7"/>
  <c r="K30" i="4"/>
  <c r="M30" i="7"/>
  <c r="L31" i="4"/>
  <c r="J27" i="7"/>
  <c r="I28" i="4"/>
  <c r="H30" i="7"/>
  <c r="G31" i="4"/>
  <c r="M23" i="4"/>
  <c r="N22" i="7"/>
  <c r="I21" i="7"/>
  <c r="H22" i="4"/>
  <c r="I14" i="7"/>
  <c r="H15" i="4"/>
  <c r="I16" i="7"/>
  <c r="H17" i="4"/>
  <c r="O20" i="7"/>
  <c r="N21" i="4"/>
  <c r="M22" i="4"/>
  <c r="N21" i="7"/>
  <c r="N19" i="7"/>
  <c r="M20" i="4"/>
  <c r="J18" i="7"/>
  <c r="I19" i="4"/>
  <c r="H21" i="7"/>
  <c r="G22" i="4"/>
  <c r="O21" i="7"/>
  <c r="N22" i="4"/>
  <c r="H17" i="7"/>
  <c r="G18" i="4"/>
  <c r="K16" i="7"/>
  <c r="J17" i="4"/>
  <c r="Z26" i="5"/>
  <c r="L19" i="7"/>
  <c r="K20" i="4"/>
  <c r="K19" i="7"/>
  <c r="J20" i="4"/>
  <c r="J22" i="7"/>
  <c r="I23" i="4"/>
  <c r="M16" i="7"/>
  <c r="L17" i="4"/>
  <c r="J15" i="7"/>
  <c r="I16" i="4"/>
  <c r="I17" i="5"/>
  <c r="J13" i="7"/>
  <c r="I14" i="4"/>
  <c r="I15" i="5"/>
  <c r="O17" i="7"/>
  <c r="N18" i="4"/>
  <c r="I20" i="4"/>
  <c r="J19" i="7"/>
  <c r="O19" i="7"/>
  <c r="N20" i="4"/>
  <c r="M21" i="4"/>
  <c r="N20" i="7"/>
  <c r="K13" i="7"/>
  <c r="J14" i="4"/>
  <c r="J15" i="5"/>
  <c r="O18" i="7"/>
  <c r="N19" i="4"/>
  <c r="N18" i="7"/>
  <c r="M19" i="4"/>
  <c r="N14" i="7"/>
  <c r="M15" i="4"/>
  <c r="O22" i="7"/>
  <c r="N23" i="4"/>
  <c r="H22" i="7"/>
  <c r="G23" i="4"/>
  <c r="L20" i="7"/>
  <c r="K21" i="4"/>
  <c r="X26" i="5"/>
  <c r="L18" i="7"/>
  <c r="K19" i="4"/>
  <c r="L17" i="7"/>
  <c r="K18" i="4"/>
  <c r="L22" i="7"/>
  <c r="K23" i="4"/>
  <c r="L21" i="7"/>
  <c r="K22" i="4"/>
  <c r="AB26" i="5"/>
  <c r="AD26" i="5"/>
  <c r="J17" i="7"/>
  <c r="I18" i="4"/>
  <c r="H19" i="7"/>
  <c r="G20" i="4"/>
  <c r="I17" i="7"/>
  <c r="H18" i="4"/>
  <c r="Y26" i="5"/>
  <c r="AA26" i="5"/>
  <c r="G17" i="5"/>
  <c r="H15" i="7"/>
  <c r="G44" i="7" s="1" a="1"/>
  <c r="G16" i="4"/>
  <c r="H13" i="7"/>
  <c r="G14" i="4"/>
  <c r="G15" i="5"/>
  <c r="N16" i="7"/>
  <c r="M17" i="4"/>
  <c r="M14" i="7"/>
  <c r="L15" i="4"/>
  <c r="J21" i="7"/>
  <c r="I22" i="4"/>
  <c r="O15" i="7"/>
  <c r="N16" i="4"/>
  <c r="N17" i="5"/>
  <c r="L13" i="7"/>
  <c r="K14" i="4"/>
  <c r="K15" i="5"/>
  <c r="H18" i="7"/>
  <c r="G19" i="4"/>
  <c r="O13" i="7"/>
  <c r="N14" i="4"/>
  <c r="N15" i="5"/>
  <c r="K17" i="5"/>
  <c r="L15" i="7"/>
  <c r="K16" i="4"/>
  <c r="N11" i="7"/>
  <c r="M12" i="4"/>
  <c r="L12" i="7"/>
  <c r="K13" i="4"/>
  <c r="I11" i="7"/>
  <c r="H12" i="4"/>
  <c r="J11" i="7"/>
  <c r="I12" i="4"/>
  <c r="J12" i="7"/>
  <c r="I13" i="4"/>
  <c r="Z20" i="5"/>
  <c r="L11" i="7"/>
  <c r="K12" i="4"/>
  <c r="M13" i="4"/>
  <c r="N12" i="7"/>
  <c r="AD20" i="5"/>
  <c r="AB20" i="5"/>
  <c r="H12" i="7"/>
  <c r="G13" i="4"/>
  <c r="J10" i="7"/>
  <c r="I11" i="4"/>
  <c r="M10" i="7"/>
  <c r="L11" i="4"/>
  <c r="L10" i="7"/>
  <c r="K11" i="4"/>
  <c r="M11" i="4"/>
  <c r="N10" i="7"/>
  <c r="H10" i="7"/>
  <c r="G11" i="4"/>
  <c r="I9" i="7"/>
  <c r="H10" i="4"/>
  <c r="L9" i="7"/>
  <c r="K10" i="4"/>
  <c r="M9" i="7"/>
  <c r="L10" i="4"/>
  <c r="I10" i="7"/>
  <c r="H11" i="4"/>
  <c r="J11" i="4"/>
  <c r="K10" i="7"/>
  <c r="J7" i="4"/>
  <c r="I6" i="7"/>
  <c r="H7" i="4"/>
  <c r="H8" i="5"/>
  <c r="K7" i="7"/>
  <c r="J8" i="4"/>
  <c r="J8" i="7"/>
  <c r="I9" i="4"/>
  <c r="M6" i="5"/>
  <c r="N4" i="7"/>
  <c r="M5" i="4"/>
  <c r="K8" i="7"/>
  <c r="J9" i="4"/>
  <c r="N7" i="7"/>
  <c r="M8" i="4"/>
  <c r="I8" i="7"/>
  <c r="H9" i="4"/>
  <c r="M4" i="7"/>
  <c r="L5" i="4"/>
  <c r="L6" i="5"/>
  <c r="O6" i="7"/>
  <c r="N7" i="4"/>
  <c r="N8" i="5"/>
  <c r="K4" i="7"/>
  <c r="J5" i="4"/>
  <c r="J6" i="5"/>
  <c r="I6" i="5"/>
  <c r="J4" i="7"/>
  <c r="D44" i="7" s="1" a="1"/>
  <c r="I5" i="4"/>
  <c r="O4" i="7"/>
  <c r="N5" i="4"/>
  <c r="N6" i="5"/>
  <c r="G8" i="5"/>
  <c r="H6" i="7"/>
  <c r="G7" i="4"/>
  <c r="L6" i="7"/>
  <c r="K7" i="4"/>
  <c r="K8" i="5"/>
  <c r="M6" i="7"/>
  <c r="L7" i="4"/>
  <c r="L8" i="5"/>
  <c r="O8" i="7"/>
  <c r="N9" i="4"/>
  <c r="M8" i="7"/>
  <c r="L9" i="4"/>
  <c r="J6" i="7"/>
  <c r="I7" i="4"/>
  <c r="I8" i="5"/>
  <c r="L5" i="7"/>
  <c r="K6" i="4"/>
  <c r="L8" i="7"/>
  <c r="K9" i="4"/>
  <c r="H5" i="7"/>
  <c r="G6" i="4"/>
  <c r="I4" i="7"/>
  <c r="H5" i="4"/>
  <c r="H6" i="5"/>
  <c r="AC4" i="5"/>
  <c r="Y4" i="5"/>
  <c r="AB4" i="5"/>
  <c r="X4" i="5"/>
  <c r="AE4" i="5"/>
  <c r="AA4" i="5"/>
  <c r="AD4" i="5"/>
  <c r="Z4" i="5"/>
  <c r="AE13" i="5"/>
  <c r="AA13" i="5"/>
  <c r="AD13" i="5"/>
  <c r="Z13" i="5"/>
  <c r="AC13" i="5"/>
  <c r="Y13" i="5"/>
  <c r="AB13" i="5"/>
  <c r="X13" i="5"/>
  <c r="H107" i="7" l="1"/>
  <c r="H155" i="7" s="1"/>
  <c r="H105" i="7"/>
  <c r="H153" i="7" s="1"/>
  <c r="I44" i="7"/>
  <c r="H102" i="7" s="1"/>
  <c r="H150" i="7" s="1"/>
  <c r="H109" i="7"/>
  <c r="H157" i="7" s="1"/>
  <c r="H106" i="7"/>
  <c r="H154" i="7" s="1"/>
  <c r="H104" i="7"/>
  <c r="H152" i="7" s="1"/>
  <c r="H103" i="7"/>
  <c r="H151" i="7" s="1"/>
  <c r="H108" i="7"/>
  <c r="H156" i="7" s="1"/>
  <c r="H24" i="7"/>
  <c r="G25" i="4"/>
  <c r="V44" i="4" s="1" a="1"/>
  <c r="H96" i="7"/>
  <c r="H144" i="7" s="1"/>
  <c r="H98" i="7"/>
  <c r="H99" i="7"/>
  <c r="H147" i="7" s="1"/>
  <c r="H100" i="7"/>
  <c r="H148" i="7" s="1"/>
  <c r="H146" i="7"/>
  <c r="H44" i="7"/>
  <c r="H94" i="7" s="1"/>
  <c r="H142" i="7" s="1"/>
  <c r="H97" i="7"/>
  <c r="H145" i="7" s="1"/>
  <c r="H95" i="7"/>
  <c r="H143" i="7" s="1"/>
  <c r="H101" i="7"/>
  <c r="H149" i="7" s="1"/>
  <c r="H26" i="7"/>
  <c r="G27" i="4"/>
  <c r="N27" i="7"/>
  <c r="M28" i="4"/>
  <c r="O14" i="7"/>
  <c r="N15" i="4"/>
  <c r="H91" i="7"/>
  <c r="H139" i="7" s="1"/>
  <c r="H90" i="7"/>
  <c r="H138" i="7" s="1"/>
  <c r="H88" i="7"/>
  <c r="H136" i="7" s="1"/>
  <c r="G44" i="7"/>
  <c r="H86" i="7" s="1"/>
  <c r="H134" i="7" s="1"/>
  <c r="H89" i="7"/>
  <c r="H137" i="7" s="1"/>
  <c r="H92" i="7"/>
  <c r="H140" i="7" s="1"/>
  <c r="H87" i="7"/>
  <c r="H135" i="7" s="1"/>
  <c r="H93" i="7"/>
  <c r="H141" i="7" s="1"/>
  <c r="J14" i="7"/>
  <c r="I15" i="4"/>
  <c r="I17" i="4"/>
  <c r="J16" i="7"/>
  <c r="L14" i="7"/>
  <c r="K15" i="4"/>
  <c r="H14" i="7"/>
  <c r="G15" i="4"/>
  <c r="H16" i="7"/>
  <c r="G17" i="4"/>
  <c r="K14" i="7"/>
  <c r="J15" i="4"/>
  <c r="O16" i="7"/>
  <c r="N17" i="4"/>
  <c r="L16" i="7"/>
  <c r="K17" i="4"/>
  <c r="F44" i="7" a="1"/>
  <c r="D44" i="7"/>
  <c r="H64" i="7"/>
  <c r="H112" i="7" s="1"/>
  <c r="H66" i="7"/>
  <c r="H114" i="7" s="1"/>
  <c r="H65" i="7"/>
  <c r="H113" i="7"/>
  <c r="H68" i="7"/>
  <c r="H116" i="7"/>
  <c r="H69" i="7"/>
  <c r="H117" i="7" s="1"/>
  <c r="H63" i="7"/>
  <c r="H111" i="7" s="1"/>
  <c r="H67" i="7"/>
  <c r="H115" i="7" s="1"/>
  <c r="J7" i="7"/>
  <c r="I8" i="4"/>
  <c r="O5" i="7"/>
  <c r="N6" i="4"/>
  <c r="O7" i="7"/>
  <c r="N8" i="4"/>
  <c r="L7" i="7"/>
  <c r="K8" i="4"/>
  <c r="E44" i="7" a="1"/>
  <c r="K5" i="7"/>
  <c r="J6" i="4"/>
  <c r="M5" i="7"/>
  <c r="L6" i="4"/>
  <c r="J5" i="7"/>
  <c r="I6" i="4"/>
  <c r="I7" i="7"/>
  <c r="H8" i="4"/>
  <c r="I5" i="7"/>
  <c r="H6" i="4"/>
  <c r="M7" i="7"/>
  <c r="L8" i="4"/>
  <c r="H7" i="7"/>
  <c r="G8" i="4"/>
  <c r="N5" i="7"/>
  <c r="M6" i="4"/>
  <c r="AA208" i="4"/>
  <c r="W208" i="4"/>
  <c r="S208" i="4"/>
  <c r="S209" i="4" s="1"/>
  <c r="S210" i="4" s="1"/>
  <c r="S211" i="4" s="1"/>
  <c r="S212" i="4" s="1"/>
  <c r="S213" i="4" s="1"/>
  <c r="AB207" i="4"/>
  <c r="AB208" i="4" s="1"/>
  <c r="AB209" i="4" s="1"/>
  <c r="AB210" i="4" s="1"/>
  <c r="AB211" i="4" s="1"/>
  <c r="AB212" i="4" s="1"/>
  <c r="AB213" i="4" s="1"/>
  <c r="AA207" i="4"/>
  <c r="Z207" i="4"/>
  <c r="Z208" i="4" s="1"/>
  <c r="Z209" i="4" s="1"/>
  <c r="Z210" i="4" s="1"/>
  <c r="Z211" i="4" s="1"/>
  <c r="Z212" i="4" s="1"/>
  <c r="Z213" i="4" s="1"/>
  <c r="Y207" i="4"/>
  <c r="X207" i="4"/>
  <c r="X208" i="4" s="1"/>
  <c r="X209" i="4" s="1"/>
  <c r="X210" i="4" s="1"/>
  <c r="X211" i="4" s="1"/>
  <c r="X212" i="4" s="1"/>
  <c r="X213" i="4" s="1"/>
  <c r="W207" i="4"/>
  <c r="V207" i="4"/>
  <c r="V208" i="4" s="1"/>
  <c r="V209" i="4" s="1"/>
  <c r="V210" i="4" s="1"/>
  <c r="V211" i="4" s="1"/>
  <c r="V212" i="4" s="1"/>
  <c r="V213" i="4" s="1"/>
  <c r="U207" i="4"/>
  <c r="U208" i="4" s="1"/>
  <c r="U209" i="4" s="1"/>
  <c r="U210" i="4" s="1"/>
  <c r="U211" i="4" s="1"/>
  <c r="U212" i="4" s="1"/>
  <c r="U213" i="4" s="1"/>
  <c r="T207" i="4"/>
  <c r="T209" i="4" s="1"/>
  <c r="T210" i="4" s="1"/>
  <c r="T211" i="4" s="1"/>
  <c r="T212" i="4" s="1"/>
  <c r="T213" i="4" s="1"/>
  <c r="S207" i="4"/>
  <c r="E185" i="4" a="1"/>
  <c r="E185" i="4" s="1"/>
  <c r="E177" i="4" a="1"/>
  <c r="E177" i="4" s="1"/>
  <c r="O169" i="4" a="1"/>
  <c r="O169" i="4" s="1"/>
  <c r="E169" i="4" a="1"/>
  <c r="E169" i="4" s="1"/>
  <c r="E161" i="4" a="1"/>
  <c r="E161" i="4" s="1"/>
  <c r="E153" i="4" a="1"/>
  <c r="E153" i="4" s="1"/>
  <c r="E145" i="4" a="1"/>
  <c r="E145" i="4" s="1"/>
  <c r="E137" i="4" a="1"/>
  <c r="E137" i="4" s="1"/>
  <c r="E129" i="4" a="1"/>
  <c r="E129" i="4" s="1"/>
  <c r="AA127" i="4"/>
  <c r="AA128" i="4" s="1"/>
  <c r="AA129" i="4" s="1"/>
  <c r="AA130" i="4" s="1"/>
  <c r="AA131" i="4" s="1"/>
  <c r="W127" i="4"/>
  <c r="W128" i="4" s="1"/>
  <c r="W129" i="4" s="1"/>
  <c r="W130" i="4" s="1"/>
  <c r="W131" i="4" s="1"/>
  <c r="Y126" i="4"/>
  <c r="Y127" i="4" s="1"/>
  <c r="Y128" i="4" s="1"/>
  <c r="U126" i="4"/>
  <c r="U127" i="4" s="1"/>
  <c r="U128" i="4" s="1"/>
  <c r="U129" i="4" s="1"/>
  <c r="U130" i="4" s="1"/>
  <c r="U131" i="4" s="1"/>
  <c r="AB125" i="4"/>
  <c r="AB126" i="4" s="1"/>
  <c r="AB127" i="4" s="1"/>
  <c r="AB128" i="4" s="1"/>
  <c r="AB129" i="4" s="1"/>
  <c r="AB130" i="4" s="1"/>
  <c r="AB131" i="4" s="1"/>
  <c r="AA125" i="4"/>
  <c r="AA126" i="4" s="1"/>
  <c r="Z125" i="4"/>
  <c r="Z126" i="4" s="1"/>
  <c r="Y125" i="4"/>
  <c r="X125" i="4"/>
  <c r="X126" i="4" s="1"/>
  <c r="X127" i="4" s="1"/>
  <c r="X128" i="4" s="1"/>
  <c r="X129" i="4" s="1"/>
  <c r="X130" i="4" s="1"/>
  <c r="X131" i="4" s="1"/>
  <c r="W125" i="4"/>
  <c r="W126" i="4" s="1"/>
  <c r="V125" i="4"/>
  <c r="V126" i="4" s="1"/>
  <c r="V127" i="4" s="1"/>
  <c r="V128" i="4" s="1"/>
  <c r="V129" i="4" s="1"/>
  <c r="V130" i="4" s="1"/>
  <c r="V131" i="4" s="1"/>
  <c r="U125" i="4"/>
  <c r="T125" i="4"/>
  <c r="T126" i="4" s="1"/>
  <c r="T127" i="4" s="1"/>
  <c r="T128" i="4" s="1"/>
  <c r="T129" i="4" s="1"/>
  <c r="T130" i="4" s="1"/>
  <c r="T131" i="4" s="1"/>
  <c r="S125" i="4"/>
  <c r="S126" i="4" s="1"/>
  <c r="S127" i="4" s="1"/>
  <c r="S128" i="4" s="1"/>
  <c r="S129" i="4" s="1"/>
  <c r="S130" i="4" s="1"/>
  <c r="S131" i="4" s="1"/>
  <c r="E121" i="4" a="1"/>
  <c r="E121" i="4" s="1"/>
  <c r="E113" i="4" a="1"/>
  <c r="E113" i="4" s="1"/>
  <c r="T110" i="4"/>
  <c r="T111" i="4" s="1"/>
  <c r="T112" i="4" s="1"/>
  <c r="T113" i="4" s="1"/>
  <c r="T114" i="4" s="1"/>
  <c r="T115" i="4" s="1"/>
  <c r="T116" i="4" s="1"/>
  <c r="S110" i="4"/>
  <c r="S111" i="4" s="1"/>
  <c r="S112" i="4" s="1"/>
  <c r="S113" i="4" s="1"/>
  <c r="S114" i="4" s="1"/>
  <c r="S115" i="4" s="1"/>
  <c r="S116" i="4" s="1"/>
  <c r="O105" i="4" a="1"/>
  <c r="O105" i="4" s="1"/>
  <c r="E105" i="4" a="1"/>
  <c r="E105" i="4" s="1"/>
  <c r="E97" i="4" a="1"/>
  <c r="E97" i="4" s="1"/>
  <c r="S92" i="4"/>
  <c r="S93" i="4" s="1"/>
  <c r="S91" i="4"/>
  <c r="T90" i="4"/>
  <c r="T91" i="4" s="1"/>
  <c r="T92" i="4" s="1"/>
  <c r="T93" i="4" s="1"/>
  <c r="T94" i="4" s="1"/>
  <c r="T95" i="4" s="1"/>
  <c r="T96" i="4" s="1"/>
  <c r="S90" i="4"/>
  <c r="O89" i="4" a="1"/>
  <c r="O89" i="4" s="1"/>
  <c r="E89" i="4" a="1"/>
  <c r="E89" i="4" s="1"/>
  <c r="E81" i="4" a="1"/>
  <c r="E81" i="4" s="1"/>
  <c r="O73" i="4" a="1"/>
  <c r="O73" i="4" s="1"/>
  <c r="E73" i="4" a="1"/>
  <c r="E73" i="4" s="1"/>
  <c r="E65" i="4" a="1"/>
  <c r="E65" i="4" s="1"/>
  <c r="S60" i="4"/>
  <c r="S61" i="4" s="1"/>
  <c r="S62" i="4" s="1"/>
  <c r="S63" i="4" s="1"/>
  <c r="S64" i="4" s="1"/>
  <c r="U59" i="4"/>
  <c r="U60" i="4" s="1"/>
  <c r="U61" i="4" s="1"/>
  <c r="U62" i="4" s="1"/>
  <c r="U63" i="4" s="1"/>
  <c r="U64" i="4" s="1"/>
  <c r="S59" i="4"/>
  <c r="X58" i="4"/>
  <c r="X59" i="4" s="1"/>
  <c r="X60" i="4" s="1"/>
  <c r="X61" i="4" s="1"/>
  <c r="X62" i="4" s="1"/>
  <c r="X63" i="4" s="1"/>
  <c r="X64" i="4" s="1"/>
  <c r="W58" i="4"/>
  <c r="W59" i="4" s="1"/>
  <c r="W60" i="4" s="1"/>
  <c r="W61" i="4" s="1"/>
  <c r="W62" i="4" s="1"/>
  <c r="W63" i="4" s="1"/>
  <c r="W64" i="4" s="1"/>
  <c r="V58" i="4"/>
  <c r="V59" i="4" s="1"/>
  <c r="V60" i="4" s="1"/>
  <c r="V61" i="4" s="1"/>
  <c r="V62" i="4" s="1"/>
  <c r="V63" i="4" s="1"/>
  <c r="V64" i="4" s="1"/>
  <c r="U58" i="4"/>
  <c r="T58" i="4"/>
  <c r="T59" i="4" s="1"/>
  <c r="T60" i="4" s="1"/>
  <c r="T61" i="4" s="1"/>
  <c r="T62" i="4" s="1"/>
  <c r="T63" i="4" s="1"/>
  <c r="T64" i="4" s="1"/>
  <c r="S58" i="4"/>
  <c r="E57" i="4" a="1"/>
  <c r="E57" i="4" s="1"/>
  <c r="H44" i="4" a="1"/>
  <c r="H44" i="4" s="1"/>
  <c r="H65" i="4" s="1" a="1"/>
  <c r="H65" i="4" s="1"/>
  <c r="L44" i="4" a="1"/>
  <c r="O54" i="3"/>
  <c r="O53" i="3"/>
  <c r="O52" i="3"/>
  <c r="O51" i="3"/>
  <c r="O50" i="3"/>
  <c r="O49" i="3"/>
  <c r="O48" i="3"/>
  <c r="O47" i="3"/>
  <c r="H47" i="3" a="1"/>
  <c r="H47" i="3" s="1"/>
  <c r="O46" i="3"/>
  <c r="O45" i="3"/>
  <c r="O44" i="3"/>
  <c r="O43" i="3"/>
  <c r="O42" i="3"/>
  <c r="O41" i="3"/>
  <c r="O40" i="3"/>
  <c r="O39" i="3"/>
  <c r="H39" i="3" a="1"/>
  <c r="H39" i="3" s="1"/>
  <c r="O38" i="3"/>
  <c r="O37" i="3"/>
  <c r="O36" i="3"/>
  <c r="O35" i="3"/>
  <c r="O34" i="3"/>
  <c r="O33" i="3"/>
  <c r="O32" i="3"/>
  <c r="O31" i="3"/>
  <c r="H31" i="3" a="1"/>
  <c r="H31" i="3" s="1"/>
  <c r="O30" i="3"/>
  <c r="O29" i="3"/>
  <c r="O28" i="3"/>
  <c r="O27" i="3"/>
  <c r="O26" i="3"/>
  <c r="O25" i="3"/>
  <c r="O24" i="3"/>
  <c r="O23" i="3"/>
  <c r="H23" i="3" a="1"/>
  <c r="H23" i="3" s="1"/>
  <c r="O22" i="3"/>
  <c r="O21" i="3"/>
  <c r="O20" i="3"/>
  <c r="O19" i="3"/>
  <c r="O18" i="3"/>
  <c r="O17" i="3"/>
  <c r="O16" i="3"/>
  <c r="O15" i="3"/>
  <c r="H15" i="3" a="1"/>
  <c r="H15" i="3" s="1"/>
  <c r="E15" i="3" a="1"/>
  <c r="E15" i="3" s="1"/>
  <c r="H84" i="7" l="1"/>
  <c r="H132" i="7" s="1"/>
  <c r="H79" i="7"/>
  <c r="H127" i="7" s="1"/>
  <c r="H85" i="7"/>
  <c r="H133" i="7" s="1"/>
  <c r="H128" i="7"/>
  <c r="H81" i="7"/>
  <c r="H83" i="7"/>
  <c r="H131" i="7" s="1"/>
  <c r="H82" i="7"/>
  <c r="H130" i="7" s="1"/>
  <c r="H129" i="7"/>
  <c r="F44" i="7"/>
  <c r="H78" i="7" s="1"/>
  <c r="H126" i="7" s="1"/>
  <c r="H80" i="7"/>
  <c r="C44" i="4" a="1"/>
  <c r="H57" i="4" s="1" a="1"/>
  <c r="H57" i="4" s="1"/>
  <c r="E44" i="7"/>
  <c r="H70" i="7" s="1"/>
  <c r="H118" i="7" s="1"/>
  <c r="H74" i="7"/>
  <c r="H122" i="7" s="1"/>
  <c r="H71" i="7"/>
  <c r="H119" i="7" s="1"/>
  <c r="H73" i="7"/>
  <c r="H121" i="7" s="1"/>
  <c r="H76" i="7"/>
  <c r="H124" i="7"/>
  <c r="H77" i="7"/>
  <c r="H125" i="7" s="1"/>
  <c r="H72" i="7"/>
  <c r="H120" i="7" s="1"/>
  <c r="H75" i="7"/>
  <c r="H123" i="7" s="1"/>
  <c r="H62" i="7"/>
  <c r="H110" i="7"/>
  <c r="S94" i="4"/>
  <c r="S95" i="4" s="1"/>
  <c r="S96" i="4" s="1"/>
  <c r="H137" i="4" a="1"/>
  <c r="H137" i="4" s="1"/>
  <c r="H129" i="4" a="1"/>
  <c r="H129" i="4" s="1"/>
  <c r="H113" i="4" a="1"/>
  <c r="H113" i="4" s="1"/>
  <c r="L44" i="4"/>
  <c r="H105" i="4" a="1"/>
  <c r="H105" i="4" s="1"/>
  <c r="H97" i="4" a="1"/>
  <c r="H97" i="4" s="1"/>
  <c r="H121" i="4" a="1"/>
  <c r="H121" i="4" s="1"/>
  <c r="V44" i="4"/>
  <c r="H185" i="4" a="1"/>
  <c r="H185" i="4" s="1"/>
  <c r="H169" i="4" a="1"/>
  <c r="H169" i="4" s="1"/>
  <c r="H153" i="4" a="1"/>
  <c r="H153" i="4" s="1"/>
  <c r="H161" i="4" a="1"/>
  <c r="H161" i="4" s="1"/>
  <c r="H177" i="4" a="1"/>
  <c r="H177" i="4" s="1"/>
  <c r="H145" i="4" a="1"/>
  <c r="H145" i="4" s="1"/>
  <c r="Y129" i="4"/>
  <c r="Y130" i="4" s="1"/>
  <c r="Y131" i="4" s="1"/>
  <c r="O113" i="4" a="1"/>
  <c r="O113" i="4" s="1"/>
  <c r="H89" i="4" a="1"/>
  <c r="H89" i="4" s="1"/>
  <c r="O97" i="4" a="1"/>
  <c r="O97" i="4" s="1"/>
  <c r="O129" i="4" a="1"/>
  <c r="O129" i="4" s="1"/>
  <c r="Y208" i="4"/>
  <c r="Y209" i="4" s="1"/>
  <c r="Y210" i="4" s="1"/>
  <c r="Y211" i="4" s="1"/>
  <c r="Y212" i="4" s="1"/>
  <c r="Y213" i="4" s="1"/>
  <c r="H81" i="4" a="1"/>
  <c r="H81" i="4" s="1"/>
  <c r="Z127" i="4"/>
  <c r="Z128" i="4" s="1"/>
  <c r="Z129" i="4" s="1"/>
  <c r="Z130" i="4" s="1"/>
  <c r="Z131" i="4" s="1"/>
  <c r="O137" i="4" a="1"/>
  <c r="O137" i="4" s="1"/>
  <c r="O153" i="4" a="1"/>
  <c r="O153" i="4" s="1"/>
  <c r="O185" i="4" a="1"/>
  <c r="O185" i="4" s="1"/>
  <c r="W209" i="4"/>
  <c r="W210" i="4" s="1"/>
  <c r="W211" i="4" s="1"/>
  <c r="W212" i="4" s="1"/>
  <c r="W213" i="4" s="1"/>
  <c r="O145" i="4" a="1"/>
  <c r="O145" i="4" s="1"/>
  <c r="H73" i="4" a="1"/>
  <c r="H73" i="4" s="1"/>
  <c r="O81" i="4" a="1"/>
  <c r="O81" i="4" s="1"/>
  <c r="AA209" i="4"/>
  <c r="AA210" i="4" s="1"/>
  <c r="AA211" i="4" s="1"/>
  <c r="AA212" i="4" s="1"/>
  <c r="AA213" i="4" s="1"/>
  <c r="O177" i="4" a="1"/>
  <c r="O177" i="4" s="1"/>
  <c r="C44" i="4" l="1"/>
  <c r="O57" i="4" a="1"/>
  <c r="O57" i="4" s="1"/>
  <c r="O161" i="4" a="1"/>
  <c r="O161" i="4" s="1"/>
  <c r="O121" i="4" a="1"/>
  <c r="O121" i="4" s="1"/>
  <c r="O65" i="4" a="1"/>
  <c r="O65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C411C596-3D1E-4694-9AF1-C2FDDD9ECBCD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4E8838CE-6FB8-410D-9BB5-4C17261C174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24276E2-835B-4ADC-924C-DAA56849E44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<sst xmlns="http://schemas.openxmlformats.org/spreadsheetml/2006/main" count="1558" uniqueCount="88">
  <si>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</si>
  <si>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</si>
  <si>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</si>
  <si>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</si>
  <si>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</si>
  <si>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</si>
  <si>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</si>
  <si>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</si>
  <si>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</si>
  <si>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</si>
  <si>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</si>
  <si>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</si>
  <si>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</si>
  <si>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</si>
  <si>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</si>
  <si>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</si>
  <si>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</si>
  <si>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</si>
  <si>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</si>
  <si>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</si>
  <si>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</si>
  <si>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</si>
  <si>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</si>
  <si>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</si>
  <si>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</si>
  <si>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</si>
  <si>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</si>
  <si>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</si>
  <si>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</si>
  <si>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</si>
  <si>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</si>
  <si>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</si>
  <si>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</si>
  <si>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</si>
  <si>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</si>
  <si>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</si>
  <si>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</si>
  <si>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</si>
  <si>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</si>
  <si>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</si>
  <si>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</si>
  <si>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</si>
  <si>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</si>
  <si>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</si>
  <si>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</si>
  <si>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</si>
  <si>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</si>
  <si>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</si>
  <si>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</si>
  <si>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</si>
  <si>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</si>
  <si>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</si>
  <si>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</si>
  <si>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</si>
  <si>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</si>
  <si>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</si>
  <si>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</si>
  <si>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</si>
  <si>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</si>
  <si>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</si>
  <si>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</si>
  <si>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</si>
  <si>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</si>
  <si>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</si>
  <si>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</si>
  <si>
    <t>CommName</t>
  </si>
  <si>
    <t>*Unit</t>
  </si>
  <si>
    <t>Demand</t>
  </si>
  <si>
    <t>PJ</t>
  </si>
  <si>
    <t>ESCENARIO A ANALIZAR: INFLECTION</t>
  </si>
  <si>
    <t>AGR</t>
  </si>
  <si>
    <t>Año</t>
  </si>
  <si>
    <t>Diésel</t>
  </si>
  <si>
    <t>Gasolina</t>
  </si>
  <si>
    <t>Gas Natural</t>
  </si>
  <si>
    <t>TER</t>
  </si>
  <si>
    <t>GLP</t>
  </si>
  <si>
    <t>RES</t>
  </si>
  <si>
    <t>IND</t>
  </si>
  <si>
    <t>Kerosene-Jet</t>
  </si>
  <si>
    <t>Fuel Oil</t>
  </si>
  <si>
    <t>Petróleo</t>
  </si>
  <si>
    <t>Hidrógeno</t>
  </si>
  <si>
    <t>TRA</t>
  </si>
  <si>
    <t>AVGAS</t>
  </si>
  <si>
    <t>BASE</t>
  </si>
  <si>
    <t>Updating</t>
  </si>
  <si>
    <t>UPDATING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</si>
</sst>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%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6">
    <xf numFmtId="0" fontId="0" fillId="0" borderId="0"/>
    <xf numFmtId="43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164" fontId="7" fillId="0" borderId="0" applyFont="0" applyFill="0" applyBorder="0" applyAlignment="0" applyProtection="0"/>
  </cellStyleXfs>
  <cellXfs count="184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0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0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1" fillId="0" borderId="0" xfId="0" applyFont="1"/>
    <xf numFmtId="0" fontId="11" fillId="0" borderId="11" xfId="0" applyFont="1" applyBorder="1"/>
    <xf numFmtId="2" fontId="11" fillId="0" borderId="11" xfId="25" applyNumberFormat="1" applyFont="1" applyBorder="1" applyAlignment="1">
      <alignment horizontal="center" vertical="center"/>
    </xf>
    <xf numFmtId="0" fontId="11" fillId="0" borderId="12" xfId="0" applyFont="1" applyBorder="1"/>
    <xf numFmtId="2" fontId="11" fillId="0" borderId="12" xfId="25" applyNumberFormat="1" applyFont="1" applyBorder="1" applyAlignment="1">
      <alignment horizontal="center" vertical="center"/>
    </xf>
    <xf numFmtId="0" fontId="11" fillId="0" borderId="13" xfId="0" applyFont="1" applyBorder="1"/>
    <xf numFmtId="2" fontId="11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  <xf numFmtId="0" fontId="2" fillId="0" borderId="0" xfId="0" applyFont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4" xfId="0" applyBorder="1"/>
    <xf numFmtId="0" fontId="0" fillId="0" borderId="10" xfId="0" applyBorder="1"/>
    <xf numFmtId="0" fontId="0" fillId="0" borderId="9" xfId="0" applyBorder="1"/>
    <xf numFmtId="0" fontId="8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/>
    </xf>
    <xf numFmtId="9" fontId="0" fillId="6" borderId="3" xfId="22" applyFont="1" applyFill="1" applyBorder="1"/>
    <xf numFmtId="9" fontId="0" fillId="6" borderId="9" xfId="22" applyFont="1" applyFill="1" applyBorder="1"/>
    <xf numFmtId="9" fontId="0" fillId="6" borderId="4" xfId="22" applyFont="1" applyFill="1" applyBorder="1"/>
    <xf numFmtId="0" fontId="0" fillId="6" borderId="5" xfId="0" applyFill="1" applyBorder="1"/>
    <xf numFmtId="9" fontId="0" fillId="4" borderId="5" xfId="22" applyFont="1" applyFill="1" applyBorder="1"/>
    <xf numFmtId="9" fontId="0" fillId="4" borderId="0" xfId="22" applyFont="1" applyFill="1" applyBorder="1"/>
    <xf numFmtId="9" fontId="0" fillId="4" borderId="6" xfId="22" applyFont="1" applyFill="1" applyBorder="1"/>
    <xf numFmtId="0" fontId="0" fillId="6" borderId="0" xfId="0" applyFill="1"/>
    <xf numFmtId="0" fontId="8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 applyBorder="1"/>
    <xf numFmtId="0" fontId="0" fillId="6" borderId="7" xfId="0" applyFill="1" applyBorder="1"/>
    <xf numFmtId="0" fontId="8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9" fontId="0" fillId="6" borderId="10" xfId="22" applyFont="1" applyFill="1" applyBorder="1"/>
    <xf numFmtId="0" fontId="12" fillId="0" borderId="0" xfId="0" applyFont="1"/>
    <xf numFmtId="0" fontId="13" fillId="0" borderId="0" xfId="0" applyFont="1"/>
    <xf numFmtId="10" fontId="13" fillId="0" borderId="0" xfId="0" applyNumberFormat="1" applyFont="1"/>
    <xf numFmtId="0" fontId="14" fillId="0" borderId="0" xfId="0" applyFont="1"/>
    <xf numFmtId="9" fontId="0" fillId="6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22" applyFont="1"/>
    <xf numFmtId="0" fontId="10" fillId="2" borderId="15" xfId="3" applyFont="1" applyFill="1" applyBorder="1" applyAlignment="1">
      <alignment horizontal="left"/>
    </xf>
    <xf numFmtId="0" fontId="10" fillId="2" borderId="13" xfId="3" applyFont="1" applyFill="1" applyBorder="1" applyAlignment="1">
      <alignment horizontal="left"/>
    </xf>
    <xf numFmtId="0" fontId="0" fillId="4" borderId="5" xfId="0" applyFill="1" applyBorder="1"/>
    <xf numFmtId="0" fontId="0" fillId="0" borderId="6" xfId="0" applyBorder="1"/>
    <xf numFmtId="0" fontId="0" fillId="0" borderId="5" xfId="0" applyBorder="1"/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2" borderId="15" xfId="24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2" borderId="15" xfId="3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4" borderId="0" xfId="22" applyFont="1" applyFill="1"/>
    <xf numFmtId="9" fontId="0" fillId="0" borderId="5" xfId="22" applyFont="1" applyBorder="1"/>
    <xf numFmtId="9" fontId="0" fillId="0" borderId="6" xfId="22" applyFont="1" applyBorder="1"/>
    <xf numFmtId="9" fontId="0" fillId="0" borderId="7" xfId="22" applyFont="1" applyBorder="1"/>
    <xf numFmtId="9" fontId="0" fillId="0" borderId="8" xfId="22" applyFont="1" applyBorder="1"/>
    <xf numFmtId="9" fontId="0" fillId="0" borderId="0" xfId="22" applyFont="1" applyBorder="1"/>
    <xf numFmtId="9" fontId="0" fillId="4" borderId="7" xfId="22" applyFont="1" applyFill="1" applyBorder="1"/>
    <xf numFmtId="9" fontId="0" fillId="4" borderId="10" xfId="22" applyFont="1" applyFill="1" applyBorder="1"/>
    <xf numFmtId="9" fontId="0" fillId="0" borderId="10" xfId="22" applyFont="1" applyBorder="1"/>
    <xf numFmtId="0" fontId="2" fillId="2" borderId="15" xfId="0" applyFont="1" applyFill="1" applyBorder="1"/>
    <xf numFmtId="9" fontId="0" fillId="0" borderId="0" xfId="0" applyNumberFormat="1"/>
    <xf numFmtId="0" fontId="11" fillId="6" borderId="0" xfId="0" applyFont="1" applyFill="1"/>
    <xf numFmtId="0" fontId="11" fillId="6" borderId="6" xfId="0" applyFont="1" applyFill="1" applyBorder="1"/>
    <xf numFmtId="0" fontId="11" fillId="6" borderId="5" xfId="0" applyFont="1" applyFill="1" applyBorder="1"/>
    <xf numFmtId="0" fontId="15" fillId="0" borderId="0" xfId="0" applyFont="1"/>
    <xf numFmtId="0" fontId="0" fillId="7" borderId="0" xfId="0" applyFill="1"/>
    <xf numFmtId="0" fontId="17" fillId="0" borderId="18" xfId="0" applyFont="1" applyBorder="1" applyAlignment="1">
      <alignment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right" wrapText="1"/>
    </xf>
    <xf numFmtId="0" fontId="17" fillId="0" borderId="19" xfId="0" applyFont="1" applyBorder="1" applyAlignment="1">
      <alignment horizontal="right" wrapText="1"/>
    </xf>
    <xf numFmtId="0" fontId="18" fillId="0" borderId="18" xfId="0" applyFont="1" applyBorder="1" applyAlignment="1">
      <alignment horizontal="right" wrapText="1"/>
    </xf>
    <xf numFmtId="0" fontId="17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wrapText="1"/>
    </xf>
    <xf numFmtId="0" fontId="18" fillId="6" borderId="0" xfId="0" applyFont="1" applyFill="1" applyAlignment="1">
      <alignment horizontal="center" wrapText="1"/>
    </xf>
    <xf numFmtId="0" fontId="8" fillId="6" borderId="16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0" fillId="8" borderId="0" xfId="0" applyFill="1"/>
    <xf numFmtId="165" fontId="0" fillId="8" borderId="0" xfId="0" applyNumberFormat="1" applyFill="1"/>
    <xf numFmtId="0" fontId="2" fillId="8" borderId="0" xfId="0" applyFont="1" applyFill="1"/>
    <xf numFmtId="9" fontId="17" fillId="6" borderId="0" xfId="22" applyFont="1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/>
    </xf>
    <xf numFmtId="0" fontId="19" fillId="0" borderId="0" xfId="0" applyFont="1"/>
    <xf numFmtId="10" fontId="19" fillId="0" borderId="0" xfId="0" applyNumberFormat="1" applyFont="1"/>
    <xf numFmtId="0" fontId="16" fillId="6" borderId="0" xfId="0" applyFont="1" applyFill="1"/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165" fontId="0" fillId="9" borderId="0" xfId="0" applyNumberFormat="1" applyFill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696686</xdr:colOff>
      <xdr:row>11</xdr:row>
      <xdr:rowOff>97971</xdr:rowOff>
    </xdr:from>
    <xdr:to>
      <xdr:col>17</xdr:col>
      <xdr:colOff>914400</xdr:colOff>
      <xdr:row>13</xdr:row>
      <xdr:rowOff>174171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9C0F1087-00C4-1E61-D882-50A000719A3E}"/>
            </a:ext>
          </a:extLst>
        </xdr:cNvPr>
        <xdr:cNvSpPr/>
      </xdr:nvSpPr>
      <xdr:spPr>
        <a:xfrm rot="10800000">
          <a:off x="13411200" y="2460171"/>
          <a:ext cx="1012371" cy="468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46</xdr:col>
      <xdr:colOff>76200</xdr:colOff>
      <xdr:row>11</xdr:row>
      <xdr:rowOff>97971</xdr:rowOff>
    </xdr:from>
    <xdr:to>
      <xdr:col>47</xdr:col>
      <xdr:colOff>293914</xdr:colOff>
      <xdr:row>13</xdr:row>
      <xdr:rowOff>174171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59463ACE-B246-A092-2A6F-B404E1B1A6AD}"/>
            </a:ext>
          </a:extLst>
        </xdr:cNvPr>
        <xdr:cNvSpPr/>
      </xdr:nvSpPr>
      <xdr:spPr>
        <a:xfrm rot="10800000">
          <a:off x="39896143" y="2460171"/>
          <a:ext cx="1012371" cy="468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31</xdr:col>
      <xdr:colOff>500742</xdr:colOff>
      <xdr:row>11</xdr:row>
      <xdr:rowOff>97971</xdr:rowOff>
    </xdr:from>
    <xdr:to>
      <xdr:col>32</xdr:col>
      <xdr:colOff>718456</xdr:colOff>
      <xdr:row>13</xdr:row>
      <xdr:rowOff>174171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71FBE974-0F0A-EF6F-C59F-A5DB37E6B5B6}"/>
            </a:ext>
          </a:extLst>
        </xdr:cNvPr>
        <xdr:cNvSpPr/>
      </xdr:nvSpPr>
      <xdr:spPr>
        <a:xfrm rot="10800000">
          <a:off x="27257828" y="2460171"/>
          <a:ext cx="1012371" cy="4680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49</xdr:col>
      <xdr:colOff>696685</xdr:colOff>
      <xdr:row>0</xdr:row>
      <xdr:rowOff>43544</xdr:rowOff>
    </xdr:from>
    <xdr:to>
      <xdr:col>58</xdr:col>
      <xdr:colOff>381000</xdr:colOff>
      <xdr:row>3</xdr:row>
      <xdr:rowOff>228601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51B5F79D-2D17-14A9-482F-0CB19A215C64}"/>
            </a:ext>
          </a:extLst>
        </xdr:cNvPr>
        <xdr:cNvSpPr txBox="1"/>
      </xdr:nvSpPr>
      <xdr:spPr>
        <a:xfrm>
          <a:off x="42900599" y="43544"/>
          <a:ext cx="7282544" cy="82731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>
              <a:solidFill>
                <a:srgbClr val="FF0000"/>
              </a:solidFill>
            </a:rPr>
            <a:t>PEGAR</a:t>
          </a:r>
          <a:r>
            <a:rPr lang="es-CO" sz="1800" baseline="0">
              <a:solidFill>
                <a:srgbClr val="FF0000"/>
              </a:solidFill>
            </a:rPr>
            <a:t> LOS DATOS, IR A LA PÁGINA DEM_BioFuels y colocar % de biocombustibles y el año a partir del cual comienza.</a:t>
          </a:r>
          <a:endParaRPr lang="es-CO" sz="18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9E4853-5E68-4600-91DB-A9EDDA9ED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6655" y="18795067"/>
          <a:ext cx="7333586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875339</xdr:colOff>
      <xdr:row>116</xdr:row>
      <xdr:rowOff>132871</xdr:rowOff>
    </xdr:from>
    <xdr:to>
      <xdr:col>29</xdr:col>
      <xdr:colOff>150775</xdr:colOff>
      <xdr:row>120</xdr:row>
      <xdr:rowOff>180608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7637A-31E9-4C15-9A14-E1656CAB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17710" y="21643042"/>
          <a:ext cx="7505036" cy="7879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468086</xdr:colOff>
      <xdr:row>37</xdr:row>
      <xdr:rowOff>21772</xdr:rowOff>
    </xdr:from>
    <xdr:to>
      <xdr:col>22</xdr:col>
      <xdr:colOff>337458</xdr:colOff>
      <xdr:row>41</xdr:row>
      <xdr:rowOff>32658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4D95240-6365-4E7E-90E7-15F5D5F8ACE6}"/>
            </a:ext>
          </a:extLst>
        </xdr:cNvPr>
        <xdr:cNvSpPr txBox="1"/>
      </xdr:nvSpPr>
      <xdr:spPr>
        <a:xfrm>
          <a:off x="10058400" y="6868886"/>
          <a:ext cx="7282544" cy="7511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800">
              <a:solidFill>
                <a:srgbClr val="FF0000"/>
              </a:solidFill>
            </a:rPr>
            <a:t>Agregar</a:t>
          </a:r>
          <a:r>
            <a:rPr lang="es-CO" sz="1800" baseline="0">
              <a:solidFill>
                <a:srgbClr val="FF0000"/>
              </a:solidFill>
            </a:rPr>
            <a:t> si año base 2019 y año en el que cambian los biocombustibles (2025 en este caso).</a:t>
          </a:r>
          <a:endParaRPr lang="es-CO" sz="1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34B9-ACB6-4B59-BDE5-98ED21909B87}">
  <dimension ref="B3:BJ71"/>
  <sheetViews>
    <sheetView showGridLines="0" tabSelected="1" topLeftCell="AL1" zoomScale="70" zoomScaleNormal="70" workbookViewId="0">
      <selection activeCell="BA20" sqref="BA20:BA27"/>
    </sheetView>
  </sheetViews>
  <sheetFormatPr baseColWidth="10" defaultRowHeight="14.4" x14ac:dyDescent="0.3"/>
  <cols>
    <col min="18" max="18" width="24.109375" customWidth="1"/>
    <col min="19" max="19" width="13.33203125" customWidth="1"/>
    <col min="21" max="21" width="11.5546875" style="136"/>
    <col min="23" max="23" width="11.5546875" style="89"/>
    <col min="24" max="24" width="20.44140625" style="89" bestFit="1" customWidth="1"/>
    <col min="25" max="25" width="18.88671875" style="89" customWidth="1"/>
    <col min="26" max="26" width="12" style="89" customWidth="1"/>
    <col min="27" max="31" width="11.5546875" style="89"/>
    <col min="32" max="33" width="11.5546875" style="87"/>
    <col min="34" max="34" width="11.5546875" style="11"/>
    <col min="35" max="35" width="11.5546875" style="136"/>
    <col min="37" max="37" width="11.5546875" style="89"/>
    <col min="38" max="38" width="20.44140625" style="89" bestFit="1" customWidth="1"/>
    <col min="39" max="39" width="18.88671875" style="89" customWidth="1"/>
    <col min="40" max="40" width="12" style="89" customWidth="1"/>
    <col min="41" max="45" width="11.5546875" style="89"/>
    <col min="46" max="47" width="11.5546875" style="87"/>
    <col min="48" max="48" width="11.5546875" style="11"/>
    <col min="49" max="49" width="11.5546875" style="136"/>
    <col min="52" max="52" width="20.44140625" bestFit="1" customWidth="1"/>
    <col min="53" max="53" width="18.88671875" customWidth="1"/>
    <col min="54" max="54" width="12" customWidth="1"/>
    <col min="55" max="61" width="9.109375"/>
    <col min="62" max="62" width="9.109375" style="11"/>
  </cols>
  <sheetData>
    <row r="3" spans="2:54" ht="21" x14ac:dyDescent="0.4">
      <c r="B3" s="97" t="s">
        <v>69</v>
      </c>
      <c r="Q3" s="177" t="s">
        <v>85</v>
      </c>
      <c r="R3" s="177">
        <v>2019</v>
      </c>
      <c r="S3" s="177"/>
    </row>
    <row r="4" spans="2:54" ht="21" x14ac:dyDescent="0.4">
      <c r="B4" s="8" t="s">
        <v>17</v>
      </c>
      <c r="C4" s="8" t="s">
        <v>18</v>
      </c>
      <c r="D4" s="8" t="s">
        <v>19</v>
      </c>
      <c r="E4" s="9" t="s">
        <v>7</v>
      </c>
      <c r="F4" s="10" t="s">
        <v>20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Q4" s="177" t="s">
        <v>53</v>
      </c>
      <c r="R4" s="177"/>
      <c r="S4" s="178">
        <v>5.7621225008503835E-2</v>
      </c>
      <c r="T4" s="100"/>
      <c r="W4" s="146" t="s">
        <v>70</v>
      </c>
      <c r="X4" s="147">
        <f t="shared" ref="X4:AE4" si="0">SUM(X6:X8)</f>
        <v>1</v>
      </c>
      <c r="Y4" s="147">
        <f t="shared" si="0"/>
        <v>1</v>
      </c>
      <c r="Z4" s="147">
        <f t="shared" si="0"/>
        <v>1</v>
      </c>
      <c r="AA4" s="147">
        <f t="shared" si="0"/>
        <v>1</v>
      </c>
      <c r="AB4" s="147">
        <f t="shared" si="0"/>
        <v>1</v>
      </c>
      <c r="AC4" s="147">
        <f t="shared" si="0"/>
        <v>1</v>
      </c>
      <c r="AD4" s="147">
        <f t="shared" si="0"/>
        <v>0.99999999999999978</v>
      </c>
      <c r="AE4" s="148">
        <f t="shared" si="0"/>
        <v>1</v>
      </c>
      <c r="AK4" s="146" t="s">
        <v>70</v>
      </c>
      <c r="AL4" s="147">
        <f t="shared" ref="AL4:AS4" si="1">SUM(AL6:AL8)</f>
        <v>31.6646</v>
      </c>
      <c r="AM4" s="147">
        <f t="shared" si="1"/>
        <v>30.188499999999998</v>
      </c>
      <c r="AN4" s="147">
        <f t="shared" si="1"/>
        <v>37.356999999999999</v>
      </c>
      <c r="AO4" s="147">
        <f t="shared" si="1"/>
        <v>44.712199999999996</v>
      </c>
      <c r="AP4" s="147">
        <f t="shared" si="1"/>
        <v>53.566800000000001</v>
      </c>
      <c r="AQ4" s="147">
        <f t="shared" si="1"/>
        <v>64.202399999999997</v>
      </c>
      <c r="AR4" s="147">
        <f t="shared" si="1"/>
        <v>76.975400000000008</v>
      </c>
      <c r="AS4" s="148">
        <f t="shared" si="1"/>
        <v>92.31689999999999</v>
      </c>
    </row>
    <row r="5" spans="2:54" ht="21.6" thickBot="1" x14ac:dyDescent="0.45">
      <c r="B5" s="26" t="s">
        <v>32</v>
      </c>
      <c r="C5" s="27" t="s">
        <v>33</v>
      </c>
      <c r="D5" s="77" t="s">
        <v>34</v>
      </c>
      <c r="E5" s="78" t="s">
        <v>22</v>
      </c>
      <c r="F5" s="79">
        <v>1</v>
      </c>
      <c r="G5" s="80">
        <f t="shared" ref="G5:N5" si="2">X6</f>
        <v>0.70492284759636947</v>
      </c>
      <c r="H5" s="81">
        <f t="shared" si="2"/>
        <v>0.71027709227023539</v>
      </c>
      <c r="I5" s="81">
        <f t="shared" si="2"/>
        <v>0.71018283052707665</v>
      </c>
      <c r="J5" s="81">
        <f t="shared" si="2"/>
        <v>0.71320579170785603</v>
      </c>
      <c r="K5" s="81">
        <f t="shared" si="2"/>
        <v>0.71486629778146171</v>
      </c>
      <c r="L5" s="81">
        <f t="shared" si="2"/>
        <v>0.71503401741990957</v>
      </c>
      <c r="M5" s="81">
        <f t="shared" si="2"/>
        <v>0.71399693928190033</v>
      </c>
      <c r="N5" s="82">
        <f t="shared" si="2"/>
        <v>0.71196823116894092</v>
      </c>
      <c r="Q5" s="177" t="s">
        <v>54</v>
      </c>
      <c r="R5" s="177"/>
      <c r="S5" s="178">
        <v>9.3659149944684009E-2</v>
      </c>
      <c r="T5" s="100"/>
      <c r="W5" s="89" t="str">
        <f>AK5</f>
        <v>Año</v>
      </c>
      <c r="X5" s="89">
        <f t="shared" ref="X5:AE5" si="3">AL5</f>
        <v>2019</v>
      </c>
      <c r="Y5" s="89">
        <f t="shared" si="3"/>
        <v>2020</v>
      </c>
      <c r="Z5" s="89">
        <f t="shared" si="3"/>
        <v>2025</v>
      </c>
      <c r="AA5" s="89">
        <f t="shared" si="3"/>
        <v>2030</v>
      </c>
      <c r="AB5" s="89">
        <f t="shared" si="3"/>
        <v>2035</v>
      </c>
      <c r="AC5" s="89">
        <f t="shared" si="3"/>
        <v>2040</v>
      </c>
      <c r="AD5" s="89">
        <f t="shared" si="3"/>
        <v>2045</v>
      </c>
      <c r="AE5" s="89">
        <f t="shared" si="3"/>
        <v>2050</v>
      </c>
      <c r="AK5" s="89" t="str" cm="1">
        <f t="array" ref="AK5:AS8">TRANSPOSE(AY6:BB14)</f>
        <v>Año</v>
      </c>
      <c r="AL5" s="89">
        <v>2019</v>
      </c>
      <c r="AM5" s="89">
        <v>2020</v>
      </c>
      <c r="AN5" s="89">
        <v>2025</v>
      </c>
      <c r="AO5" s="89">
        <v>2030</v>
      </c>
      <c r="AP5" s="89">
        <v>2035</v>
      </c>
      <c r="AQ5" s="89">
        <v>2040</v>
      </c>
      <c r="AR5" s="89">
        <v>2045</v>
      </c>
      <c r="AS5" s="89">
        <v>2050</v>
      </c>
      <c r="AY5" t="s">
        <v>70</v>
      </c>
    </row>
    <row r="6" spans="2:54" ht="15" thickBot="1" x14ac:dyDescent="0.35">
      <c r="B6" s="83"/>
      <c r="C6" s="11" t="s">
        <v>35</v>
      </c>
      <c r="D6" s="12"/>
      <c r="E6" s="13" t="s">
        <v>22</v>
      </c>
      <c r="F6" s="14">
        <v>1</v>
      </c>
      <c r="G6" s="84">
        <f>+G5*$S$5</f>
        <v>6.6022474682462001E-2</v>
      </c>
      <c r="H6" s="85">
        <f>+H5*$S$5</f>
        <v>6.6523948687212134E-2</v>
      </c>
      <c r="I6" s="85">
        <f t="shared" ref="I6:N6" si="4">+I5*$S$5</f>
        <v>6.651512021247559E-2</v>
      </c>
      <c r="J6" s="85">
        <f t="shared" si="4"/>
        <v>6.6798248186983156E-2</v>
      </c>
      <c r="K6" s="85">
        <f t="shared" si="4"/>
        <v>6.6953769774315053E-2</v>
      </c>
      <c r="L6" s="85">
        <f t="shared" si="4"/>
        <v>6.6969478253081111E-2</v>
      </c>
      <c r="M6" s="85">
        <f t="shared" si="4"/>
        <v>6.6872346396248949E-2</v>
      </c>
      <c r="N6" s="86">
        <f t="shared" si="4"/>
        <v>6.6682339318903286E-2</v>
      </c>
      <c r="Q6" s="100"/>
      <c r="R6" s="100"/>
      <c r="S6" s="100"/>
      <c r="T6" s="100"/>
      <c r="W6" s="89" t="str">
        <f t="shared" ref="W6:W8" si="5">AK6</f>
        <v>Diésel</v>
      </c>
      <c r="X6" s="152">
        <f>AL6/AL$4</f>
        <v>0.70492284759636947</v>
      </c>
      <c r="Y6" s="152">
        <f t="shared" ref="Y6:AE8" si="6">AM6/AM$4</f>
        <v>0.71027709227023539</v>
      </c>
      <c r="Z6" s="152">
        <f t="shared" si="6"/>
        <v>0.71018283052707665</v>
      </c>
      <c r="AA6" s="152">
        <f t="shared" si="6"/>
        <v>0.71320579170785603</v>
      </c>
      <c r="AB6" s="152">
        <f t="shared" si="6"/>
        <v>0.71486629778146171</v>
      </c>
      <c r="AC6" s="152">
        <f t="shared" si="6"/>
        <v>0.71503401741990957</v>
      </c>
      <c r="AD6" s="152">
        <f t="shared" si="6"/>
        <v>0.71399693928190033</v>
      </c>
      <c r="AE6" s="152">
        <f t="shared" si="6"/>
        <v>0.71196823116894092</v>
      </c>
      <c r="AK6" s="144" t="str">
        <v>Diésel</v>
      </c>
      <c r="AL6" s="144">
        <v>22.321100000000001</v>
      </c>
      <c r="AM6" s="144">
        <v>21.4422</v>
      </c>
      <c r="AN6" s="144">
        <v>26.5303</v>
      </c>
      <c r="AO6" s="89">
        <v>31.888999999999999</v>
      </c>
      <c r="AP6" s="89">
        <v>38.293100000000003</v>
      </c>
      <c r="AQ6" s="89">
        <v>45.9069</v>
      </c>
      <c r="AR6" s="89">
        <v>54.9602</v>
      </c>
      <c r="AS6" s="89">
        <v>65.726699999999994</v>
      </c>
      <c r="AY6" s="137" t="s">
        <v>71</v>
      </c>
      <c r="AZ6" s="137" t="s">
        <v>72</v>
      </c>
      <c r="BA6" s="137" t="s">
        <v>73</v>
      </c>
      <c r="BB6" s="137" t="s">
        <v>74</v>
      </c>
    </row>
    <row r="7" spans="2:54" ht="15" thickBot="1" x14ac:dyDescent="0.35">
      <c r="B7" s="83"/>
      <c r="C7" s="87" t="s">
        <v>36</v>
      </c>
      <c r="D7" s="88"/>
      <c r="E7" s="89" t="s">
        <v>22</v>
      </c>
      <c r="F7" s="90">
        <v>1</v>
      </c>
      <c r="G7" s="46">
        <f t="shared" ref="G7:N7" si="7">X7</f>
        <v>6.6920156894449958E-3</v>
      </c>
      <c r="H7" s="91">
        <f t="shared" si="7"/>
        <v>6.929791145634928E-3</v>
      </c>
      <c r="I7" s="91">
        <f t="shared" si="7"/>
        <v>6.77249243782959E-3</v>
      </c>
      <c r="J7" s="91">
        <f t="shared" si="7"/>
        <v>6.6178805784550977E-3</v>
      </c>
      <c r="K7" s="91">
        <f t="shared" si="7"/>
        <v>6.5021617867783779E-3</v>
      </c>
      <c r="L7" s="91">
        <f t="shared" si="7"/>
        <v>6.4218783098451155E-3</v>
      </c>
      <c r="M7" s="91">
        <f t="shared" si="7"/>
        <v>6.3682683038996874E-3</v>
      </c>
      <c r="N7" s="47">
        <f t="shared" si="7"/>
        <v>6.3368678974272319E-3</v>
      </c>
      <c r="W7" s="89" t="str">
        <f t="shared" si="5"/>
        <v>Gasolina</v>
      </c>
      <c r="X7" s="152">
        <f t="shared" ref="X7:X8" si="8">AL7/AL$4</f>
        <v>6.6920156894449958E-3</v>
      </c>
      <c r="Y7" s="152">
        <f t="shared" si="6"/>
        <v>6.929791145634928E-3</v>
      </c>
      <c r="Z7" s="152">
        <f t="shared" si="6"/>
        <v>6.77249243782959E-3</v>
      </c>
      <c r="AA7" s="152">
        <f t="shared" si="6"/>
        <v>6.6178805784550977E-3</v>
      </c>
      <c r="AB7" s="152">
        <f t="shared" si="6"/>
        <v>6.5021617867783779E-3</v>
      </c>
      <c r="AC7" s="152">
        <f t="shared" si="6"/>
        <v>6.4218783098451155E-3</v>
      </c>
      <c r="AD7" s="152">
        <f t="shared" si="6"/>
        <v>6.3682683038996874E-3</v>
      </c>
      <c r="AE7" s="152">
        <f t="shared" si="6"/>
        <v>6.3368678974272319E-3</v>
      </c>
      <c r="AK7" s="144" t="str">
        <v>Gasolina</v>
      </c>
      <c r="AL7" s="143">
        <v>0.21190000000000001</v>
      </c>
      <c r="AM7" s="144">
        <v>0.2092</v>
      </c>
      <c r="AN7" s="144">
        <v>0.253</v>
      </c>
      <c r="AO7" s="89">
        <v>0.2959</v>
      </c>
      <c r="AP7" s="89">
        <v>0.3483</v>
      </c>
      <c r="AQ7" s="89">
        <v>0.4123</v>
      </c>
      <c r="AR7" s="89">
        <v>0.49020000000000002</v>
      </c>
      <c r="AS7" s="89">
        <v>0.58499999999999996</v>
      </c>
      <c r="AY7" s="137">
        <v>2019</v>
      </c>
      <c r="AZ7" s="138">
        <v>22.321100000000001</v>
      </c>
      <c r="BA7" s="140">
        <v>0.21190000000000001</v>
      </c>
      <c r="BB7" s="140">
        <v>9.1316000000000006</v>
      </c>
    </row>
    <row r="8" spans="2:54" ht="15" thickBot="1" x14ac:dyDescent="0.35">
      <c r="B8" s="83"/>
      <c r="C8" s="11" t="s">
        <v>37</v>
      </c>
      <c r="D8" s="12"/>
      <c r="E8" s="13" t="s">
        <v>22</v>
      </c>
      <c r="F8" s="14">
        <v>1</v>
      </c>
      <c r="G8" s="84">
        <f t="shared" ref="G8:N8" si="9">+G7*$S$4</f>
        <v>3.8560214180194803E-4</v>
      </c>
      <c r="H8" s="85">
        <f t="shared" si="9"/>
        <v>3.9930305486456775E-4</v>
      </c>
      <c r="I8" s="85">
        <f t="shared" si="9"/>
        <v>3.9023931062856949E-4</v>
      </c>
      <c r="J8" s="85">
        <f t="shared" si="9"/>
        <v>3.8133038589056872E-4</v>
      </c>
      <c r="K8" s="85">
        <f>+K7*$S$4</f>
        <v>3.7466252735765223E-4</v>
      </c>
      <c r="L8" s="85">
        <f t="shared" si="9"/>
        <v>3.7003649506881571E-4</v>
      </c>
      <c r="M8" s="85">
        <f t="shared" si="9"/>
        <v>3.6694742085352695E-4</v>
      </c>
      <c r="N8" s="86">
        <f t="shared" si="9"/>
        <v>3.6513809096681913E-4</v>
      </c>
      <c r="W8" s="89" t="str">
        <f t="shared" si="5"/>
        <v>Gas Natural</v>
      </c>
      <c r="X8" s="152">
        <f t="shared" si="8"/>
        <v>0.28838513671418559</v>
      </c>
      <c r="Y8" s="152">
        <f t="shared" si="6"/>
        <v>0.28279311658412976</v>
      </c>
      <c r="Z8" s="152">
        <f t="shared" si="6"/>
        <v>0.28304467703509384</v>
      </c>
      <c r="AA8" s="152">
        <f t="shared" si="6"/>
        <v>0.28017632771368889</v>
      </c>
      <c r="AB8" s="152">
        <f t="shared" si="6"/>
        <v>0.27863154043175997</v>
      </c>
      <c r="AC8" s="152">
        <f t="shared" si="6"/>
        <v>0.27854410427024534</v>
      </c>
      <c r="AD8" s="152">
        <f t="shared" si="6"/>
        <v>0.27963479241419981</v>
      </c>
      <c r="AE8" s="152">
        <f t="shared" si="6"/>
        <v>0.28169490093363186</v>
      </c>
      <c r="AK8" s="144" t="str">
        <v>Gas Natural</v>
      </c>
      <c r="AL8" s="143">
        <v>9.1316000000000006</v>
      </c>
      <c r="AM8" s="144">
        <v>8.5371000000000006</v>
      </c>
      <c r="AN8" s="144">
        <v>10.573700000000001</v>
      </c>
      <c r="AO8" s="89">
        <v>12.5273</v>
      </c>
      <c r="AP8" s="89">
        <v>14.9254</v>
      </c>
      <c r="AQ8" s="89">
        <v>17.883199999999999</v>
      </c>
      <c r="AR8" s="89">
        <v>21.524999999999999</v>
      </c>
      <c r="AS8" s="89">
        <v>26.005199999999999</v>
      </c>
      <c r="AY8" s="137">
        <v>2020</v>
      </c>
      <c r="AZ8" s="138">
        <v>21.4422</v>
      </c>
      <c r="BA8" s="140">
        <v>0.2092</v>
      </c>
      <c r="BB8" s="140">
        <v>8.5371000000000006</v>
      </c>
    </row>
    <row r="9" spans="2:54" ht="15" thickBot="1" x14ac:dyDescent="0.35">
      <c r="B9" s="92"/>
      <c r="C9" s="30" t="s">
        <v>38</v>
      </c>
      <c r="D9" s="93"/>
      <c r="E9" s="94" t="s">
        <v>16</v>
      </c>
      <c r="F9" s="95">
        <v>1</v>
      </c>
      <c r="G9" s="50">
        <f t="shared" ref="G9:N9" si="10">X8</f>
        <v>0.28838513671418559</v>
      </c>
      <c r="H9" s="96">
        <f t="shared" si="10"/>
        <v>0.28279311658412976</v>
      </c>
      <c r="I9" s="96">
        <f t="shared" si="10"/>
        <v>0.28304467703509384</v>
      </c>
      <c r="J9" s="96">
        <f t="shared" si="10"/>
        <v>0.28017632771368889</v>
      </c>
      <c r="K9" s="96">
        <f t="shared" si="10"/>
        <v>0.27863154043175997</v>
      </c>
      <c r="L9" s="96">
        <f t="shared" si="10"/>
        <v>0.27854410427024534</v>
      </c>
      <c r="M9" s="96">
        <f t="shared" si="10"/>
        <v>0.27963479241419981</v>
      </c>
      <c r="N9" s="51">
        <f t="shared" si="10"/>
        <v>0.28169490093363186</v>
      </c>
      <c r="W9" s="144"/>
      <c r="X9" s="143"/>
      <c r="Y9" s="144"/>
      <c r="Z9" s="144"/>
      <c r="AK9" s="144"/>
      <c r="AL9" s="143"/>
      <c r="AM9" s="144"/>
      <c r="AN9" s="144"/>
      <c r="AY9" s="137">
        <v>2025</v>
      </c>
      <c r="AZ9" s="138">
        <v>26.5303</v>
      </c>
      <c r="BA9" s="140">
        <v>0.253</v>
      </c>
      <c r="BB9" s="140">
        <v>10.573700000000001</v>
      </c>
    </row>
    <row r="10" spans="2:54" ht="15" thickBot="1" x14ac:dyDescent="0.35">
      <c r="B10" s="26" t="s">
        <v>39</v>
      </c>
      <c r="C10" s="27" t="s">
        <v>38</v>
      </c>
      <c r="D10" s="77" t="s">
        <v>40</v>
      </c>
      <c r="E10" s="78" t="s">
        <v>16</v>
      </c>
      <c r="F10" s="79">
        <v>1</v>
      </c>
      <c r="G10" s="80">
        <f t="shared" ref="G10:N11" si="11">X15</f>
        <v>0.85232181803746487</v>
      </c>
      <c r="H10" s="81">
        <f t="shared" si="11"/>
        <v>0.85273319772952372</v>
      </c>
      <c r="I10" s="81">
        <f t="shared" si="11"/>
        <v>0.85267806142624891</v>
      </c>
      <c r="J10" s="81">
        <f t="shared" si="11"/>
        <v>0.85232825415188829</v>
      </c>
      <c r="K10" s="81">
        <f t="shared" si="11"/>
        <v>0.85155454236794881</v>
      </c>
      <c r="L10" s="81">
        <f t="shared" si="11"/>
        <v>0.85108938702345094</v>
      </c>
      <c r="M10" s="81">
        <f t="shared" si="11"/>
        <v>0.851005081214389</v>
      </c>
      <c r="N10" s="82">
        <f t="shared" si="11"/>
        <v>0.8510446875071358</v>
      </c>
      <c r="W10" s="144"/>
      <c r="X10" s="143"/>
      <c r="Y10" s="144"/>
      <c r="Z10" s="144"/>
      <c r="AK10" s="144"/>
      <c r="AL10" s="143"/>
      <c r="AM10" s="144"/>
      <c r="AN10" s="144"/>
      <c r="AY10" s="137">
        <v>2030</v>
      </c>
      <c r="AZ10" s="138">
        <v>31.888999999999999</v>
      </c>
      <c r="BA10" s="140">
        <v>0.2959</v>
      </c>
      <c r="BB10" s="140">
        <v>12.5273</v>
      </c>
    </row>
    <row r="11" spans="2:54" ht="15" thickBot="1" x14ac:dyDescent="0.35">
      <c r="B11" s="92"/>
      <c r="C11" s="30" t="s">
        <v>41</v>
      </c>
      <c r="D11" s="93"/>
      <c r="E11" s="94" t="s">
        <v>16</v>
      </c>
      <c r="F11" s="95">
        <v>1</v>
      </c>
      <c r="G11" s="50">
        <f t="shared" si="11"/>
        <v>0.14767818196253521</v>
      </c>
      <c r="H11" s="96">
        <f t="shared" si="11"/>
        <v>0.14726680227047634</v>
      </c>
      <c r="I11" s="96">
        <f t="shared" si="11"/>
        <v>0.14732193857375103</v>
      </c>
      <c r="J11" s="96">
        <f t="shared" si="11"/>
        <v>0.14767174584811166</v>
      </c>
      <c r="K11" s="96">
        <f t="shared" si="11"/>
        <v>0.14844545763205122</v>
      </c>
      <c r="L11" s="96">
        <f t="shared" si="11"/>
        <v>0.14891061297654909</v>
      </c>
      <c r="M11" s="96">
        <f t="shared" si="11"/>
        <v>0.14899491878561102</v>
      </c>
      <c r="N11" s="51">
        <f t="shared" si="11"/>
        <v>0.14895531249286417</v>
      </c>
      <c r="W11" s="144"/>
      <c r="X11" s="143"/>
      <c r="Y11" s="144"/>
      <c r="Z11" s="144"/>
      <c r="AK11" s="144"/>
      <c r="AL11" s="143"/>
      <c r="AM11" s="144"/>
      <c r="AN11" s="144"/>
      <c r="AY11" s="137">
        <v>2035</v>
      </c>
      <c r="AZ11" s="138">
        <v>38.293100000000003</v>
      </c>
      <c r="BA11" s="140">
        <v>0.3483</v>
      </c>
      <c r="BB11" s="140">
        <v>14.9254</v>
      </c>
    </row>
    <row r="12" spans="2:54" ht="15" thickBot="1" x14ac:dyDescent="0.35">
      <c r="B12" s="26" t="s">
        <v>42</v>
      </c>
      <c r="C12" s="27" t="s">
        <v>38</v>
      </c>
      <c r="D12" s="77" t="s">
        <v>43</v>
      </c>
      <c r="E12" s="78" t="s">
        <v>16</v>
      </c>
      <c r="F12" s="79">
        <v>1</v>
      </c>
      <c r="G12" s="80">
        <f t="shared" ref="G12:N13" si="12">X22</f>
        <v>0.73862618670258562</v>
      </c>
      <c r="H12" s="81">
        <f t="shared" si="12"/>
        <v>0.74554097067688241</v>
      </c>
      <c r="I12" s="81">
        <f t="shared" si="12"/>
        <v>0.74966364247353878</v>
      </c>
      <c r="J12" s="81">
        <f t="shared" si="12"/>
        <v>0.75386205402436146</v>
      </c>
      <c r="K12" s="81">
        <f t="shared" si="12"/>
        <v>0.75765153434607158</v>
      </c>
      <c r="L12" s="81">
        <f t="shared" si="12"/>
        <v>0.76154247308421519</v>
      </c>
      <c r="M12" s="81">
        <f t="shared" si="12"/>
        <v>0.76528215609519512</v>
      </c>
      <c r="N12" s="82">
        <f t="shared" si="12"/>
        <v>0.76942080344862795</v>
      </c>
      <c r="W12" s="144"/>
      <c r="X12" s="143"/>
      <c r="Y12" s="144"/>
      <c r="Z12" s="144"/>
      <c r="AK12" s="144"/>
      <c r="AL12" s="143"/>
      <c r="AM12" s="144"/>
      <c r="AN12" s="144"/>
      <c r="AY12" s="137">
        <v>2040</v>
      </c>
      <c r="AZ12" s="138">
        <v>45.9069</v>
      </c>
      <c r="BA12" s="140">
        <v>0.4123</v>
      </c>
      <c r="BB12" s="140">
        <v>17.883199999999999</v>
      </c>
    </row>
    <row r="13" spans="2:54" ht="15" thickBot="1" x14ac:dyDescent="0.35">
      <c r="B13" s="92"/>
      <c r="C13" s="30" t="s">
        <v>41</v>
      </c>
      <c r="D13" s="93"/>
      <c r="E13" s="94" t="s">
        <v>16</v>
      </c>
      <c r="F13" s="95">
        <v>1</v>
      </c>
      <c r="G13" s="50">
        <f t="shared" si="12"/>
        <v>0.26137381329741433</v>
      </c>
      <c r="H13" s="96">
        <f t="shared" si="12"/>
        <v>0.25445902932311765</v>
      </c>
      <c r="I13" s="96">
        <f t="shared" si="12"/>
        <v>0.25033635752646111</v>
      </c>
      <c r="J13" s="96">
        <f t="shared" si="12"/>
        <v>0.24613794597563848</v>
      </c>
      <c r="K13" s="96">
        <f t="shared" si="12"/>
        <v>0.24234846565392854</v>
      </c>
      <c r="L13" s="96">
        <f t="shared" si="12"/>
        <v>0.23845752691578492</v>
      </c>
      <c r="M13" s="96">
        <f t="shared" si="12"/>
        <v>0.23471784390480477</v>
      </c>
      <c r="N13" s="51">
        <f t="shared" si="12"/>
        <v>0.23057919655137196</v>
      </c>
      <c r="W13" s="146" t="s">
        <v>75</v>
      </c>
      <c r="X13" s="147">
        <f>SUM(X15:X16)</f>
        <v>1</v>
      </c>
      <c r="Y13" s="147">
        <f t="shared" ref="Y13:AE13" si="13">SUM(Y15:Y16)</f>
        <v>1</v>
      </c>
      <c r="Z13" s="147">
        <f t="shared" si="13"/>
        <v>1</v>
      </c>
      <c r="AA13" s="147">
        <f t="shared" si="13"/>
        <v>1</v>
      </c>
      <c r="AB13" s="147">
        <f t="shared" si="13"/>
        <v>1</v>
      </c>
      <c r="AC13" s="147">
        <f t="shared" si="13"/>
        <v>1</v>
      </c>
      <c r="AD13" s="147">
        <f t="shared" si="13"/>
        <v>1</v>
      </c>
      <c r="AE13" s="148">
        <f t="shared" si="13"/>
        <v>1</v>
      </c>
      <c r="AK13" s="146" t="s">
        <v>75</v>
      </c>
      <c r="AL13" s="147">
        <f>SUM(AL15:AL16)</f>
        <v>21.412099999999999</v>
      </c>
      <c r="AM13" s="147">
        <f t="shared" ref="AM13:AS13" si="14">SUM(AM15:AM16)</f>
        <v>18.780200000000001</v>
      </c>
      <c r="AN13" s="147">
        <f t="shared" si="14"/>
        <v>22.759</v>
      </c>
      <c r="AO13" s="147">
        <f t="shared" si="14"/>
        <v>26.277200000000001</v>
      </c>
      <c r="AP13" s="147">
        <f t="shared" si="14"/>
        <v>28.863800000000001</v>
      </c>
      <c r="AQ13" s="147">
        <f t="shared" si="14"/>
        <v>32.467799999999997</v>
      </c>
      <c r="AR13" s="147">
        <f t="shared" si="14"/>
        <v>37.628799999999998</v>
      </c>
      <c r="AS13" s="148">
        <f t="shared" si="14"/>
        <v>43.792999999999999</v>
      </c>
      <c r="AY13" s="137">
        <v>2045</v>
      </c>
      <c r="AZ13" s="138">
        <v>54.9602</v>
      </c>
      <c r="BA13" s="140">
        <v>0.49020000000000002</v>
      </c>
      <c r="BB13" s="140">
        <v>21.524999999999999</v>
      </c>
    </row>
    <row r="14" spans="2:54" ht="15" thickBot="1" x14ac:dyDescent="0.35">
      <c r="B14" s="26" t="s">
        <v>44</v>
      </c>
      <c r="C14" s="27" t="s">
        <v>33</v>
      </c>
      <c r="D14" s="77" t="s">
        <v>45</v>
      </c>
      <c r="E14" s="78" t="s">
        <v>22</v>
      </c>
      <c r="F14" s="79">
        <v>1</v>
      </c>
      <c r="G14" s="80">
        <f t="shared" ref="G14:N14" si="15">X28</f>
        <v>2.3815208477444158E-2</v>
      </c>
      <c r="H14" s="81">
        <f t="shared" si="15"/>
        <v>2.2121546984085465E-2</v>
      </c>
      <c r="I14" s="81">
        <f t="shared" si="15"/>
        <v>1.8906305234001997E-2</v>
      </c>
      <c r="J14" s="81">
        <f t="shared" si="15"/>
        <v>1.4740553046160626E-2</v>
      </c>
      <c r="K14" s="81">
        <f t="shared" si="15"/>
        <v>1.0444967931104715E-2</v>
      </c>
      <c r="L14" s="81">
        <f t="shared" si="15"/>
        <v>6.7425910884891848E-3</v>
      </c>
      <c r="M14" s="81">
        <f t="shared" si="15"/>
        <v>3.4058223313791739E-3</v>
      </c>
      <c r="N14" s="82">
        <f t="shared" si="15"/>
        <v>1.9256341074492796E-4</v>
      </c>
      <c r="W14" s="89" t="str">
        <f>AK14</f>
        <v>Año</v>
      </c>
      <c r="X14" s="89">
        <f t="shared" ref="X14" si="16">AL14</f>
        <v>2019</v>
      </c>
      <c r="Y14" s="89">
        <f t="shared" ref="Y14" si="17">AM14</f>
        <v>2020</v>
      </c>
      <c r="Z14" s="89">
        <f t="shared" ref="Z14" si="18">AN14</f>
        <v>2025</v>
      </c>
      <c r="AA14" s="89">
        <f t="shared" ref="AA14" si="19">AO14</f>
        <v>2030</v>
      </c>
      <c r="AB14" s="89">
        <f t="shared" ref="AB14" si="20">AP14</f>
        <v>2035</v>
      </c>
      <c r="AC14" s="89">
        <f t="shared" ref="AC14" si="21">AQ14</f>
        <v>2040</v>
      </c>
      <c r="AD14" s="89">
        <f t="shared" ref="AD14" si="22">AR14</f>
        <v>2045</v>
      </c>
      <c r="AE14" s="89">
        <f t="shared" ref="AE14" si="23">AS14</f>
        <v>2050</v>
      </c>
      <c r="AK14" s="144" t="str" cm="1">
        <f t="array" ref="AK14:AS16">TRANSPOSE(AY19:BA27)</f>
        <v>Año</v>
      </c>
      <c r="AL14" s="143">
        <v>2019</v>
      </c>
      <c r="AM14" s="144">
        <v>2020</v>
      </c>
      <c r="AN14" s="144">
        <v>2025</v>
      </c>
      <c r="AO14" s="89">
        <v>2030</v>
      </c>
      <c r="AP14" s="89">
        <v>2035</v>
      </c>
      <c r="AQ14" s="89">
        <v>2040</v>
      </c>
      <c r="AR14" s="89">
        <v>2045</v>
      </c>
      <c r="AS14" s="89">
        <v>2050</v>
      </c>
      <c r="AY14" s="137">
        <v>2050</v>
      </c>
      <c r="AZ14" s="139">
        <v>65.726699999999994</v>
      </c>
      <c r="BA14" s="141">
        <v>0.58499999999999996</v>
      </c>
      <c r="BB14" s="141">
        <v>26.005199999999999</v>
      </c>
    </row>
    <row r="15" spans="2:54" x14ac:dyDescent="0.3">
      <c r="B15" s="83"/>
      <c r="C15" s="11" t="s">
        <v>35</v>
      </c>
      <c r="D15" s="12"/>
      <c r="E15" s="13" t="s">
        <v>22</v>
      </c>
      <c r="F15" s="14">
        <v>1</v>
      </c>
      <c r="G15" s="84">
        <f t="shared" ref="G15:N15" si="24">+G14*$S$5</f>
        <v>2.230512181752852E-3</v>
      </c>
      <c r="H15" s="85">
        <f t="shared" si="24"/>
        <v>2.0718852859908329E-3</v>
      </c>
      <c r="I15" s="85">
        <f t="shared" si="24"/>
        <v>1.770748476811357E-3</v>
      </c>
      <c r="J15" s="85">
        <f t="shared" si="24"/>
        <v>1.3805876680179267E-3</v>
      </c>
      <c r="K15" s="85">
        <f t="shared" si="24"/>
        <v>9.7826681762675253E-4</v>
      </c>
      <c r="L15" s="85">
        <f t="shared" si="24"/>
        <v>6.315053497724987E-4</v>
      </c>
      <c r="M15" s="85">
        <f t="shared" si="24"/>
        <v>3.1898642441959533E-4</v>
      </c>
      <c r="N15" s="86">
        <f t="shared" si="24"/>
        <v>1.8035325360818985E-5</v>
      </c>
      <c r="W15" s="89" t="str">
        <f t="shared" ref="W15:W16" si="25">AK15</f>
        <v>Gas Natural</v>
      </c>
      <c r="X15" s="152">
        <f>AL15/AL$13</f>
        <v>0.85232181803746487</v>
      </c>
      <c r="Y15" s="152">
        <f t="shared" ref="Y15:AE15" si="26">AM15/AM$13</f>
        <v>0.85273319772952372</v>
      </c>
      <c r="Z15" s="152">
        <f t="shared" si="26"/>
        <v>0.85267806142624891</v>
      </c>
      <c r="AA15" s="152">
        <f t="shared" si="26"/>
        <v>0.85232825415188829</v>
      </c>
      <c r="AB15" s="152">
        <f t="shared" si="26"/>
        <v>0.85155454236794881</v>
      </c>
      <c r="AC15" s="152">
        <f t="shared" si="26"/>
        <v>0.85108938702345094</v>
      </c>
      <c r="AD15" s="152">
        <f t="shared" si="26"/>
        <v>0.851005081214389</v>
      </c>
      <c r="AE15" s="152">
        <f t="shared" si="26"/>
        <v>0.8510446875071358</v>
      </c>
      <c r="AK15" s="89" t="str">
        <v>Gas Natural</v>
      </c>
      <c r="AL15" s="90">
        <v>18.25</v>
      </c>
      <c r="AM15" s="90">
        <v>16.014500000000002</v>
      </c>
      <c r="AN15" s="90">
        <v>19.406099999999999</v>
      </c>
      <c r="AO15" s="89">
        <v>22.396799999999999</v>
      </c>
      <c r="AP15" s="89">
        <v>24.5791</v>
      </c>
      <c r="AQ15" s="89">
        <v>27.632999999999999</v>
      </c>
      <c r="AR15" s="89">
        <v>32.022300000000001</v>
      </c>
      <c r="AS15" s="89">
        <v>37.269799999999996</v>
      </c>
      <c r="AZ15" s="103"/>
      <c r="BA15" s="103"/>
      <c r="BB15" s="103"/>
    </row>
    <row r="16" spans="2:54" x14ac:dyDescent="0.3">
      <c r="B16" s="83"/>
      <c r="C16" s="87" t="s">
        <v>36</v>
      </c>
      <c r="D16" s="88"/>
      <c r="E16" s="89" t="s">
        <v>22</v>
      </c>
      <c r="F16" s="90">
        <v>1</v>
      </c>
      <c r="G16" s="46">
        <f t="shared" ref="G16:N16" si="27">X29</f>
        <v>2.0733084888629265E-3</v>
      </c>
      <c r="H16" s="91">
        <f t="shared" si="27"/>
        <v>1.6045330633708171E-3</v>
      </c>
      <c r="I16" s="91">
        <f t="shared" si="27"/>
        <v>1.6305636720795058E-3</v>
      </c>
      <c r="J16" s="91">
        <f t="shared" si="27"/>
        <v>1.5627613953051872E-3</v>
      </c>
      <c r="K16" s="91">
        <f t="shared" si="27"/>
        <v>1.4303226872542953E-3</v>
      </c>
      <c r="L16" s="91">
        <f t="shared" si="27"/>
        <v>1.3449899125756552E-3</v>
      </c>
      <c r="M16" s="91">
        <f t="shared" si="27"/>
        <v>1.3098834090844935E-3</v>
      </c>
      <c r="N16" s="47">
        <f t="shared" si="27"/>
        <v>1.2866987789603782E-3</v>
      </c>
      <c r="W16" s="89" t="str">
        <f t="shared" si="25"/>
        <v>GLP</v>
      </c>
      <c r="X16" s="152">
        <f>AL16/AL$13</f>
        <v>0.14767818196253521</v>
      </c>
      <c r="Y16" s="152">
        <f t="shared" ref="Y16" si="28">AM16/AM$13</f>
        <v>0.14726680227047634</v>
      </c>
      <c r="Z16" s="152">
        <f t="shared" ref="Z16" si="29">AN16/AN$13</f>
        <v>0.14732193857375103</v>
      </c>
      <c r="AA16" s="152">
        <f t="shared" ref="AA16" si="30">AO16/AO$13</f>
        <v>0.14767174584811166</v>
      </c>
      <c r="AB16" s="152">
        <f t="shared" ref="AB16" si="31">AP16/AP$13</f>
        <v>0.14844545763205122</v>
      </c>
      <c r="AC16" s="152">
        <f t="shared" ref="AC16" si="32">AQ16/AQ$13</f>
        <v>0.14891061297654909</v>
      </c>
      <c r="AD16" s="152">
        <f t="shared" ref="AD16" si="33">AR16/AR$13</f>
        <v>0.14899491878561102</v>
      </c>
      <c r="AE16" s="152">
        <f t="shared" ref="AE16" si="34">AS16/AS$13</f>
        <v>0.14895531249286417</v>
      </c>
      <c r="AK16" s="89" t="str">
        <v>GLP</v>
      </c>
      <c r="AL16" s="89">
        <v>3.1621000000000001</v>
      </c>
      <c r="AM16" s="89">
        <v>2.7656999999999998</v>
      </c>
      <c r="AN16" s="89">
        <v>3.3529</v>
      </c>
      <c r="AO16" s="89">
        <v>3.8803999999999998</v>
      </c>
      <c r="AP16" s="89">
        <v>4.2847</v>
      </c>
      <c r="AQ16" s="89">
        <v>4.8348000000000004</v>
      </c>
      <c r="AR16" s="89">
        <v>5.6064999999999996</v>
      </c>
      <c r="AS16" s="89">
        <v>6.5232000000000001</v>
      </c>
    </row>
    <row r="17" spans="2:53" x14ac:dyDescent="0.3">
      <c r="B17" s="83"/>
      <c r="C17" s="11" t="s">
        <v>37</v>
      </c>
      <c r="D17" s="12"/>
      <c r="E17" s="13" t="s">
        <v>22</v>
      </c>
      <c r="F17" s="14">
        <v>1</v>
      </c>
      <c r="G17" s="84">
        <f t="shared" ref="G17:N17" si="35">+G16*$S$4</f>
        <v>1.1946657494881176E-4</v>
      </c>
      <c r="H17" s="85">
        <f t="shared" si="35"/>
        <v>9.2455160678073787E-5</v>
      </c>
      <c r="I17" s="85">
        <f t="shared" si="35"/>
        <v>9.3955076239585463E-5</v>
      </c>
      <c r="J17" s="85">
        <f t="shared" si="35"/>
        <v>9.00482259934836E-5</v>
      </c>
      <c r="K17" s="85">
        <f t="shared" si="35"/>
        <v>8.2416945397047612E-5</v>
      </c>
      <c r="L17" s="85">
        <f t="shared" si="35"/>
        <v>7.7499966386689731E-5</v>
      </c>
      <c r="M17" s="85">
        <f t="shared" si="35"/>
        <v>7.5477086649763668E-5</v>
      </c>
      <c r="N17" s="86">
        <f t="shared" si="35"/>
        <v>7.4141159860643095E-5</v>
      </c>
    </row>
    <row r="18" spans="2:53" ht="15" thickBot="1" x14ac:dyDescent="0.35">
      <c r="B18" s="83"/>
      <c r="C18" s="87" t="s">
        <v>38</v>
      </c>
      <c r="D18" s="88"/>
      <c r="E18" s="89" t="s">
        <v>16</v>
      </c>
      <c r="F18" s="90">
        <v>1</v>
      </c>
      <c r="G18" s="46">
        <f t="shared" ref="G18:N23" si="36">X30</f>
        <v>0.92987932910492899</v>
      </c>
      <c r="H18" s="91">
        <f t="shared" si="36"/>
        <v>0.93059004180230886</v>
      </c>
      <c r="I18" s="91">
        <f t="shared" si="36"/>
        <v>0.93806632331160145</v>
      </c>
      <c r="J18" s="91">
        <f t="shared" si="36"/>
        <v>0.94523725002958225</v>
      </c>
      <c r="K18" s="91">
        <f t="shared" si="36"/>
        <v>0.95183632374020544</v>
      </c>
      <c r="L18" s="91">
        <f t="shared" si="36"/>
        <v>0.95812395782687432</v>
      </c>
      <c r="M18" s="91">
        <f t="shared" si="36"/>
        <v>0.96431696920080179</v>
      </c>
      <c r="N18" s="47">
        <f t="shared" si="36"/>
        <v>0.9702552982525835</v>
      </c>
      <c r="AY18" t="s">
        <v>75</v>
      </c>
    </row>
    <row r="19" spans="2:53" ht="15" thickBot="1" x14ac:dyDescent="0.35">
      <c r="B19" s="83"/>
      <c r="C19" s="87" t="s">
        <v>46</v>
      </c>
      <c r="D19" s="88"/>
      <c r="E19" s="89" t="s">
        <v>16</v>
      </c>
      <c r="F19" s="90">
        <v>1</v>
      </c>
      <c r="G19" s="46">
        <f t="shared" si="36"/>
        <v>3.7747992514573081E-5</v>
      </c>
      <c r="H19" s="91">
        <f t="shared" si="36"/>
        <v>3.9134952765141882E-5</v>
      </c>
      <c r="I19" s="91">
        <f t="shared" si="36"/>
        <v>3.8482018605608531E-5</v>
      </c>
      <c r="J19" s="91">
        <f t="shared" si="36"/>
        <v>3.6722852631192387E-5</v>
      </c>
      <c r="K19" s="91">
        <f t="shared" si="36"/>
        <v>3.3817409048462655E-5</v>
      </c>
      <c r="L19" s="91">
        <f t="shared" si="36"/>
        <v>3.1754746099635092E-5</v>
      </c>
      <c r="M19" s="91">
        <f t="shared" si="36"/>
        <v>3.0112262277804441E-5</v>
      </c>
      <c r="N19" s="47">
        <f t="shared" si="36"/>
        <v>2.9243154067281324E-5</v>
      </c>
      <c r="W19" s="144"/>
      <c r="X19" s="144"/>
      <c r="Y19" s="144"/>
      <c r="AK19" s="144"/>
      <c r="AL19" s="144"/>
      <c r="AM19" s="144"/>
      <c r="AY19" s="137" t="s">
        <v>71</v>
      </c>
      <c r="AZ19" s="137" t="s">
        <v>74</v>
      </c>
      <c r="BA19" s="137" t="s">
        <v>76</v>
      </c>
    </row>
    <row r="20" spans="2:53" ht="15" thickBot="1" x14ac:dyDescent="0.35">
      <c r="B20" s="83"/>
      <c r="C20" s="87" t="s">
        <v>41</v>
      </c>
      <c r="D20" s="88"/>
      <c r="E20" s="89" t="s">
        <v>16</v>
      </c>
      <c r="F20" s="90">
        <v>1</v>
      </c>
      <c r="G20" s="46">
        <f t="shared" si="36"/>
        <v>3.934284519831379E-2</v>
      </c>
      <c r="H20" s="91">
        <f t="shared" si="36"/>
        <v>4.1474810993626154E-2</v>
      </c>
      <c r="I20" s="91">
        <f t="shared" si="36"/>
        <v>3.7083241975827921E-2</v>
      </c>
      <c r="J20" s="91">
        <f t="shared" si="36"/>
        <v>3.4253444807592653E-2</v>
      </c>
      <c r="K20" s="91">
        <f t="shared" si="36"/>
        <v>3.2307154303457444E-2</v>
      </c>
      <c r="L20" s="91">
        <f t="shared" si="36"/>
        <v>2.9956721809371308E-2</v>
      </c>
      <c r="M20" s="91">
        <f t="shared" si="36"/>
        <v>2.7204546951603951E-2</v>
      </c>
      <c r="N20" s="47">
        <f t="shared" si="36"/>
        <v>2.4560938870772844E-2</v>
      </c>
      <c r="W20" s="146" t="s">
        <v>77</v>
      </c>
      <c r="X20" s="147">
        <f>SUM(X22:X23)</f>
        <v>1</v>
      </c>
      <c r="Y20" s="147">
        <f t="shared" ref="Y20:AE20" si="37">SUM(Y22:Y23)</f>
        <v>1</v>
      </c>
      <c r="Z20" s="147">
        <f t="shared" si="37"/>
        <v>0.99999999999999989</v>
      </c>
      <c r="AA20" s="147">
        <f t="shared" si="37"/>
        <v>1</v>
      </c>
      <c r="AB20" s="147">
        <f t="shared" si="37"/>
        <v>1</v>
      </c>
      <c r="AC20" s="147">
        <f t="shared" si="37"/>
        <v>1</v>
      </c>
      <c r="AD20" s="147">
        <f t="shared" si="37"/>
        <v>0.99999999999999989</v>
      </c>
      <c r="AE20" s="148">
        <f t="shared" si="37"/>
        <v>0.99999999999999989</v>
      </c>
      <c r="AK20" s="146" t="s">
        <v>77</v>
      </c>
      <c r="AL20" s="147">
        <f>SUM(AL22:AL23)</f>
        <v>69.341300000000004</v>
      </c>
      <c r="AM20" s="147">
        <f t="shared" ref="AM20:AS20" si="38">SUM(AM22:AM23)</f>
        <v>71.001999999999995</v>
      </c>
      <c r="AN20" s="147">
        <f t="shared" si="38"/>
        <v>79.900100000000009</v>
      </c>
      <c r="AO20" s="147">
        <f t="shared" si="38"/>
        <v>84.469300000000004</v>
      </c>
      <c r="AP20" s="147">
        <f t="shared" si="38"/>
        <v>81.699299999999994</v>
      </c>
      <c r="AQ20" s="147">
        <f t="shared" si="38"/>
        <v>82.070799999999991</v>
      </c>
      <c r="AR20" s="147">
        <f t="shared" si="38"/>
        <v>86.600999999999999</v>
      </c>
      <c r="AS20" s="148">
        <f t="shared" si="38"/>
        <v>92.048200000000008</v>
      </c>
      <c r="AY20" s="137">
        <v>2019</v>
      </c>
      <c r="AZ20" s="140">
        <v>18.25</v>
      </c>
      <c r="BA20" s="140">
        <v>3.1621000000000001</v>
      </c>
    </row>
    <row r="21" spans="2:53" ht="15" thickBot="1" x14ac:dyDescent="0.35">
      <c r="B21" s="83"/>
      <c r="C21" s="87" t="s">
        <v>47</v>
      </c>
      <c r="D21" s="88"/>
      <c r="E21" s="89" t="s">
        <v>16</v>
      </c>
      <c r="F21" s="90">
        <v>1</v>
      </c>
      <c r="G21" s="46">
        <f t="shared" si="36"/>
        <v>4.1598287751059542E-3</v>
      </c>
      <c r="H21" s="91">
        <f t="shared" si="36"/>
        <v>3.4747718586733869E-3</v>
      </c>
      <c r="I21" s="91">
        <f t="shared" si="36"/>
        <v>3.5645088396776461E-3</v>
      </c>
      <c r="J21" s="91">
        <f t="shared" si="36"/>
        <v>3.4878549365714726E-3</v>
      </c>
      <c r="K21" s="91">
        <f t="shared" si="36"/>
        <v>3.3264033264033266E-3</v>
      </c>
      <c r="L21" s="91">
        <f t="shared" si="36"/>
        <v>3.2171086104052535E-3</v>
      </c>
      <c r="M21" s="91">
        <f t="shared" si="36"/>
        <v>3.1636695555618292E-3</v>
      </c>
      <c r="N21" s="47">
        <f t="shared" si="36"/>
        <v>3.1152235446013274E-3</v>
      </c>
      <c r="W21" s="89" t="str">
        <f>AK21</f>
        <v>Año</v>
      </c>
      <c r="X21" s="89">
        <f t="shared" ref="X21" si="39">AL21</f>
        <v>2019</v>
      </c>
      <c r="Y21" s="89">
        <f t="shared" ref="Y21" si="40">AM21</f>
        <v>2020</v>
      </c>
      <c r="Z21" s="89">
        <f t="shared" ref="Z21" si="41">AN21</f>
        <v>2025</v>
      </c>
      <c r="AA21" s="89">
        <f t="shared" ref="AA21" si="42">AO21</f>
        <v>2030</v>
      </c>
      <c r="AB21" s="89">
        <f t="shared" ref="AB21" si="43">AP21</f>
        <v>2035</v>
      </c>
      <c r="AC21" s="89">
        <f t="shared" ref="AC21" si="44">AQ21</f>
        <v>2040</v>
      </c>
      <c r="AD21" s="89">
        <f t="shared" ref="AD21" si="45">AR21</f>
        <v>2045</v>
      </c>
      <c r="AE21" s="89">
        <f t="shared" ref="AE21" si="46">AS21</f>
        <v>2050</v>
      </c>
      <c r="AK21" s="144" t="str" cm="1">
        <f t="array" ref="AK21:AS23">TRANSPOSE(AY32:BA40)</f>
        <v>Año</v>
      </c>
      <c r="AL21" s="144">
        <v>2019</v>
      </c>
      <c r="AM21" s="144">
        <v>2020</v>
      </c>
      <c r="AN21" s="89">
        <v>2025</v>
      </c>
      <c r="AO21" s="89">
        <v>2030</v>
      </c>
      <c r="AP21" s="89">
        <v>2035</v>
      </c>
      <c r="AQ21" s="89">
        <v>2040</v>
      </c>
      <c r="AR21" s="89">
        <v>2045</v>
      </c>
      <c r="AS21" s="89">
        <v>2050</v>
      </c>
      <c r="AY21" s="137">
        <v>2020</v>
      </c>
      <c r="AZ21" s="140">
        <v>16.014500000000002</v>
      </c>
      <c r="BA21" s="140">
        <v>2.7656999999999998</v>
      </c>
    </row>
    <row r="22" spans="2:53" ht="15" thickBot="1" x14ac:dyDescent="0.35">
      <c r="B22" s="83"/>
      <c r="C22" s="87" t="s">
        <v>48</v>
      </c>
      <c r="D22" s="88"/>
      <c r="E22" s="89" t="s">
        <v>16</v>
      </c>
      <c r="F22" s="90">
        <v>1</v>
      </c>
      <c r="G22" s="46">
        <f t="shared" si="36"/>
        <v>6.9173196282955177E-4</v>
      </c>
      <c r="H22" s="91">
        <f t="shared" si="36"/>
        <v>6.9516034517028353E-4</v>
      </c>
      <c r="I22" s="91">
        <f t="shared" si="36"/>
        <v>7.1057494820588778E-4</v>
      </c>
      <c r="J22" s="91">
        <f t="shared" si="36"/>
        <v>6.8141293215656998E-4</v>
      </c>
      <c r="K22" s="91">
        <f t="shared" si="36"/>
        <v>6.2101060252631418E-4</v>
      </c>
      <c r="L22" s="91">
        <f t="shared" si="36"/>
        <v>5.8287600618441308E-4</v>
      </c>
      <c r="M22" s="91">
        <f t="shared" si="36"/>
        <v>5.6899628929101313E-4</v>
      </c>
      <c r="N22" s="47">
        <f t="shared" si="36"/>
        <v>5.6003398826963294E-4</v>
      </c>
      <c r="W22" s="89" t="str">
        <f t="shared" ref="W22:W23" si="47">AK22</f>
        <v>Gas Natural</v>
      </c>
      <c r="X22" s="152">
        <f>AL22/AL$20</f>
        <v>0.73862618670258562</v>
      </c>
      <c r="Y22" s="152">
        <f t="shared" ref="Y22:AE23" si="48">AM22/AM$20</f>
        <v>0.74554097067688241</v>
      </c>
      <c r="Z22" s="152">
        <f t="shared" si="48"/>
        <v>0.74966364247353878</v>
      </c>
      <c r="AA22" s="152">
        <f t="shared" si="48"/>
        <v>0.75386205402436146</v>
      </c>
      <c r="AB22" s="152">
        <f t="shared" si="48"/>
        <v>0.75765153434607158</v>
      </c>
      <c r="AC22" s="152">
        <f t="shared" si="48"/>
        <v>0.76154247308421519</v>
      </c>
      <c r="AD22" s="152">
        <f t="shared" si="48"/>
        <v>0.76528215609519512</v>
      </c>
      <c r="AE22" s="152">
        <f t="shared" si="48"/>
        <v>0.76942080344862795</v>
      </c>
      <c r="AK22" s="144" t="str">
        <v>Gas Natural</v>
      </c>
      <c r="AL22" s="144">
        <v>51.217300000000002</v>
      </c>
      <c r="AM22" s="144">
        <v>52.934899999999999</v>
      </c>
      <c r="AN22" s="89">
        <v>59.898200000000003</v>
      </c>
      <c r="AO22" s="89">
        <v>63.678199999999997</v>
      </c>
      <c r="AP22" s="89">
        <v>61.8996</v>
      </c>
      <c r="AQ22" s="89">
        <v>62.500399999999999</v>
      </c>
      <c r="AR22" s="89">
        <v>66.274199999999993</v>
      </c>
      <c r="AS22" s="89">
        <v>70.823800000000006</v>
      </c>
      <c r="AY22" s="137">
        <v>2025</v>
      </c>
      <c r="AZ22" s="140">
        <v>19.406099999999999</v>
      </c>
      <c r="BA22" s="140">
        <v>3.3529</v>
      </c>
    </row>
    <row r="23" spans="2:53" ht="15" thickBot="1" x14ac:dyDescent="0.35">
      <c r="B23" s="92"/>
      <c r="C23" s="30" t="s">
        <v>49</v>
      </c>
      <c r="D23" s="93"/>
      <c r="E23" s="94" t="s">
        <v>16</v>
      </c>
      <c r="F23" s="95">
        <v>1</v>
      </c>
      <c r="G23" s="50">
        <f t="shared" si="36"/>
        <v>0</v>
      </c>
      <c r="H23" s="96">
        <f t="shared" si="36"/>
        <v>0</v>
      </c>
      <c r="I23" s="96">
        <f t="shared" si="36"/>
        <v>0</v>
      </c>
      <c r="J23" s="96">
        <f t="shared" si="36"/>
        <v>0</v>
      </c>
      <c r="K23" s="96">
        <f t="shared" si="36"/>
        <v>0</v>
      </c>
      <c r="L23" s="96">
        <f t="shared" si="36"/>
        <v>0</v>
      </c>
      <c r="M23" s="96">
        <f t="shared" si="36"/>
        <v>0</v>
      </c>
      <c r="N23" s="51">
        <f t="shared" si="36"/>
        <v>0</v>
      </c>
      <c r="W23" s="89" t="str">
        <f t="shared" si="47"/>
        <v>GLP</v>
      </c>
      <c r="X23" s="152">
        <f>AL23/AL$20</f>
        <v>0.26137381329741433</v>
      </c>
      <c r="Y23" s="152">
        <f t="shared" si="48"/>
        <v>0.25445902932311765</v>
      </c>
      <c r="Z23" s="152">
        <f t="shared" si="48"/>
        <v>0.25033635752646111</v>
      </c>
      <c r="AA23" s="152">
        <f t="shared" si="48"/>
        <v>0.24613794597563848</v>
      </c>
      <c r="AB23" s="152">
        <f t="shared" si="48"/>
        <v>0.24234846565392854</v>
      </c>
      <c r="AC23" s="152">
        <f t="shared" si="48"/>
        <v>0.23845752691578492</v>
      </c>
      <c r="AD23" s="152">
        <f t="shared" si="48"/>
        <v>0.23471784390480477</v>
      </c>
      <c r="AE23" s="152">
        <f t="shared" si="48"/>
        <v>0.23057919655137196</v>
      </c>
      <c r="AK23" s="144" t="str">
        <v>GLP</v>
      </c>
      <c r="AL23" s="144">
        <v>18.123999999999999</v>
      </c>
      <c r="AM23" s="144">
        <v>18.0671</v>
      </c>
      <c r="AN23" s="89">
        <v>20.001899999999999</v>
      </c>
      <c r="AO23" s="89">
        <v>20.7911</v>
      </c>
      <c r="AP23" s="89">
        <v>19.799700000000001</v>
      </c>
      <c r="AQ23" s="89">
        <v>19.570399999999999</v>
      </c>
      <c r="AR23" s="89">
        <v>20.326799999999999</v>
      </c>
      <c r="AS23" s="89">
        <v>21.224399999999999</v>
      </c>
      <c r="AY23" s="137">
        <v>2030</v>
      </c>
      <c r="AZ23" s="140">
        <v>22.396799999999999</v>
      </c>
      <c r="BA23" s="140">
        <v>3.8803999999999998</v>
      </c>
    </row>
    <row r="24" spans="2:53" ht="15" thickBot="1" x14ac:dyDescent="0.35">
      <c r="B24" s="26" t="s">
        <v>50</v>
      </c>
      <c r="C24" s="27" t="s">
        <v>33</v>
      </c>
      <c r="D24" s="77" t="s">
        <v>51</v>
      </c>
      <c r="E24" s="78" t="s">
        <v>22</v>
      </c>
      <c r="F24" s="79">
        <v>1</v>
      </c>
      <c r="G24" s="80">
        <f>X40</f>
        <v>0.42556332971371874</v>
      </c>
      <c r="H24" s="81">
        <v>0.4387611609386034</v>
      </c>
      <c r="I24" s="81">
        <v>0.44261960515720589</v>
      </c>
      <c r="J24" s="81">
        <v>0.44290296655299799</v>
      </c>
      <c r="K24" s="81">
        <v>0.4365209379689145</v>
      </c>
      <c r="L24" s="81">
        <v>0.41451173512154232</v>
      </c>
      <c r="M24" s="81">
        <v>0.37133349054455705</v>
      </c>
      <c r="N24" s="82">
        <v>0.31861719750149203</v>
      </c>
      <c r="W24" s="144"/>
      <c r="X24" s="144"/>
      <c r="Y24" s="144"/>
      <c r="AK24" s="144"/>
      <c r="AL24" s="144"/>
      <c r="AM24" s="144"/>
      <c r="AY24" s="137">
        <v>2035</v>
      </c>
      <c r="AZ24" s="140">
        <v>24.5791</v>
      </c>
      <c r="BA24" s="140">
        <v>4.2847</v>
      </c>
    </row>
    <row r="25" spans="2:53" ht="15" thickBot="1" x14ac:dyDescent="0.35">
      <c r="B25" s="83"/>
      <c r="C25" s="11" t="s">
        <v>35</v>
      </c>
      <c r="D25" s="12"/>
      <c r="E25" s="13" t="s">
        <v>22</v>
      </c>
      <c r="F25" s="14">
        <v>1</v>
      </c>
      <c r="G25" s="84">
        <f t="shared" ref="G25:N25" si="49">+G24*$S$5</f>
        <v>3.9857899708616182E-2</v>
      </c>
      <c r="H25" s="85">
        <f t="shared" si="49"/>
        <v>4.1093997362252291E-2</v>
      </c>
      <c r="I25" s="85">
        <f t="shared" si="49"/>
        <v>4.1455375967875574E-2</v>
      </c>
      <c r="J25" s="85">
        <f t="shared" si="49"/>
        <v>4.1481915355332605E-2</v>
      </c>
      <c r="K25" s="85">
        <f t="shared" si="49"/>
        <v>4.0884179983224668E-2</v>
      </c>
      <c r="L25" s="85">
        <f t="shared" si="49"/>
        <v>3.8822816753579674E-2</v>
      </c>
      <c r="M25" s="85">
        <f t="shared" si="49"/>
        <v>3.4778779070395574E-2</v>
      </c>
      <c r="N25" s="86">
        <f t="shared" si="49"/>
        <v>2.9841415875747242E-2</v>
      </c>
      <c r="W25" s="144"/>
      <c r="X25" s="144"/>
      <c r="Y25" s="144"/>
      <c r="AK25" s="144"/>
      <c r="AL25" s="144"/>
      <c r="AM25" s="144"/>
      <c r="AY25" s="137">
        <v>2040</v>
      </c>
      <c r="AZ25" s="140">
        <v>27.632999999999999</v>
      </c>
      <c r="BA25" s="140">
        <v>4.8348000000000004</v>
      </c>
    </row>
    <row r="26" spans="2:53" ht="15" thickBot="1" x14ac:dyDescent="0.35">
      <c r="B26" s="83"/>
      <c r="C26" s="87" t="s">
        <v>36</v>
      </c>
      <c r="D26" s="88"/>
      <c r="E26" s="89" t="s">
        <v>22</v>
      </c>
      <c r="F26" s="90">
        <v>1</v>
      </c>
      <c r="G26" s="46">
        <f>X41</f>
        <v>0.43290649023408723</v>
      </c>
      <c r="H26" s="91">
        <v>0.44270157956346629</v>
      </c>
      <c r="I26" s="91">
        <v>0.43700779627864206</v>
      </c>
      <c r="J26" s="91">
        <v>0.42115097219368908</v>
      </c>
      <c r="K26" s="91">
        <v>0.38398409453487392</v>
      </c>
      <c r="L26" s="91">
        <v>0.32997249939716844</v>
      </c>
      <c r="M26" s="91">
        <v>0.27653309223744926</v>
      </c>
      <c r="N26" s="47">
        <v>0.22563596863358948</v>
      </c>
      <c r="W26" s="146" t="s">
        <v>78</v>
      </c>
      <c r="X26" s="147">
        <f>SUM(X28:X35)</f>
        <v>0.99999999999999989</v>
      </c>
      <c r="Y26" s="147">
        <f t="shared" ref="Y26:AE26" si="50">SUM(Y28:Y35)</f>
        <v>1.0000000000000002</v>
      </c>
      <c r="Z26" s="147">
        <f t="shared" si="50"/>
        <v>1</v>
      </c>
      <c r="AA26" s="147">
        <f t="shared" si="50"/>
        <v>1</v>
      </c>
      <c r="AB26" s="147">
        <f t="shared" si="50"/>
        <v>1</v>
      </c>
      <c r="AC26" s="147">
        <f t="shared" si="50"/>
        <v>0.99999999999999978</v>
      </c>
      <c r="AD26" s="147">
        <f t="shared" si="50"/>
        <v>0.99999999999999989</v>
      </c>
      <c r="AE26" s="148">
        <f t="shared" si="50"/>
        <v>0.99999999999999989</v>
      </c>
      <c r="AK26" s="146" t="s">
        <v>78</v>
      </c>
      <c r="AL26" s="147">
        <f>SUM(AL28:AL35)</f>
        <v>105.9659</v>
      </c>
      <c r="AM26" s="147">
        <f t="shared" ref="AM26:AS26" si="51">SUM(AM28:AM35)</f>
        <v>97.099899999999991</v>
      </c>
      <c r="AN26" s="147">
        <f t="shared" si="51"/>
        <v>111.7405</v>
      </c>
      <c r="AO26" s="147">
        <f t="shared" si="51"/>
        <v>122.5395</v>
      </c>
      <c r="AP26" s="147">
        <f t="shared" si="51"/>
        <v>130.1105</v>
      </c>
      <c r="AQ26" s="147">
        <f t="shared" si="51"/>
        <v>141.71110000000004</v>
      </c>
      <c r="AR26" s="147">
        <f t="shared" si="51"/>
        <v>159.40349999999998</v>
      </c>
      <c r="AS26" s="148">
        <f t="shared" si="51"/>
        <v>181.239</v>
      </c>
      <c r="AY26" s="137">
        <v>2045</v>
      </c>
      <c r="AZ26" s="140">
        <v>32.022300000000001</v>
      </c>
      <c r="BA26" s="140">
        <v>5.6064999999999996</v>
      </c>
    </row>
    <row r="27" spans="2:53" ht="15" thickBot="1" x14ac:dyDescent="0.35">
      <c r="B27" s="83"/>
      <c r="C27" s="11" t="s">
        <v>37</v>
      </c>
      <c r="D27" s="12"/>
      <c r="E27" s="13" t="s">
        <v>22</v>
      </c>
      <c r="F27" s="14">
        <v>1</v>
      </c>
      <c r="G27" s="84">
        <f t="shared" ref="G27:N27" si="52">+G26*$S$4</f>
        <v>2.4944602281420009E-2</v>
      </c>
      <c r="H27" s="85">
        <f t="shared" si="52"/>
        <v>2.5509007327646552E-2</v>
      </c>
      <c r="I27" s="85">
        <f t="shared" si="52"/>
        <v>2.5180924559842038E-2</v>
      </c>
      <c r="J27" s="85">
        <f t="shared" si="52"/>
        <v>2.4267234931322702E-2</v>
      </c>
      <c r="K27" s="85">
        <f t="shared" si="52"/>
        <v>2.2125633910880578E-2</v>
      </c>
      <c r="L27" s="85">
        <f t="shared" si="52"/>
        <v>1.901341963438264E-2</v>
      </c>
      <c r="M27" s="85">
        <f t="shared" si="52"/>
        <v>1.5934175530111408E-2</v>
      </c>
      <c r="N27" s="86">
        <f t="shared" si="52"/>
        <v>1.3001420918647772E-2</v>
      </c>
      <c r="W27" s="89" t="str">
        <f>AK27</f>
        <v>Año</v>
      </c>
      <c r="X27" s="89">
        <f t="shared" ref="X27" si="53">AL27</f>
        <v>2019</v>
      </c>
      <c r="Y27" s="89">
        <f t="shared" ref="Y27" si="54">AM27</f>
        <v>2020</v>
      </c>
      <c r="Z27" s="89">
        <f t="shared" ref="Z27" si="55">AN27</f>
        <v>2025</v>
      </c>
      <c r="AA27" s="89">
        <f t="shared" ref="AA27" si="56">AO27</f>
        <v>2030</v>
      </c>
      <c r="AB27" s="89">
        <f t="shared" ref="AB27" si="57">AP27</f>
        <v>2035</v>
      </c>
      <c r="AC27" s="89">
        <f t="shared" ref="AC27" si="58">AQ27</f>
        <v>2040</v>
      </c>
      <c r="AD27" s="89">
        <f t="shared" ref="AD27" si="59">AR27</f>
        <v>2045</v>
      </c>
      <c r="AE27" s="89">
        <f t="shared" ref="AE27" si="60">AS27</f>
        <v>2050</v>
      </c>
      <c r="AK27" s="144" t="str" cm="1">
        <f t="array" ref="AK27:AS35">TRANSPOSE(AY47:BG55)</f>
        <v>Año</v>
      </c>
      <c r="AL27" s="144">
        <v>2019</v>
      </c>
      <c r="AM27" s="144">
        <v>2020</v>
      </c>
      <c r="AN27" s="89">
        <v>2025</v>
      </c>
      <c r="AO27" s="89">
        <v>2030</v>
      </c>
      <c r="AP27" s="89">
        <v>2035</v>
      </c>
      <c r="AQ27" s="89">
        <v>2040</v>
      </c>
      <c r="AR27" s="89">
        <v>2045</v>
      </c>
      <c r="AS27" s="89">
        <v>2050</v>
      </c>
      <c r="AY27" s="137">
        <v>2050</v>
      </c>
      <c r="AZ27" s="140">
        <v>37.269799999999996</v>
      </c>
      <c r="BA27" s="140">
        <v>6.5232000000000001</v>
      </c>
    </row>
    <row r="28" spans="2:53" x14ac:dyDescent="0.3">
      <c r="B28" s="83"/>
      <c r="C28" s="87" t="s">
        <v>38</v>
      </c>
      <c r="D28" s="88"/>
      <c r="E28" s="89" t="s">
        <v>16</v>
      </c>
      <c r="F28" s="90">
        <v>1</v>
      </c>
      <c r="G28" s="46">
        <f t="shared" ref="G28:N33" si="61">X42</f>
        <v>3.638539169699493E-2</v>
      </c>
      <c r="H28" s="91">
        <f t="shared" si="61"/>
        <v>3.5103329870383511E-2</v>
      </c>
      <c r="I28" s="91">
        <f t="shared" si="61"/>
        <v>2.9243657692965264E-2</v>
      </c>
      <c r="J28" s="91">
        <f t="shared" si="61"/>
        <v>3.3186025748439742E-2</v>
      </c>
      <c r="K28" s="91">
        <f t="shared" si="61"/>
        <v>5.6885738452003974E-2</v>
      </c>
      <c r="L28" s="91">
        <f t="shared" si="61"/>
        <v>0.10924939552111652</v>
      </c>
      <c r="M28" s="91">
        <f t="shared" si="61"/>
        <v>0.17448928789276602</v>
      </c>
      <c r="N28" s="47">
        <f t="shared" si="61"/>
        <v>0.24193704931794216</v>
      </c>
      <c r="W28" s="89" t="str">
        <f t="shared" ref="W28:W35" si="62">AK28</f>
        <v>Diésel</v>
      </c>
      <c r="X28" s="152">
        <f>AL28/AL$26</f>
        <v>2.3815208477444158E-2</v>
      </c>
      <c r="Y28" s="152">
        <f t="shared" ref="Y28:AE35" si="63">AM28/AM$26</f>
        <v>2.2121546984085465E-2</v>
      </c>
      <c r="Z28" s="152">
        <f t="shared" si="63"/>
        <v>1.8906305234001997E-2</v>
      </c>
      <c r="AA28" s="152">
        <f t="shared" si="63"/>
        <v>1.4740553046160626E-2</v>
      </c>
      <c r="AB28" s="152">
        <f t="shared" si="63"/>
        <v>1.0444967931104715E-2</v>
      </c>
      <c r="AC28" s="152">
        <f t="shared" si="63"/>
        <v>6.7425910884891848E-3</v>
      </c>
      <c r="AD28" s="152">
        <f t="shared" si="63"/>
        <v>3.4058223313791739E-3</v>
      </c>
      <c r="AE28" s="152">
        <f t="shared" si="63"/>
        <v>1.9256341074492796E-4</v>
      </c>
      <c r="AK28" s="89" t="str">
        <v>Diésel</v>
      </c>
      <c r="AL28" s="89">
        <v>2.5236000000000001</v>
      </c>
      <c r="AM28" s="89">
        <v>2.1480000000000001</v>
      </c>
      <c r="AN28" s="89">
        <v>2.1126</v>
      </c>
      <c r="AO28" s="89">
        <v>1.8063</v>
      </c>
      <c r="AP28" s="89">
        <v>1.359</v>
      </c>
      <c r="AQ28" s="89">
        <v>0.95550000000000002</v>
      </c>
      <c r="AR28" s="89">
        <v>0.54290000000000005</v>
      </c>
      <c r="AS28" s="89">
        <v>3.49E-2</v>
      </c>
    </row>
    <row r="29" spans="2:53" x14ac:dyDescent="0.3">
      <c r="B29" s="83"/>
      <c r="C29" s="87" t="s">
        <v>46</v>
      </c>
      <c r="D29" s="88"/>
      <c r="E29" s="89" t="s">
        <v>16</v>
      </c>
      <c r="F29" s="90">
        <v>1</v>
      </c>
      <c r="G29" s="46">
        <f t="shared" si="61"/>
        <v>0.10288236971605716</v>
      </c>
      <c r="H29" s="91">
        <f t="shared" si="61"/>
        <v>7.8956819813146659E-2</v>
      </c>
      <c r="I29" s="91">
        <f t="shared" si="61"/>
        <v>8.5954902760188717E-2</v>
      </c>
      <c r="J29" s="91">
        <f t="shared" si="61"/>
        <v>9.5693785443174445E-2</v>
      </c>
      <c r="K29" s="91">
        <f t="shared" si="61"/>
        <v>0.10966175792179413</v>
      </c>
      <c r="L29" s="91">
        <f t="shared" si="61"/>
        <v>0.12632670572280777</v>
      </c>
      <c r="M29" s="91">
        <f t="shared" si="61"/>
        <v>0.14612975474276557</v>
      </c>
      <c r="N29" s="47">
        <f t="shared" si="61"/>
        <v>0.16633302795221391</v>
      </c>
      <c r="W29" s="89" t="str">
        <f t="shared" si="62"/>
        <v>Gasolina</v>
      </c>
      <c r="X29" s="152">
        <f t="shared" ref="X29:X35" si="64">AL29/AL$26</f>
        <v>2.0733084888629265E-3</v>
      </c>
      <c r="Y29" s="152">
        <f t="shared" si="63"/>
        <v>1.6045330633708171E-3</v>
      </c>
      <c r="Z29" s="152">
        <f t="shared" si="63"/>
        <v>1.6305636720795058E-3</v>
      </c>
      <c r="AA29" s="152">
        <f t="shared" si="63"/>
        <v>1.5627613953051872E-3</v>
      </c>
      <c r="AB29" s="152">
        <f t="shared" si="63"/>
        <v>1.4303226872542953E-3</v>
      </c>
      <c r="AC29" s="152">
        <f t="shared" si="63"/>
        <v>1.3449899125756552E-3</v>
      </c>
      <c r="AD29" s="152">
        <f t="shared" si="63"/>
        <v>1.3098834090844935E-3</v>
      </c>
      <c r="AE29" s="152">
        <f t="shared" si="63"/>
        <v>1.2866987789603782E-3</v>
      </c>
      <c r="AK29" s="89" t="str">
        <v>Gasolina</v>
      </c>
      <c r="AL29" s="89">
        <v>0.21970000000000001</v>
      </c>
      <c r="AM29" s="89">
        <v>0.15579999999999999</v>
      </c>
      <c r="AN29" s="89">
        <v>0.1822</v>
      </c>
      <c r="AO29" s="89">
        <v>0.1915</v>
      </c>
      <c r="AP29" s="89">
        <v>0.18609999999999999</v>
      </c>
      <c r="AQ29" s="89">
        <v>0.19059999999999999</v>
      </c>
      <c r="AR29" s="89">
        <v>0.20880000000000001</v>
      </c>
      <c r="AS29" s="89">
        <v>0.23319999999999999</v>
      </c>
    </row>
    <row r="30" spans="2:53" x14ac:dyDescent="0.3">
      <c r="B30" s="83"/>
      <c r="C30" s="87" t="s">
        <v>41</v>
      </c>
      <c r="D30" s="88"/>
      <c r="E30" s="89" t="s">
        <v>16</v>
      </c>
      <c r="F30" s="90">
        <v>1</v>
      </c>
      <c r="G30" s="46">
        <f t="shared" si="61"/>
        <v>5.4111527860738156E-5</v>
      </c>
      <c r="H30" s="91">
        <f t="shared" si="61"/>
        <v>5.4211758426149249E-5</v>
      </c>
      <c r="I30" s="91">
        <f t="shared" si="61"/>
        <v>6.5757460183857858E-5</v>
      </c>
      <c r="J30" s="91">
        <f t="shared" si="61"/>
        <v>2.4252211422560056E-4</v>
      </c>
      <c r="K30" s="91">
        <f t="shared" si="61"/>
        <v>2.1273060085929465E-3</v>
      </c>
      <c r="L30" s="91">
        <f t="shared" si="61"/>
        <v>7.0850289641209577E-3</v>
      </c>
      <c r="M30" s="91">
        <f t="shared" si="61"/>
        <v>1.2722482598883382E-2</v>
      </c>
      <c r="N30" s="47">
        <f t="shared" si="61"/>
        <v>1.8219157943576481E-2</v>
      </c>
      <c r="W30" s="89" t="str">
        <f t="shared" si="62"/>
        <v>Gas Natural</v>
      </c>
      <c r="X30" s="152">
        <f t="shared" si="64"/>
        <v>0.92987932910492899</v>
      </c>
      <c r="Y30" s="152">
        <f t="shared" si="63"/>
        <v>0.93059004180230886</v>
      </c>
      <c r="Z30" s="152">
        <f t="shared" si="63"/>
        <v>0.93806632331160145</v>
      </c>
      <c r="AA30" s="152">
        <f t="shared" si="63"/>
        <v>0.94523725002958225</v>
      </c>
      <c r="AB30" s="152">
        <f t="shared" si="63"/>
        <v>0.95183632374020544</v>
      </c>
      <c r="AC30" s="152">
        <f t="shared" si="63"/>
        <v>0.95812395782687432</v>
      </c>
      <c r="AD30" s="152">
        <f t="shared" si="63"/>
        <v>0.96431696920080179</v>
      </c>
      <c r="AE30" s="152">
        <f t="shared" si="63"/>
        <v>0.9702552982525835</v>
      </c>
      <c r="AK30" s="89" t="str">
        <v>Gas Natural</v>
      </c>
      <c r="AL30" s="89">
        <v>98.535499999999999</v>
      </c>
      <c r="AM30" s="89">
        <v>90.360200000000006</v>
      </c>
      <c r="AN30" s="89">
        <v>104.82</v>
      </c>
      <c r="AO30" s="89">
        <v>115.8289</v>
      </c>
      <c r="AP30" s="89">
        <v>123.8439</v>
      </c>
      <c r="AQ30" s="89">
        <v>135.77680000000001</v>
      </c>
      <c r="AR30" s="89">
        <v>153.71549999999999</v>
      </c>
      <c r="AS30" s="89">
        <v>175.84809999999999</v>
      </c>
    </row>
    <row r="31" spans="2:53" ht="15" thickBot="1" x14ac:dyDescent="0.35">
      <c r="B31" s="83"/>
      <c r="C31" s="87" t="s">
        <v>47</v>
      </c>
      <c r="D31" s="88"/>
      <c r="E31" s="89" t="s">
        <v>16</v>
      </c>
      <c r="F31" s="90">
        <v>1</v>
      </c>
      <c r="G31" s="46">
        <f t="shared" si="61"/>
        <v>1.2957188037907301E-3</v>
      </c>
      <c r="H31" s="91">
        <f t="shared" si="61"/>
        <v>1.5163654352083479E-3</v>
      </c>
      <c r="I31" s="91">
        <f t="shared" si="61"/>
        <v>1.6507443357684222E-3</v>
      </c>
      <c r="J31" s="91">
        <f t="shared" si="61"/>
        <v>1.8377272378670209E-3</v>
      </c>
      <c r="K31" s="91">
        <f t="shared" si="61"/>
        <v>2.1060230822497719E-3</v>
      </c>
      <c r="L31" s="91">
        <f t="shared" si="61"/>
        <v>2.426115155485672E-3</v>
      </c>
      <c r="M31" s="91">
        <f t="shared" si="61"/>
        <v>2.8064624711062911E-3</v>
      </c>
      <c r="N31" s="47">
        <f t="shared" si="61"/>
        <v>3.1943525714388877E-3</v>
      </c>
      <c r="W31" s="89" t="str">
        <f t="shared" si="62"/>
        <v>Kerosene-Jet</v>
      </c>
      <c r="X31" s="152">
        <f t="shared" si="64"/>
        <v>3.7747992514573081E-5</v>
      </c>
      <c r="Y31" s="152">
        <f t="shared" si="63"/>
        <v>3.9134952765141882E-5</v>
      </c>
      <c r="Z31" s="152">
        <f t="shared" si="63"/>
        <v>3.8482018605608531E-5</v>
      </c>
      <c r="AA31" s="152">
        <f t="shared" si="63"/>
        <v>3.6722852631192387E-5</v>
      </c>
      <c r="AB31" s="152">
        <f t="shared" si="63"/>
        <v>3.3817409048462655E-5</v>
      </c>
      <c r="AC31" s="152">
        <f t="shared" si="63"/>
        <v>3.1754746099635092E-5</v>
      </c>
      <c r="AD31" s="152">
        <f t="shared" si="63"/>
        <v>3.0112262277804441E-5</v>
      </c>
      <c r="AE31" s="152">
        <f t="shared" si="63"/>
        <v>2.9243154067281324E-5</v>
      </c>
      <c r="AK31" s="89" t="str">
        <v>Kerosene-Jet</v>
      </c>
      <c r="AL31" s="89">
        <v>4.0000000000000001E-3</v>
      </c>
      <c r="AM31" s="89">
        <v>3.8E-3</v>
      </c>
      <c r="AN31" s="89">
        <v>4.3E-3</v>
      </c>
      <c r="AO31" s="89">
        <v>4.4999999999999997E-3</v>
      </c>
      <c r="AP31" s="89">
        <v>4.4000000000000003E-3</v>
      </c>
      <c r="AQ31" s="89">
        <v>4.4999999999999997E-3</v>
      </c>
      <c r="AR31" s="89">
        <v>4.7999999999999996E-3</v>
      </c>
      <c r="AS31" s="89">
        <v>5.3E-3</v>
      </c>
      <c r="AY31" t="s">
        <v>77</v>
      </c>
    </row>
    <row r="32" spans="2:53" ht="15" thickBot="1" x14ac:dyDescent="0.35">
      <c r="B32" s="83"/>
      <c r="C32" s="87" t="s">
        <v>52</v>
      </c>
      <c r="D32" s="88"/>
      <c r="E32" s="89" t="s">
        <v>16</v>
      </c>
      <c r="F32" s="90">
        <v>1</v>
      </c>
      <c r="G32" s="46">
        <f t="shared" si="61"/>
        <v>9.1258830749058398E-4</v>
      </c>
      <c r="H32" s="91">
        <f t="shared" si="61"/>
        <v>7.0040896864040911E-4</v>
      </c>
      <c r="I32" s="91">
        <f t="shared" si="61"/>
        <v>7.6247709126129768E-4</v>
      </c>
      <c r="J32" s="91">
        <f t="shared" si="61"/>
        <v>8.4882739978960195E-4</v>
      </c>
      <c r="K32" s="91">
        <f t="shared" si="61"/>
        <v>9.728129643747775E-4</v>
      </c>
      <c r="L32" s="91">
        <f t="shared" si="61"/>
        <v>1.1205686256906097E-3</v>
      </c>
      <c r="M32" s="91">
        <f t="shared" si="61"/>
        <v>1.2962993132885799E-3</v>
      </c>
      <c r="N32" s="47">
        <f t="shared" si="61"/>
        <v>1.4754129737790782E-3</v>
      </c>
      <c r="W32" s="89" t="str">
        <f t="shared" si="62"/>
        <v>GLP</v>
      </c>
      <c r="X32" s="152">
        <f t="shared" si="64"/>
        <v>3.934284519831379E-2</v>
      </c>
      <c r="Y32" s="152">
        <f t="shared" si="63"/>
        <v>4.1474810993626154E-2</v>
      </c>
      <c r="Z32" s="152">
        <f t="shared" si="63"/>
        <v>3.7083241975827921E-2</v>
      </c>
      <c r="AA32" s="152">
        <f t="shared" si="63"/>
        <v>3.4253444807592653E-2</v>
      </c>
      <c r="AB32" s="152">
        <f t="shared" si="63"/>
        <v>3.2307154303457444E-2</v>
      </c>
      <c r="AC32" s="152">
        <f t="shared" si="63"/>
        <v>2.9956721809371308E-2</v>
      </c>
      <c r="AD32" s="152">
        <f t="shared" si="63"/>
        <v>2.7204546951603951E-2</v>
      </c>
      <c r="AE32" s="152">
        <f t="shared" si="63"/>
        <v>2.4560938870772844E-2</v>
      </c>
      <c r="AK32" s="144" t="str">
        <v>GLP</v>
      </c>
      <c r="AL32" s="144">
        <v>4.1689999999999996</v>
      </c>
      <c r="AM32" s="144">
        <v>4.0271999999999997</v>
      </c>
      <c r="AN32" s="89">
        <v>4.1436999999999999</v>
      </c>
      <c r="AO32" s="89">
        <v>4.1974</v>
      </c>
      <c r="AP32" s="89">
        <v>4.2035</v>
      </c>
      <c r="AQ32" s="89">
        <v>4.2451999999999996</v>
      </c>
      <c r="AR32" s="89">
        <v>4.3365</v>
      </c>
      <c r="AS32" s="89">
        <v>4.4513999999999996</v>
      </c>
      <c r="AY32" s="137" t="s">
        <v>71</v>
      </c>
      <c r="AZ32" s="137" t="s">
        <v>74</v>
      </c>
      <c r="BA32" s="137" t="s">
        <v>76</v>
      </c>
    </row>
    <row r="33" spans="2:59" ht="15" thickBot="1" x14ac:dyDescent="0.35">
      <c r="B33" s="92"/>
      <c r="C33" s="30" t="s">
        <v>49</v>
      </c>
      <c r="D33" s="93"/>
      <c r="E33" s="94" t="s">
        <v>16</v>
      </c>
      <c r="F33" s="95">
        <v>1</v>
      </c>
      <c r="G33" s="50">
        <f t="shared" si="61"/>
        <v>0</v>
      </c>
      <c r="H33" s="96">
        <f t="shared" si="61"/>
        <v>0</v>
      </c>
      <c r="I33" s="96">
        <f t="shared" si="61"/>
        <v>0</v>
      </c>
      <c r="J33" s="96">
        <f t="shared" si="61"/>
        <v>0</v>
      </c>
      <c r="K33" s="96">
        <f t="shared" si="61"/>
        <v>0</v>
      </c>
      <c r="L33" s="96">
        <f t="shared" si="61"/>
        <v>0</v>
      </c>
      <c r="M33" s="96">
        <f t="shared" si="61"/>
        <v>0</v>
      </c>
      <c r="N33" s="51">
        <f t="shared" si="61"/>
        <v>0</v>
      </c>
      <c r="W33" s="89" t="str">
        <f t="shared" si="62"/>
        <v>Fuel Oil</v>
      </c>
      <c r="X33" s="152">
        <f t="shared" si="64"/>
        <v>4.1598287751059542E-3</v>
      </c>
      <c r="Y33" s="152">
        <f t="shared" si="63"/>
        <v>3.4747718586733869E-3</v>
      </c>
      <c r="Z33" s="152">
        <f t="shared" si="63"/>
        <v>3.5645088396776461E-3</v>
      </c>
      <c r="AA33" s="152">
        <f t="shared" si="63"/>
        <v>3.4878549365714726E-3</v>
      </c>
      <c r="AB33" s="152">
        <f t="shared" si="63"/>
        <v>3.3264033264033266E-3</v>
      </c>
      <c r="AC33" s="152">
        <f t="shared" si="63"/>
        <v>3.2171086104052535E-3</v>
      </c>
      <c r="AD33" s="152">
        <f t="shared" si="63"/>
        <v>3.1636695555618292E-3</v>
      </c>
      <c r="AE33" s="152">
        <f t="shared" si="63"/>
        <v>3.1152235446013274E-3</v>
      </c>
      <c r="AK33" s="144" t="str">
        <v>Fuel Oil</v>
      </c>
      <c r="AL33" s="144">
        <v>0.44080000000000003</v>
      </c>
      <c r="AM33" s="144">
        <v>0.33739999999999998</v>
      </c>
      <c r="AN33" s="89">
        <v>0.39829999999999999</v>
      </c>
      <c r="AO33" s="89">
        <v>0.4274</v>
      </c>
      <c r="AP33" s="89">
        <v>0.43280000000000002</v>
      </c>
      <c r="AQ33" s="89">
        <v>0.45590000000000003</v>
      </c>
      <c r="AR33" s="89">
        <v>0.50429999999999997</v>
      </c>
      <c r="AS33" s="89">
        <v>0.56459999999999999</v>
      </c>
      <c r="AY33" s="137">
        <v>2019</v>
      </c>
      <c r="AZ33" s="140">
        <v>51.217300000000002</v>
      </c>
      <c r="BA33" s="140">
        <v>18.123999999999999</v>
      </c>
    </row>
    <row r="34" spans="2:59" ht="15" thickBot="1" x14ac:dyDescent="0.35">
      <c r="W34" s="89" t="str">
        <f t="shared" si="62"/>
        <v>Petróleo</v>
      </c>
      <c r="X34" s="152">
        <f t="shared" si="64"/>
        <v>6.9173196282955177E-4</v>
      </c>
      <c r="Y34" s="152">
        <f t="shared" si="63"/>
        <v>6.9516034517028353E-4</v>
      </c>
      <c r="Z34" s="152">
        <f t="shared" si="63"/>
        <v>7.1057494820588778E-4</v>
      </c>
      <c r="AA34" s="152">
        <f t="shared" si="63"/>
        <v>6.8141293215656998E-4</v>
      </c>
      <c r="AB34" s="152">
        <f t="shared" si="63"/>
        <v>6.2101060252631418E-4</v>
      </c>
      <c r="AC34" s="152">
        <f t="shared" si="63"/>
        <v>5.8287600618441308E-4</v>
      </c>
      <c r="AD34" s="152">
        <f t="shared" si="63"/>
        <v>5.6899628929101313E-4</v>
      </c>
      <c r="AE34" s="152">
        <f t="shared" si="63"/>
        <v>5.6003398826963294E-4</v>
      </c>
      <c r="AK34" s="144" t="str">
        <v>Petróleo</v>
      </c>
      <c r="AL34" s="144">
        <v>7.3300000000000004E-2</v>
      </c>
      <c r="AM34" s="144">
        <v>6.7500000000000004E-2</v>
      </c>
      <c r="AN34" s="89">
        <v>7.9399999999999998E-2</v>
      </c>
      <c r="AO34" s="89">
        <v>8.3500000000000005E-2</v>
      </c>
      <c r="AP34" s="89">
        <v>8.0799999999999997E-2</v>
      </c>
      <c r="AQ34" s="89">
        <v>8.2600000000000007E-2</v>
      </c>
      <c r="AR34" s="89">
        <v>9.0700000000000003E-2</v>
      </c>
      <c r="AS34" s="89">
        <v>0.10150000000000001</v>
      </c>
      <c r="AY34" s="137">
        <v>2020</v>
      </c>
      <c r="AZ34" s="140">
        <v>52.934899999999999</v>
      </c>
      <c r="BA34" s="140">
        <v>18.0671</v>
      </c>
    </row>
    <row r="35" spans="2:59" ht="15" thickBot="1" x14ac:dyDescent="0.35">
      <c r="W35" s="89" t="str">
        <f t="shared" si="62"/>
        <v>Hidrógeno</v>
      </c>
      <c r="X35" s="152">
        <f t="shared" si="64"/>
        <v>0</v>
      </c>
      <c r="Y35" s="152">
        <f t="shared" si="63"/>
        <v>0</v>
      </c>
      <c r="Z35" s="152">
        <f t="shared" si="63"/>
        <v>0</v>
      </c>
      <c r="AA35" s="152">
        <f t="shared" si="63"/>
        <v>0</v>
      </c>
      <c r="AB35" s="152">
        <f t="shared" si="63"/>
        <v>0</v>
      </c>
      <c r="AC35" s="152">
        <f t="shared" si="63"/>
        <v>0</v>
      </c>
      <c r="AD35" s="152">
        <f t="shared" si="63"/>
        <v>0</v>
      </c>
      <c r="AE35" s="152">
        <f t="shared" si="63"/>
        <v>0</v>
      </c>
      <c r="AK35" s="144" t="str">
        <v>Hidrógeno</v>
      </c>
      <c r="AL35" s="144">
        <v>0</v>
      </c>
      <c r="AM35" s="144">
        <v>0</v>
      </c>
      <c r="AN35" s="89">
        <v>0</v>
      </c>
      <c r="AO35" s="89">
        <v>0</v>
      </c>
      <c r="AP35" s="89">
        <v>0</v>
      </c>
      <c r="AQ35" s="89">
        <v>0</v>
      </c>
      <c r="AR35" s="89">
        <v>0</v>
      </c>
      <c r="AS35" s="89">
        <v>0</v>
      </c>
      <c r="AY35" s="137">
        <v>2025</v>
      </c>
      <c r="AZ35" s="140">
        <v>59.898200000000003</v>
      </c>
      <c r="BA35" s="140">
        <v>20.001899999999999</v>
      </c>
    </row>
    <row r="36" spans="2:59" ht="15" thickBot="1" x14ac:dyDescent="0.35">
      <c r="W36" s="144"/>
      <c r="X36" s="144"/>
      <c r="Y36" s="144"/>
      <c r="AK36" s="144"/>
      <c r="AL36" s="144"/>
      <c r="AM36" s="144"/>
      <c r="AY36" s="137">
        <v>2030</v>
      </c>
      <c r="AZ36" s="140">
        <v>63.678199999999997</v>
      </c>
      <c r="BA36" s="140">
        <v>20.7911</v>
      </c>
    </row>
    <row r="37" spans="2:59" ht="15" thickBot="1" x14ac:dyDescent="0.35">
      <c r="W37" s="144"/>
      <c r="X37" s="144"/>
      <c r="Y37" s="144"/>
      <c r="AK37" s="144"/>
      <c r="AL37" s="144"/>
      <c r="AM37" s="144"/>
      <c r="AY37" s="137">
        <v>2035</v>
      </c>
      <c r="AZ37" s="140">
        <v>61.8996</v>
      </c>
      <c r="BA37" s="140">
        <v>19.799700000000001</v>
      </c>
    </row>
    <row r="38" spans="2:59" ht="27.6" customHeight="1" thickBot="1" x14ac:dyDescent="0.7"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W38" s="146" t="s">
        <v>83</v>
      </c>
      <c r="X38" s="147">
        <f>SUM(X40:X47)</f>
        <v>1.0000000000000002</v>
      </c>
      <c r="Y38" s="147">
        <f t="shared" ref="Y38:AE38" si="65">SUM(Y40:Y47)</f>
        <v>1</v>
      </c>
      <c r="Z38" s="147">
        <f t="shared" si="65"/>
        <v>0.99999999999999978</v>
      </c>
      <c r="AA38" s="147">
        <f t="shared" si="65"/>
        <v>1</v>
      </c>
      <c r="AB38" s="147">
        <f t="shared" si="65"/>
        <v>1</v>
      </c>
      <c r="AC38" s="147">
        <f t="shared" si="65"/>
        <v>1.0000000000000002</v>
      </c>
      <c r="AD38" s="147">
        <f t="shared" si="65"/>
        <v>1.0000000000000002</v>
      </c>
      <c r="AE38" s="148">
        <f t="shared" si="65"/>
        <v>0.99999999999999978</v>
      </c>
      <c r="AK38" s="146" t="s">
        <v>83</v>
      </c>
      <c r="AL38" s="147">
        <f>SUM(AL40:AL47)</f>
        <v>574.73889999999994</v>
      </c>
      <c r="AM38" s="147">
        <f t="shared" ref="AM38:AS38" si="66">SUM(AM40:AM47)</f>
        <v>575.52089999999998</v>
      </c>
      <c r="AN38" s="147">
        <f t="shared" si="66"/>
        <v>646.31450000000007</v>
      </c>
      <c r="AO38" s="147">
        <f t="shared" si="66"/>
        <v>691.07100000000003</v>
      </c>
      <c r="AP38" s="147">
        <f t="shared" si="66"/>
        <v>709.48889999999994</v>
      </c>
      <c r="AQ38" s="147">
        <f t="shared" si="66"/>
        <v>719.54539999999997</v>
      </c>
      <c r="AR38" s="147">
        <f t="shared" si="66"/>
        <v>724.29259999999988</v>
      </c>
      <c r="AS38" s="148">
        <f t="shared" si="66"/>
        <v>736.67510000000016</v>
      </c>
      <c r="AY38" s="137">
        <v>2040</v>
      </c>
      <c r="AZ38" s="140">
        <v>62.500399999999999</v>
      </c>
      <c r="BA38" s="140">
        <v>19.570399999999999</v>
      </c>
    </row>
    <row r="39" spans="2:59" ht="15" thickBot="1" x14ac:dyDescent="0.35">
      <c r="W39" s="89" t="str">
        <f>AK39</f>
        <v>Año</v>
      </c>
      <c r="X39" s="89">
        <f t="shared" ref="X39" si="67">AL39</f>
        <v>2019</v>
      </c>
      <c r="Y39" s="89">
        <f t="shared" ref="Y39" si="68">AM39</f>
        <v>2020</v>
      </c>
      <c r="Z39" s="89">
        <f t="shared" ref="Z39" si="69">AN39</f>
        <v>2025</v>
      </c>
      <c r="AA39" s="89">
        <f t="shared" ref="AA39" si="70">AO39</f>
        <v>2030</v>
      </c>
      <c r="AB39" s="89">
        <f t="shared" ref="AB39" si="71">AP39</f>
        <v>2035</v>
      </c>
      <c r="AC39" s="89">
        <f t="shared" ref="AC39" si="72">AQ39</f>
        <v>2040</v>
      </c>
      <c r="AD39" s="89">
        <f t="shared" ref="AD39" si="73">AR39</f>
        <v>2045</v>
      </c>
      <c r="AE39" s="89">
        <f t="shared" ref="AE39" si="74">AS39</f>
        <v>2050</v>
      </c>
      <c r="AK39" s="144" t="str" cm="1">
        <f t="array" ref="AK39:AS47">TRANSPOSE(AY63:BG71)</f>
        <v>Año</v>
      </c>
      <c r="AL39" s="144">
        <v>2019</v>
      </c>
      <c r="AM39" s="144">
        <v>2020</v>
      </c>
      <c r="AN39" s="89">
        <v>2025</v>
      </c>
      <c r="AO39" s="89">
        <v>2030</v>
      </c>
      <c r="AP39" s="89">
        <v>2035</v>
      </c>
      <c r="AQ39" s="89">
        <v>2040</v>
      </c>
      <c r="AR39" s="89">
        <v>2045</v>
      </c>
      <c r="AS39" s="89">
        <v>2050</v>
      </c>
      <c r="AY39" s="137">
        <v>2045</v>
      </c>
      <c r="AZ39" s="140">
        <v>66.274199999999993</v>
      </c>
      <c r="BA39" s="140">
        <v>20.326799999999999</v>
      </c>
    </row>
    <row r="40" spans="2:59" ht="15" thickBot="1" x14ac:dyDescent="0.35">
      <c r="W40" s="89" t="str">
        <f t="shared" ref="W40:W47" si="75">AK40</f>
        <v>Diésel</v>
      </c>
      <c r="X40" s="152">
        <f>AL40/AL$38</f>
        <v>0.42556332971371874</v>
      </c>
      <c r="Y40" s="152">
        <f t="shared" ref="Y40:AE47" si="76">AM40/AM$38</f>
        <v>0.43960158527692045</v>
      </c>
      <c r="Z40" s="152">
        <f t="shared" si="76"/>
        <v>0.4429639130794682</v>
      </c>
      <c r="AA40" s="152">
        <f t="shared" si="76"/>
        <v>0.44222113212680025</v>
      </c>
      <c r="AB40" s="152">
        <f t="shared" si="76"/>
        <v>0.43173740984531267</v>
      </c>
      <c r="AC40" s="152">
        <f t="shared" si="76"/>
        <v>0.40522571612576502</v>
      </c>
      <c r="AD40" s="152">
        <f t="shared" si="76"/>
        <v>0.3599470711146297</v>
      </c>
      <c r="AE40" s="152">
        <f t="shared" si="76"/>
        <v>0.30780353509980174</v>
      </c>
      <c r="AK40" s="144" t="str">
        <v>Diésel</v>
      </c>
      <c r="AL40" s="144">
        <v>244.58779999999999</v>
      </c>
      <c r="AM40" s="144">
        <v>252.9999</v>
      </c>
      <c r="AN40" s="89">
        <v>286.29399999999998</v>
      </c>
      <c r="AO40" s="89">
        <v>305.6062</v>
      </c>
      <c r="AP40" s="89">
        <v>306.31290000000001</v>
      </c>
      <c r="AQ40" s="89">
        <v>291.57830000000001</v>
      </c>
      <c r="AR40" s="89">
        <v>260.70699999999999</v>
      </c>
      <c r="AS40" s="89">
        <v>226.75120000000001</v>
      </c>
      <c r="AY40" s="137">
        <v>2050</v>
      </c>
      <c r="AZ40" s="140">
        <v>70.823800000000006</v>
      </c>
      <c r="BA40" s="140">
        <v>21.224399999999999</v>
      </c>
    </row>
    <row r="41" spans="2:59" x14ac:dyDescent="0.3">
      <c r="W41" s="89" t="str">
        <f t="shared" si="75"/>
        <v>Gasolina</v>
      </c>
      <c r="X41" s="152">
        <f t="shared" ref="X41:X47" si="77">AL41/AL$38</f>
        <v>0.43290649023408723</v>
      </c>
      <c r="Y41" s="152">
        <f t="shared" si="76"/>
        <v>0.44406727887727449</v>
      </c>
      <c r="Z41" s="152">
        <f t="shared" si="76"/>
        <v>0.43935854758016407</v>
      </c>
      <c r="AA41" s="152">
        <f t="shared" si="76"/>
        <v>0.42596997992970326</v>
      </c>
      <c r="AB41" s="152">
        <f t="shared" si="76"/>
        <v>0.3965089517256718</v>
      </c>
      <c r="AC41" s="152">
        <f t="shared" si="76"/>
        <v>0.34856646988501355</v>
      </c>
      <c r="AD41" s="152">
        <f t="shared" si="76"/>
        <v>0.30260864186656061</v>
      </c>
      <c r="AE41" s="152">
        <f t="shared" si="76"/>
        <v>0.26103746414124757</v>
      </c>
      <c r="AK41" s="89" t="str">
        <v>Gasolina</v>
      </c>
      <c r="AL41" s="89">
        <v>248.8082</v>
      </c>
      <c r="AM41" s="89">
        <v>255.57</v>
      </c>
      <c r="AN41" s="89">
        <v>283.96379999999999</v>
      </c>
      <c r="AO41" s="89">
        <v>294.37549999999999</v>
      </c>
      <c r="AP41" s="89">
        <v>281.31869999999998</v>
      </c>
      <c r="AQ41" s="89">
        <v>250.80940000000001</v>
      </c>
      <c r="AR41" s="89">
        <v>219.1772</v>
      </c>
      <c r="AS41" s="89">
        <v>192.2998</v>
      </c>
    </row>
    <row r="42" spans="2:59" x14ac:dyDescent="0.3">
      <c r="W42" s="89" t="str">
        <f t="shared" si="75"/>
        <v>Gas Natural</v>
      </c>
      <c r="X42" s="152">
        <f t="shared" si="77"/>
        <v>3.638539169699493E-2</v>
      </c>
      <c r="Y42" s="152">
        <f t="shared" si="76"/>
        <v>3.5103329870383511E-2</v>
      </c>
      <c r="Z42" s="152">
        <f t="shared" si="76"/>
        <v>2.9243657692965264E-2</v>
      </c>
      <c r="AA42" s="152">
        <f t="shared" si="76"/>
        <v>3.3186025748439742E-2</v>
      </c>
      <c r="AB42" s="152">
        <f t="shared" si="76"/>
        <v>5.6885738452003974E-2</v>
      </c>
      <c r="AC42" s="152">
        <f t="shared" si="76"/>
        <v>0.10924939552111652</v>
      </c>
      <c r="AD42" s="152">
        <f t="shared" si="76"/>
        <v>0.17448928789276602</v>
      </c>
      <c r="AE42" s="152">
        <f t="shared" si="76"/>
        <v>0.24193704931794216</v>
      </c>
      <c r="AK42" s="89" t="str">
        <v>Gas Natural</v>
      </c>
      <c r="AL42" s="89">
        <v>20.912099999999999</v>
      </c>
      <c r="AM42" s="89">
        <v>20.2027</v>
      </c>
      <c r="AN42" s="89">
        <v>18.900600000000001</v>
      </c>
      <c r="AO42" s="89">
        <v>22.933900000000001</v>
      </c>
      <c r="AP42" s="89">
        <v>40.3598</v>
      </c>
      <c r="AQ42" s="89">
        <v>78.609899999999996</v>
      </c>
      <c r="AR42" s="89">
        <v>126.3813</v>
      </c>
      <c r="AS42" s="89">
        <v>178.22900000000001</v>
      </c>
    </row>
    <row r="43" spans="2:59" x14ac:dyDescent="0.3">
      <c r="W43" s="89" t="str">
        <f t="shared" si="75"/>
        <v>Kerosene-Jet</v>
      </c>
      <c r="X43" s="152">
        <f t="shared" si="77"/>
        <v>0.10288236971605716</v>
      </c>
      <c r="Y43" s="152">
        <f t="shared" si="76"/>
        <v>7.8956819813146659E-2</v>
      </c>
      <c r="Z43" s="152">
        <f t="shared" si="76"/>
        <v>8.5954902760188717E-2</v>
      </c>
      <c r="AA43" s="152">
        <f t="shared" si="76"/>
        <v>9.5693785443174445E-2</v>
      </c>
      <c r="AB43" s="152">
        <f t="shared" si="76"/>
        <v>0.10966175792179413</v>
      </c>
      <c r="AC43" s="152">
        <f t="shared" si="76"/>
        <v>0.12632670572280777</v>
      </c>
      <c r="AD43" s="152">
        <f t="shared" si="76"/>
        <v>0.14612975474276557</v>
      </c>
      <c r="AE43" s="152">
        <f t="shared" si="76"/>
        <v>0.16633302795221391</v>
      </c>
      <c r="AK43" s="89" t="str">
        <v>Kerosene-Jet</v>
      </c>
      <c r="AL43" s="89">
        <v>59.130499999999998</v>
      </c>
      <c r="AM43" s="89">
        <v>45.441299999999998</v>
      </c>
      <c r="AN43" s="89">
        <v>55.553899999999999</v>
      </c>
      <c r="AO43" s="89">
        <v>66.131200000000007</v>
      </c>
      <c r="AP43" s="89">
        <v>77.803799999999995</v>
      </c>
      <c r="AQ43" s="89">
        <v>90.897800000000004</v>
      </c>
      <c r="AR43" s="89">
        <v>105.8407</v>
      </c>
      <c r="AS43" s="89">
        <v>122.5334</v>
      </c>
    </row>
    <row r="44" spans="2:59" x14ac:dyDescent="0.3">
      <c r="W44" s="89" t="str">
        <f t="shared" si="75"/>
        <v>GLP</v>
      </c>
      <c r="X44" s="152">
        <f t="shared" si="77"/>
        <v>5.4111527860738156E-5</v>
      </c>
      <c r="Y44" s="152">
        <f t="shared" si="76"/>
        <v>5.4211758426149249E-5</v>
      </c>
      <c r="Z44" s="152">
        <f t="shared" si="76"/>
        <v>6.5757460183857858E-5</v>
      </c>
      <c r="AA44" s="152">
        <f t="shared" si="76"/>
        <v>2.4252211422560056E-4</v>
      </c>
      <c r="AB44" s="152">
        <f t="shared" si="76"/>
        <v>2.1273060085929465E-3</v>
      </c>
      <c r="AC44" s="152">
        <f t="shared" si="76"/>
        <v>7.0850289641209577E-3</v>
      </c>
      <c r="AD44" s="152">
        <f t="shared" si="76"/>
        <v>1.2722482598883382E-2</v>
      </c>
      <c r="AE44" s="152">
        <f t="shared" si="76"/>
        <v>1.8219157943576481E-2</v>
      </c>
      <c r="AK44" s="89" t="str">
        <v>GLP</v>
      </c>
      <c r="AL44" s="89">
        <v>3.1099999999999999E-2</v>
      </c>
      <c r="AM44" s="89">
        <v>3.1199999999999999E-2</v>
      </c>
      <c r="AN44" s="89">
        <v>4.2500000000000003E-2</v>
      </c>
      <c r="AO44" s="89">
        <v>0.1676</v>
      </c>
      <c r="AP44" s="89">
        <v>1.5093000000000001</v>
      </c>
      <c r="AQ44" s="89">
        <v>5.0979999999999999</v>
      </c>
      <c r="AR44" s="89">
        <v>9.2148000000000003</v>
      </c>
      <c r="AS44" s="89">
        <v>13.4216</v>
      </c>
    </row>
    <row r="45" spans="2:59" x14ac:dyDescent="0.3">
      <c r="W45" s="89" t="str">
        <f t="shared" si="75"/>
        <v>Fuel Oil</v>
      </c>
      <c r="X45" s="152">
        <f t="shared" si="77"/>
        <v>1.2957188037907301E-3</v>
      </c>
      <c r="Y45" s="152">
        <f t="shared" si="76"/>
        <v>1.5163654352083479E-3</v>
      </c>
      <c r="Z45" s="152">
        <f t="shared" si="76"/>
        <v>1.6507443357684222E-3</v>
      </c>
      <c r="AA45" s="152">
        <f t="shared" si="76"/>
        <v>1.8377272378670209E-3</v>
      </c>
      <c r="AB45" s="152">
        <f t="shared" si="76"/>
        <v>2.1060230822497719E-3</v>
      </c>
      <c r="AC45" s="152">
        <f t="shared" si="76"/>
        <v>2.426115155485672E-3</v>
      </c>
      <c r="AD45" s="152">
        <f t="shared" si="76"/>
        <v>2.8064624711062911E-3</v>
      </c>
      <c r="AE45" s="152">
        <f t="shared" si="76"/>
        <v>3.1943525714388877E-3</v>
      </c>
      <c r="AK45" s="89" t="str">
        <v>Fuel Oil</v>
      </c>
      <c r="AL45" s="89">
        <v>0.74470000000000003</v>
      </c>
      <c r="AM45" s="89">
        <v>0.87270000000000003</v>
      </c>
      <c r="AN45" s="89">
        <v>1.0669</v>
      </c>
      <c r="AO45" s="89">
        <v>1.27</v>
      </c>
      <c r="AP45" s="89">
        <v>1.4942</v>
      </c>
      <c r="AQ45" s="89">
        <v>1.7457</v>
      </c>
      <c r="AR45" s="89">
        <v>2.0327000000000002</v>
      </c>
      <c r="AS45" s="89">
        <v>2.3532000000000002</v>
      </c>
    </row>
    <row r="46" spans="2:59" ht="15" thickBot="1" x14ac:dyDescent="0.35">
      <c r="W46" s="89" t="str">
        <f t="shared" si="75"/>
        <v>AVGAS</v>
      </c>
      <c r="X46" s="152">
        <f t="shared" si="77"/>
        <v>9.1258830749058398E-4</v>
      </c>
      <c r="Y46" s="152">
        <f t="shared" si="76"/>
        <v>7.0040896864040911E-4</v>
      </c>
      <c r="Z46" s="152">
        <f t="shared" si="76"/>
        <v>7.6247709126129768E-4</v>
      </c>
      <c r="AA46" s="152">
        <f t="shared" si="76"/>
        <v>8.4882739978960195E-4</v>
      </c>
      <c r="AB46" s="152">
        <f t="shared" si="76"/>
        <v>9.728129643747775E-4</v>
      </c>
      <c r="AC46" s="152">
        <f t="shared" si="76"/>
        <v>1.1205686256906097E-3</v>
      </c>
      <c r="AD46" s="152">
        <f t="shared" si="76"/>
        <v>1.2962993132885799E-3</v>
      </c>
      <c r="AE46" s="152">
        <f t="shared" si="76"/>
        <v>1.4754129737790782E-3</v>
      </c>
      <c r="AK46" s="89" t="str">
        <v>AVGAS</v>
      </c>
      <c r="AL46" s="89">
        <v>0.52449999999999997</v>
      </c>
      <c r="AM46" s="89">
        <v>0.40310000000000001</v>
      </c>
      <c r="AN46" s="89">
        <v>0.49280000000000002</v>
      </c>
      <c r="AO46" s="89">
        <v>0.58660000000000001</v>
      </c>
      <c r="AP46" s="89">
        <v>0.69020000000000004</v>
      </c>
      <c r="AQ46" s="89">
        <v>0.80630000000000002</v>
      </c>
      <c r="AR46" s="89">
        <v>0.93889999999999996</v>
      </c>
      <c r="AS46" s="89">
        <v>1.0869</v>
      </c>
      <c r="AY46" t="s">
        <v>78</v>
      </c>
    </row>
    <row r="47" spans="2:59" ht="19.8" customHeight="1" thickBot="1" x14ac:dyDescent="0.35">
      <c r="W47" s="89" t="str">
        <f t="shared" si="75"/>
        <v>Hidrógeno</v>
      </c>
      <c r="X47" s="152">
        <f t="shared" si="77"/>
        <v>0</v>
      </c>
      <c r="Y47" s="152">
        <f t="shared" si="76"/>
        <v>0</v>
      </c>
      <c r="Z47" s="152">
        <f t="shared" si="76"/>
        <v>0</v>
      </c>
      <c r="AA47" s="152">
        <f t="shared" si="76"/>
        <v>0</v>
      </c>
      <c r="AB47" s="152">
        <f t="shared" si="76"/>
        <v>0</v>
      </c>
      <c r="AC47" s="152">
        <f t="shared" si="76"/>
        <v>0</v>
      </c>
      <c r="AD47" s="152">
        <f t="shared" si="76"/>
        <v>0</v>
      </c>
      <c r="AE47" s="152">
        <f t="shared" si="76"/>
        <v>0</v>
      </c>
      <c r="AK47" s="144" t="str">
        <v>Hidrógeno</v>
      </c>
      <c r="AL47" s="144">
        <v>0</v>
      </c>
      <c r="AM47" s="144">
        <v>0</v>
      </c>
      <c r="AN47" s="144">
        <v>0</v>
      </c>
      <c r="AO47" s="144">
        <v>0</v>
      </c>
      <c r="AP47" s="144">
        <v>0</v>
      </c>
      <c r="AQ47" s="144">
        <v>0</v>
      </c>
      <c r="AR47" s="144">
        <v>0</v>
      </c>
      <c r="AS47" s="144">
        <v>0</v>
      </c>
      <c r="AY47" s="137" t="s">
        <v>71</v>
      </c>
      <c r="AZ47" s="137" t="s">
        <v>72</v>
      </c>
      <c r="BA47" s="137" t="s">
        <v>73</v>
      </c>
      <c r="BB47" s="137" t="s">
        <v>74</v>
      </c>
      <c r="BC47" s="137" t="s">
        <v>79</v>
      </c>
      <c r="BD47" s="137" t="s">
        <v>76</v>
      </c>
      <c r="BE47" s="137" t="s">
        <v>80</v>
      </c>
      <c r="BF47" s="137" t="s">
        <v>81</v>
      </c>
      <c r="BG47" s="137" t="s">
        <v>82</v>
      </c>
    </row>
    <row r="48" spans="2:59" ht="15" thickBot="1" x14ac:dyDescent="0.35">
      <c r="W48" s="144"/>
      <c r="X48" s="144"/>
      <c r="Y48" s="144"/>
      <c r="Z48" s="144"/>
      <c r="AA48" s="144"/>
      <c r="AB48" s="144"/>
      <c r="AC48" s="144"/>
      <c r="AD48" s="144"/>
      <c r="AE48" s="144"/>
      <c r="AK48" s="144"/>
      <c r="AL48" s="144"/>
      <c r="AM48" s="144"/>
      <c r="AN48" s="144"/>
      <c r="AO48" s="144"/>
      <c r="AP48" s="144"/>
      <c r="AQ48" s="144"/>
      <c r="AR48" s="144"/>
      <c r="AS48" s="144"/>
      <c r="AY48" s="137">
        <v>2019</v>
      </c>
      <c r="AZ48" s="140">
        <v>2.5236000000000001</v>
      </c>
      <c r="BA48" s="140">
        <v>0.21970000000000001</v>
      </c>
      <c r="BB48" s="140">
        <v>98.535499999999999</v>
      </c>
      <c r="BC48" s="140">
        <v>4.0000000000000001E-3</v>
      </c>
      <c r="BD48" s="140">
        <v>4.1689999999999996</v>
      </c>
      <c r="BE48" s="140">
        <v>0.44080000000000003</v>
      </c>
      <c r="BF48" s="140">
        <v>7.3300000000000004E-2</v>
      </c>
      <c r="BG48" s="140">
        <v>0</v>
      </c>
    </row>
    <row r="49" spans="23:59" ht="15" thickBot="1" x14ac:dyDescent="0.35">
      <c r="W49" s="144"/>
      <c r="X49" s="144"/>
      <c r="Y49" s="144"/>
      <c r="Z49" s="144"/>
      <c r="AA49" s="144"/>
      <c r="AB49" s="144"/>
      <c r="AC49" s="144"/>
      <c r="AD49" s="144"/>
      <c r="AE49" s="144"/>
      <c r="AK49" s="144"/>
      <c r="AL49" s="144"/>
      <c r="AM49" s="144"/>
      <c r="AN49" s="144"/>
      <c r="AO49" s="144"/>
      <c r="AP49" s="144"/>
      <c r="AQ49" s="144"/>
      <c r="AR49" s="144"/>
      <c r="AS49" s="144"/>
      <c r="AY49" s="137">
        <v>2020</v>
      </c>
      <c r="AZ49" s="140">
        <v>2.1480000000000001</v>
      </c>
      <c r="BA49" s="140">
        <v>0.15579999999999999</v>
      </c>
      <c r="BB49" s="140">
        <v>90.360200000000006</v>
      </c>
      <c r="BC49" s="140">
        <v>3.8E-3</v>
      </c>
      <c r="BD49" s="140">
        <v>4.0271999999999997</v>
      </c>
      <c r="BE49" s="140">
        <v>0.33739999999999998</v>
      </c>
      <c r="BF49" s="140">
        <v>6.7500000000000004E-2</v>
      </c>
      <c r="BG49" s="140">
        <v>0</v>
      </c>
    </row>
    <row r="50" spans="23:59" ht="15" thickBot="1" x14ac:dyDescent="0.35">
      <c r="W50" s="144"/>
      <c r="X50" s="144"/>
      <c r="Y50" s="144"/>
      <c r="Z50" s="144"/>
      <c r="AA50" s="144"/>
      <c r="AB50" s="144"/>
      <c r="AC50" s="144"/>
      <c r="AD50" s="144"/>
      <c r="AE50" s="144"/>
      <c r="AK50" s="144"/>
      <c r="AL50" s="144"/>
      <c r="AM50" s="144"/>
      <c r="AN50" s="144"/>
      <c r="AO50" s="144"/>
      <c r="AP50" s="144"/>
      <c r="AQ50" s="144"/>
      <c r="AR50" s="144"/>
      <c r="AS50" s="144"/>
      <c r="AY50" s="137">
        <v>2025</v>
      </c>
      <c r="AZ50" s="140">
        <v>2.1126</v>
      </c>
      <c r="BA50" s="140">
        <v>0.1822</v>
      </c>
      <c r="BB50" s="140">
        <v>104.82</v>
      </c>
      <c r="BC50" s="140">
        <v>4.3E-3</v>
      </c>
      <c r="BD50" s="140">
        <v>4.1436999999999999</v>
      </c>
      <c r="BE50" s="140">
        <v>0.39829999999999999</v>
      </c>
      <c r="BF50" s="140">
        <v>7.9399999999999998E-2</v>
      </c>
      <c r="BG50" s="140">
        <v>0</v>
      </c>
    </row>
    <row r="51" spans="23:59" ht="15" thickBot="1" x14ac:dyDescent="0.35">
      <c r="W51" s="144"/>
      <c r="X51" s="144"/>
      <c r="Y51" s="144"/>
      <c r="Z51" s="144"/>
      <c r="AA51" s="144"/>
      <c r="AB51" s="144"/>
      <c r="AC51" s="144"/>
      <c r="AD51" s="144"/>
      <c r="AE51" s="144"/>
      <c r="AK51" s="144"/>
      <c r="AL51" s="144"/>
      <c r="AM51" s="144"/>
      <c r="AN51" s="144"/>
      <c r="AO51" s="144"/>
      <c r="AP51" s="144"/>
      <c r="AQ51" s="144"/>
      <c r="AR51" s="144"/>
      <c r="AS51" s="144"/>
      <c r="AY51" s="137">
        <v>2030</v>
      </c>
      <c r="AZ51" s="140">
        <v>1.8063</v>
      </c>
      <c r="BA51" s="140">
        <v>0.1915</v>
      </c>
      <c r="BB51" s="140">
        <v>115.8289</v>
      </c>
      <c r="BC51" s="140">
        <v>4.4999999999999997E-3</v>
      </c>
      <c r="BD51" s="140">
        <v>4.1974</v>
      </c>
      <c r="BE51" s="140">
        <v>0.4274</v>
      </c>
      <c r="BF51" s="140">
        <v>8.3500000000000005E-2</v>
      </c>
      <c r="BG51" s="140">
        <v>0</v>
      </c>
    </row>
    <row r="52" spans="23:59" ht="15" thickBot="1" x14ac:dyDescent="0.35">
      <c r="W52" s="144"/>
      <c r="X52" s="144"/>
      <c r="Y52" s="144"/>
      <c r="Z52" s="144"/>
      <c r="AA52" s="144"/>
      <c r="AB52" s="144"/>
      <c r="AC52" s="144"/>
      <c r="AD52" s="144"/>
      <c r="AE52" s="144"/>
      <c r="AK52" s="144"/>
      <c r="AL52" s="144"/>
      <c r="AM52" s="144"/>
      <c r="AN52" s="144"/>
      <c r="AO52" s="144"/>
      <c r="AP52" s="144"/>
      <c r="AQ52" s="144"/>
      <c r="AR52" s="144"/>
      <c r="AS52" s="144"/>
      <c r="AY52" s="137">
        <v>2035</v>
      </c>
      <c r="AZ52" s="140">
        <v>1.359</v>
      </c>
      <c r="BA52" s="140">
        <v>0.18609999999999999</v>
      </c>
      <c r="BB52" s="140">
        <v>123.8439</v>
      </c>
      <c r="BC52" s="140">
        <v>4.4000000000000003E-3</v>
      </c>
      <c r="BD52" s="140">
        <v>4.2035</v>
      </c>
      <c r="BE52" s="140">
        <v>0.43280000000000002</v>
      </c>
      <c r="BF52" s="140">
        <v>8.0799999999999997E-2</v>
      </c>
      <c r="BG52" s="140">
        <v>0</v>
      </c>
    </row>
    <row r="53" spans="23:59" ht="15" thickBot="1" x14ac:dyDescent="0.35">
      <c r="W53" s="144"/>
      <c r="X53" s="144"/>
      <c r="Y53" s="144"/>
      <c r="Z53" s="144"/>
      <c r="AA53" s="144"/>
      <c r="AB53" s="144"/>
      <c r="AC53" s="144"/>
      <c r="AD53" s="144"/>
      <c r="AE53" s="144"/>
      <c r="AK53" s="144"/>
      <c r="AL53" s="144"/>
      <c r="AM53" s="144"/>
      <c r="AN53" s="144"/>
      <c r="AO53" s="144"/>
      <c r="AP53" s="144"/>
      <c r="AQ53" s="144"/>
      <c r="AR53" s="144"/>
      <c r="AS53" s="144"/>
      <c r="AY53" s="137">
        <v>2040</v>
      </c>
      <c r="AZ53" s="140">
        <v>0.95550000000000002</v>
      </c>
      <c r="BA53" s="140">
        <v>0.19059999999999999</v>
      </c>
      <c r="BB53" s="140">
        <v>135.77680000000001</v>
      </c>
      <c r="BC53" s="140">
        <v>4.4999999999999997E-3</v>
      </c>
      <c r="BD53" s="140">
        <v>4.2451999999999996</v>
      </c>
      <c r="BE53" s="140">
        <v>0.45590000000000003</v>
      </c>
      <c r="BF53" s="140">
        <v>8.2600000000000007E-2</v>
      </c>
      <c r="BG53" s="140">
        <v>0</v>
      </c>
    </row>
    <row r="54" spans="23:59" ht="15" thickBot="1" x14ac:dyDescent="0.35">
      <c r="W54" s="144"/>
      <c r="X54" s="144"/>
      <c r="Y54" s="144"/>
      <c r="Z54" s="144"/>
      <c r="AA54" s="144"/>
      <c r="AB54" s="144"/>
      <c r="AC54" s="144"/>
      <c r="AD54" s="144"/>
      <c r="AE54" s="144"/>
      <c r="AK54" s="144"/>
      <c r="AL54" s="144"/>
      <c r="AM54" s="144"/>
      <c r="AN54" s="144"/>
      <c r="AO54" s="144"/>
      <c r="AP54" s="144"/>
      <c r="AQ54" s="144"/>
      <c r="AR54" s="144"/>
      <c r="AS54" s="144"/>
      <c r="AY54" s="137">
        <v>2045</v>
      </c>
      <c r="AZ54" s="140">
        <v>0.54290000000000005</v>
      </c>
      <c r="BA54" s="140">
        <v>0.20880000000000001</v>
      </c>
      <c r="BB54" s="140">
        <v>153.71549999999999</v>
      </c>
      <c r="BC54" s="140">
        <v>4.7999999999999996E-3</v>
      </c>
      <c r="BD54" s="140">
        <v>4.3365</v>
      </c>
      <c r="BE54" s="140">
        <v>0.50429999999999997</v>
      </c>
      <c r="BF54" s="140">
        <v>9.0700000000000003E-2</v>
      </c>
      <c r="BG54" s="140">
        <v>0</v>
      </c>
    </row>
    <row r="55" spans="23:59" ht="15" thickBot="1" x14ac:dyDescent="0.35">
      <c r="W55" s="144"/>
      <c r="X55" s="144"/>
      <c r="Y55" s="144"/>
      <c r="Z55" s="144"/>
      <c r="AA55" s="144"/>
      <c r="AB55" s="144"/>
      <c r="AC55" s="144"/>
      <c r="AD55" s="144"/>
      <c r="AE55" s="144"/>
      <c r="AK55" s="144"/>
      <c r="AL55" s="144"/>
      <c r="AM55" s="144"/>
      <c r="AN55" s="144"/>
      <c r="AO55" s="144"/>
      <c r="AP55" s="144"/>
      <c r="AQ55" s="144"/>
      <c r="AR55" s="144"/>
      <c r="AS55" s="144"/>
      <c r="AY55" s="137">
        <v>2050</v>
      </c>
      <c r="AZ55" s="140">
        <v>3.49E-2</v>
      </c>
      <c r="BA55" s="140">
        <v>0.23319999999999999</v>
      </c>
      <c r="BB55" s="140">
        <v>175.84809999999999</v>
      </c>
      <c r="BC55" s="140">
        <v>5.3E-3</v>
      </c>
      <c r="BD55" s="140">
        <v>4.4513999999999996</v>
      </c>
      <c r="BE55" s="140">
        <v>0.56459999999999999</v>
      </c>
      <c r="BF55" s="140">
        <v>0.10150000000000001</v>
      </c>
      <c r="BG55" s="140">
        <v>0</v>
      </c>
    </row>
    <row r="61" spans="23:59" ht="15" thickBot="1" x14ac:dyDescent="0.35"/>
    <row r="62" spans="23:59" ht="15" thickBot="1" x14ac:dyDescent="0.35">
      <c r="W62" s="144"/>
      <c r="AK62" s="144"/>
      <c r="AY62" s="137" t="s">
        <v>83</v>
      </c>
    </row>
    <row r="63" spans="23:59" ht="27.6" thickBot="1" x14ac:dyDescent="0.35">
      <c r="W63" s="144"/>
      <c r="X63" s="144"/>
      <c r="Y63" s="144"/>
      <c r="Z63" s="144"/>
      <c r="AA63" s="144"/>
      <c r="AB63" s="144"/>
      <c r="AC63" s="144"/>
      <c r="AD63" s="144"/>
      <c r="AE63" s="144"/>
      <c r="AK63" s="144"/>
      <c r="AL63" s="144"/>
      <c r="AM63" s="144"/>
      <c r="AN63" s="144"/>
      <c r="AO63" s="144"/>
      <c r="AP63" s="144"/>
      <c r="AQ63" s="144"/>
      <c r="AR63" s="144"/>
      <c r="AS63" s="144"/>
      <c r="AY63" s="137" t="s">
        <v>71</v>
      </c>
      <c r="AZ63" s="137" t="s">
        <v>72</v>
      </c>
      <c r="BA63" s="137" t="s">
        <v>73</v>
      </c>
      <c r="BB63" s="137" t="s">
        <v>74</v>
      </c>
      <c r="BC63" s="137" t="s">
        <v>79</v>
      </c>
      <c r="BD63" s="137" t="s">
        <v>76</v>
      </c>
      <c r="BE63" s="137" t="s">
        <v>80</v>
      </c>
      <c r="BF63" s="137" t="s">
        <v>84</v>
      </c>
      <c r="BG63" s="137" t="s">
        <v>82</v>
      </c>
    </row>
    <row r="64" spans="23:59" ht="15" thickBot="1" x14ac:dyDescent="0.35">
      <c r="W64" s="144"/>
      <c r="X64" s="144"/>
      <c r="Y64" s="144"/>
      <c r="Z64" s="144"/>
      <c r="AA64" s="144"/>
      <c r="AB64" s="144"/>
      <c r="AC64" s="144"/>
      <c r="AD64" s="144"/>
      <c r="AE64" s="145"/>
      <c r="AK64" s="144"/>
      <c r="AL64" s="144"/>
      <c r="AM64" s="144"/>
      <c r="AN64" s="144"/>
      <c r="AO64" s="144"/>
      <c r="AP64" s="144"/>
      <c r="AQ64" s="144"/>
      <c r="AR64" s="144"/>
      <c r="AS64" s="145"/>
      <c r="AY64" s="137">
        <v>2019</v>
      </c>
      <c r="AZ64" s="140">
        <v>244.58779999999999</v>
      </c>
      <c r="BA64" s="140">
        <v>248.8082</v>
      </c>
      <c r="BB64" s="140">
        <v>20.912099999999999</v>
      </c>
      <c r="BC64" s="140">
        <v>59.130499999999998</v>
      </c>
      <c r="BD64" s="140">
        <v>3.1099999999999999E-2</v>
      </c>
      <c r="BE64" s="140">
        <v>0.74470000000000003</v>
      </c>
      <c r="BF64" s="140">
        <v>0.52449999999999997</v>
      </c>
      <c r="BG64" s="142">
        <v>0</v>
      </c>
    </row>
    <row r="65" spans="23:59" ht="15" thickBot="1" x14ac:dyDescent="0.35">
      <c r="W65" s="144"/>
      <c r="X65" s="144"/>
      <c r="Y65" s="144"/>
      <c r="Z65" s="144"/>
      <c r="AA65" s="144"/>
      <c r="AB65" s="144"/>
      <c r="AC65" s="144"/>
      <c r="AD65" s="144"/>
      <c r="AE65" s="145"/>
      <c r="AK65" s="144"/>
      <c r="AL65" s="144"/>
      <c r="AM65" s="144"/>
      <c r="AN65" s="144"/>
      <c r="AO65" s="144"/>
      <c r="AP65" s="144"/>
      <c r="AQ65" s="144"/>
      <c r="AR65" s="144"/>
      <c r="AS65" s="145"/>
      <c r="AY65" s="137">
        <v>2020</v>
      </c>
      <c r="AZ65" s="140">
        <v>252.9999</v>
      </c>
      <c r="BA65" s="140">
        <v>255.57</v>
      </c>
      <c r="BB65" s="140">
        <v>20.2027</v>
      </c>
      <c r="BC65" s="140">
        <v>45.441299999999998</v>
      </c>
      <c r="BD65" s="140">
        <v>3.1199999999999999E-2</v>
      </c>
      <c r="BE65" s="140">
        <v>0.87270000000000003</v>
      </c>
      <c r="BF65" s="140">
        <v>0.40310000000000001</v>
      </c>
      <c r="BG65" s="142">
        <v>0</v>
      </c>
    </row>
    <row r="66" spans="23:59" ht="15" thickBot="1" x14ac:dyDescent="0.35">
      <c r="W66" s="144"/>
      <c r="X66" s="144"/>
      <c r="Y66" s="144"/>
      <c r="Z66" s="144"/>
      <c r="AA66" s="144"/>
      <c r="AB66" s="144"/>
      <c r="AC66" s="144"/>
      <c r="AD66" s="144"/>
      <c r="AE66" s="145"/>
      <c r="AK66" s="144"/>
      <c r="AL66" s="144"/>
      <c r="AM66" s="144"/>
      <c r="AN66" s="144"/>
      <c r="AO66" s="144"/>
      <c r="AP66" s="144"/>
      <c r="AQ66" s="144"/>
      <c r="AR66" s="144"/>
      <c r="AS66" s="145"/>
      <c r="AY66" s="137">
        <v>2025</v>
      </c>
      <c r="AZ66" s="140">
        <v>286.29399999999998</v>
      </c>
      <c r="BA66" s="140">
        <v>283.96379999999999</v>
      </c>
      <c r="BB66" s="140">
        <v>18.900600000000001</v>
      </c>
      <c r="BC66" s="140">
        <v>55.553899999999999</v>
      </c>
      <c r="BD66" s="140">
        <v>4.2500000000000003E-2</v>
      </c>
      <c r="BE66" s="140">
        <v>1.0669</v>
      </c>
      <c r="BF66" s="140">
        <v>0.49280000000000002</v>
      </c>
      <c r="BG66" s="142">
        <v>0</v>
      </c>
    </row>
    <row r="67" spans="23:59" ht="15" thickBot="1" x14ac:dyDescent="0.35">
      <c r="W67" s="144"/>
      <c r="X67" s="144"/>
      <c r="Y67" s="144"/>
      <c r="Z67" s="144"/>
      <c r="AA67" s="144"/>
      <c r="AB67" s="144"/>
      <c r="AC67" s="144"/>
      <c r="AD67" s="144"/>
      <c r="AE67" s="145"/>
      <c r="AK67" s="144"/>
      <c r="AL67" s="144"/>
      <c r="AM67" s="144"/>
      <c r="AN67" s="144"/>
      <c r="AO67" s="144"/>
      <c r="AP67" s="144"/>
      <c r="AQ67" s="144"/>
      <c r="AR67" s="144"/>
      <c r="AS67" s="145"/>
      <c r="AY67" s="137">
        <v>2030</v>
      </c>
      <c r="AZ67" s="140">
        <v>305.6062</v>
      </c>
      <c r="BA67" s="140">
        <v>294.37549999999999</v>
      </c>
      <c r="BB67" s="140">
        <v>22.933900000000001</v>
      </c>
      <c r="BC67" s="140">
        <v>66.131200000000007</v>
      </c>
      <c r="BD67" s="140">
        <v>0.1676</v>
      </c>
      <c r="BE67" s="140">
        <v>1.27</v>
      </c>
      <c r="BF67" s="140">
        <v>0.58660000000000001</v>
      </c>
      <c r="BG67" s="142">
        <v>0</v>
      </c>
    </row>
    <row r="68" spans="23:59" ht="15" thickBot="1" x14ac:dyDescent="0.35">
      <c r="W68" s="144"/>
      <c r="X68" s="144"/>
      <c r="Y68" s="144"/>
      <c r="Z68" s="144"/>
      <c r="AA68" s="144"/>
      <c r="AB68" s="144"/>
      <c r="AC68" s="144"/>
      <c r="AD68" s="144"/>
      <c r="AE68" s="145"/>
      <c r="AK68" s="144"/>
      <c r="AL68" s="144"/>
      <c r="AM68" s="144"/>
      <c r="AN68" s="144"/>
      <c r="AO68" s="144"/>
      <c r="AP68" s="144"/>
      <c r="AQ68" s="144"/>
      <c r="AR68" s="144"/>
      <c r="AS68" s="145"/>
      <c r="AY68" s="137">
        <v>2035</v>
      </c>
      <c r="AZ68" s="140">
        <v>306.31290000000001</v>
      </c>
      <c r="BA68" s="140">
        <v>281.31869999999998</v>
      </c>
      <c r="BB68" s="140">
        <v>40.3598</v>
      </c>
      <c r="BC68" s="140">
        <v>77.803799999999995</v>
      </c>
      <c r="BD68" s="140">
        <v>1.5093000000000001</v>
      </c>
      <c r="BE68" s="140">
        <v>1.4942</v>
      </c>
      <c r="BF68" s="140">
        <v>0.69020000000000004</v>
      </c>
      <c r="BG68" s="142">
        <v>0</v>
      </c>
    </row>
    <row r="69" spans="23:59" ht="15" thickBot="1" x14ac:dyDescent="0.35">
      <c r="W69" s="144"/>
      <c r="X69" s="144"/>
      <c r="Y69" s="144"/>
      <c r="Z69" s="144"/>
      <c r="AA69" s="144"/>
      <c r="AB69" s="144"/>
      <c r="AC69" s="144"/>
      <c r="AD69" s="144"/>
      <c r="AE69" s="145"/>
      <c r="AK69" s="144"/>
      <c r="AL69" s="144"/>
      <c r="AM69" s="144"/>
      <c r="AN69" s="144"/>
      <c r="AO69" s="144"/>
      <c r="AP69" s="144"/>
      <c r="AQ69" s="144"/>
      <c r="AR69" s="144"/>
      <c r="AS69" s="145"/>
      <c r="AY69" s="137">
        <v>2040</v>
      </c>
      <c r="AZ69" s="140">
        <v>291.57830000000001</v>
      </c>
      <c r="BA69" s="140">
        <v>250.80940000000001</v>
      </c>
      <c r="BB69" s="140">
        <v>78.609899999999996</v>
      </c>
      <c r="BC69" s="140">
        <v>90.897800000000004</v>
      </c>
      <c r="BD69" s="140">
        <v>5.0979999999999999</v>
      </c>
      <c r="BE69" s="140">
        <v>1.7457</v>
      </c>
      <c r="BF69" s="140">
        <v>0.80630000000000002</v>
      </c>
      <c r="BG69" s="142">
        <v>0</v>
      </c>
    </row>
    <row r="70" spans="23:59" ht="15" thickBot="1" x14ac:dyDescent="0.35">
      <c r="W70" s="144"/>
      <c r="X70" s="144"/>
      <c r="Y70" s="144"/>
      <c r="Z70" s="144"/>
      <c r="AA70" s="144"/>
      <c r="AB70" s="144"/>
      <c r="AC70" s="144"/>
      <c r="AD70" s="144"/>
      <c r="AE70" s="145"/>
      <c r="AK70" s="144"/>
      <c r="AL70" s="144"/>
      <c r="AM70" s="144"/>
      <c r="AN70" s="144"/>
      <c r="AO70" s="144"/>
      <c r="AP70" s="144"/>
      <c r="AQ70" s="144"/>
      <c r="AR70" s="144"/>
      <c r="AS70" s="145"/>
      <c r="AY70" s="137">
        <v>2045</v>
      </c>
      <c r="AZ70" s="140">
        <v>260.70699999999999</v>
      </c>
      <c r="BA70" s="140">
        <v>219.1772</v>
      </c>
      <c r="BB70" s="140">
        <v>126.3813</v>
      </c>
      <c r="BC70" s="140">
        <v>105.8407</v>
      </c>
      <c r="BD70" s="140">
        <v>9.2148000000000003</v>
      </c>
      <c r="BE70" s="140">
        <v>2.0327000000000002</v>
      </c>
      <c r="BF70" s="140">
        <v>0.93889999999999996</v>
      </c>
      <c r="BG70" s="142">
        <v>0</v>
      </c>
    </row>
    <row r="71" spans="23:59" ht="15" thickBot="1" x14ac:dyDescent="0.35">
      <c r="W71" s="144"/>
      <c r="X71" s="144"/>
      <c r="Y71" s="144"/>
      <c r="Z71" s="144"/>
      <c r="AA71" s="144"/>
      <c r="AB71" s="144"/>
      <c r="AC71" s="144"/>
      <c r="AD71" s="144"/>
      <c r="AE71" s="145"/>
      <c r="AK71" s="144"/>
      <c r="AL71" s="144"/>
      <c r="AM71" s="144"/>
      <c r="AN71" s="144"/>
      <c r="AO71" s="144"/>
      <c r="AP71" s="144"/>
      <c r="AQ71" s="144"/>
      <c r="AR71" s="144"/>
      <c r="AS71" s="145"/>
      <c r="AY71" s="137">
        <v>2050</v>
      </c>
      <c r="AZ71" s="140">
        <v>226.75120000000001</v>
      </c>
      <c r="BA71" s="140">
        <v>192.2998</v>
      </c>
      <c r="BB71" s="140">
        <v>178.22900000000001</v>
      </c>
      <c r="BC71" s="140">
        <v>122.5334</v>
      </c>
      <c r="BD71" s="140">
        <v>13.4216</v>
      </c>
      <c r="BE71" s="140">
        <v>2.3532000000000002</v>
      </c>
      <c r="BF71" s="140">
        <v>1.0869</v>
      </c>
      <c r="BG71" s="14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312C-919B-4083-BA38-B3DA52CE10D7}">
  <dimension ref="B1:R54"/>
  <sheetViews>
    <sheetView showGridLines="0" workbookViewId="0">
      <selection activeCell="E6" sqref="E6:L6"/>
    </sheetView>
  </sheetViews>
  <sheetFormatPr baseColWidth="10" defaultRowHeight="14.4" x14ac:dyDescent="0.3"/>
  <cols>
    <col min="5" max="5" width="19.33203125" bestFit="1" customWidth="1"/>
  </cols>
  <sheetData>
    <row r="1" spans="2:18" ht="21" x14ac:dyDescent="0.4">
      <c r="B1" s="135"/>
      <c r="C1" t="s">
        <v>86</v>
      </c>
      <c r="D1">
        <v>21.412011183000001</v>
      </c>
      <c r="E1">
        <v>18.788197356000001</v>
      </c>
      <c r="F1">
        <v>22.889630893</v>
      </c>
      <c r="G1">
        <v>27.088103414999999</v>
      </c>
      <c r="H1">
        <v>30.924238695</v>
      </c>
      <c r="I1">
        <v>34.951284788999999</v>
      </c>
      <c r="J1">
        <v>40.18100063</v>
      </c>
      <c r="K1">
        <v>46.547762116999998</v>
      </c>
    </row>
    <row r="2" spans="2:18" x14ac:dyDescent="0.3">
      <c r="R2">
        <v>21.412099999999999</v>
      </c>
    </row>
    <row r="3" spans="2:18" x14ac:dyDescent="0.3">
      <c r="B3" s="1" t="s">
        <v>87</v>
      </c>
      <c r="D3" s="1"/>
      <c r="E3" s="70"/>
      <c r="R3">
        <v>18.780200000000001</v>
      </c>
    </row>
    <row r="4" spans="2:18" x14ac:dyDescent="0.3">
      <c r="B4" s="71" t="s">
        <v>6</v>
      </c>
      <c r="C4" s="71" t="s">
        <v>65</v>
      </c>
      <c r="D4" s="71" t="s">
        <v>66</v>
      </c>
      <c r="E4" s="72">
        <v>2019</v>
      </c>
      <c r="F4" s="72">
        <v>2020</v>
      </c>
      <c r="G4" s="72">
        <v>2025</v>
      </c>
      <c r="H4" s="72">
        <v>2030</v>
      </c>
      <c r="I4" s="72">
        <v>2035</v>
      </c>
      <c r="J4" s="72">
        <v>2040</v>
      </c>
      <c r="K4" s="72">
        <v>2045</v>
      </c>
      <c r="L4" s="72">
        <v>2050</v>
      </c>
      <c r="R4">
        <v>22.759</v>
      </c>
    </row>
    <row r="5" spans="2:18" x14ac:dyDescent="0.3">
      <c r="B5" s="149" t="s">
        <v>67</v>
      </c>
      <c r="C5" s="149" t="s">
        <v>34</v>
      </c>
      <c r="D5" s="149" t="s">
        <v>68</v>
      </c>
      <c r="E5" s="150">
        <f>DEM_Data!AL4</f>
        <v>31.6646</v>
      </c>
      <c r="F5" s="150">
        <f>DEM_Data!AM4</f>
        <v>30.188499999999998</v>
      </c>
      <c r="G5" s="150">
        <f>DEM_Data!AN4</f>
        <v>37.356999999999999</v>
      </c>
      <c r="H5" s="150">
        <f>DEM_Data!AO4</f>
        <v>44.712199999999996</v>
      </c>
      <c r="I5" s="150">
        <f>DEM_Data!AP4</f>
        <v>53.566800000000001</v>
      </c>
      <c r="J5" s="150">
        <f>DEM_Data!AQ4</f>
        <v>64.202399999999997</v>
      </c>
      <c r="K5" s="150">
        <f>DEM_Data!AR4</f>
        <v>76.975400000000008</v>
      </c>
      <c r="L5" s="150">
        <f>DEM_Data!AS4</f>
        <v>92.31689999999999</v>
      </c>
      <c r="R5">
        <v>26.277200000000001</v>
      </c>
    </row>
    <row r="6" spans="2:18" x14ac:dyDescent="0.3">
      <c r="B6" s="149" t="s">
        <v>67</v>
      </c>
      <c r="C6" s="149" t="s">
        <v>40</v>
      </c>
      <c r="D6" s="151" t="s">
        <v>68</v>
      </c>
      <c r="E6" s="183">
        <f>DEM_Data!AL13</f>
        <v>21.412099999999999</v>
      </c>
      <c r="F6" s="183">
        <f>DEM_Data!AM13</f>
        <v>18.780200000000001</v>
      </c>
      <c r="G6" s="183">
        <f>DEM_Data!AN13</f>
        <v>22.759</v>
      </c>
      <c r="H6" s="183">
        <f>DEM_Data!AO13</f>
        <v>26.277200000000001</v>
      </c>
      <c r="I6" s="183">
        <f>DEM_Data!AP13</f>
        <v>28.863800000000001</v>
      </c>
      <c r="J6" s="183">
        <f>DEM_Data!AQ13</f>
        <v>32.467799999999997</v>
      </c>
      <c r="K6" s="183">
        <f>DEM_Data!AR13</f>
        <v>37.628799999999998</v>
      </c>
      <c r="L6" s="183">
        <f>DEM_Data!AS13</f>
        <v>43.792999999999999</v>
      </c>
      <c r="R6">
        <v>28.863800000000001</v>
      </c>
    </row>
    <row r="7" spans="2:18" x14ac:dyDescent="0.3">
      <c r="B7" s="151" t="s">
        <v>67</v>
      </c>
      <c r="C7" s="151" t="s">
        <v>43</v>
      </c>
      <c r="D7" s="151" t="s">
        <v>68</v>
      </c>
      <c r="E7" s="150">
        <f>DEM_Data!AL20</f>
        <v>69.341300000000004</v>
      </c>
      <c r="F7" s="150">
        <f>DEM_Data!AM20</f>
        <v>71.001999999999995</v>
      </c>
      <c r="G7" s="150">
        <f>DEM_Data!AN20</f>
        <v>79.900100000000009</v>
      </c>
      <c r="H7" s="150">
        <f>DEM_Data!AO20</f>
        <v>84.469300000000004</v>
      </c>
      <c r="I7" s="150">
        <f>DEM_Data!AP20</f>
        <v>81.699299999999994</v>
      </c>
      <c r="J7" s="150">
        <f>DEM_Data!AQ20</f>
        <v>82.070799999999991</v>
      </c>
      <c r="K7" s="150">
        <f>DEM_Data!AR20</f>
        <v>86.600999999999999</v>
      </c>
      <c r="L7" s="150">
        <f>DEM_Data!AS20</f>
        <v>92.048200000000008</v>
      </c>
      <c r="R7">
        <v>32.467799999999997</v>
      </c>
    </row>
    <row r="8" spans="2:18" x14ac:dyDescent="0.3">
      <c r="B8" s="149" t="s">
        <v>67</v>
      </c>
      <c r="C8" s="149" t="s">
        <v>45</v>
      </c>
      <c r="D8" s="151" t="s">
        <v>68</v>
      </c>
      <c r="E8" s="150">
        <f>DEM_Data!AL26</f>
        <v>105.9659</v>
      </c>
      <c r="F8" s="150">
        <f>DEM_Data!AM26</f>
        <v>97.099899999999991</v>
      </c>
      <c r="G8" s="150">
        <f>DEM_Data!AN26</f>
        <v>111.7405</v>
      </c>
      <c r="H8" s="150">
        <f>DEM_Data!AO26</f>
        <v>122.5395</v>
      </c>
      <c r="I8" s="150">
        <f>DEM_Data!AP26</f>
        <v>130.1105</v>
      </c>
      <c r="J8" s="150">
        <f>DEM_Data!AQ26</f>
        <v>141.71110000000004</v>
      </c>
      <c r="K8" s="150">
        <f>DEM_Data!AR26</f>
        <v>159.40349999999998</v>
      </c>
      <c r="L8" s="150">
        <f>DEM_Data!AS26</f>
        <v>181.239</v>
      </c>
      <c r="R8">
        <v>37.628799999999998</v>
      </c>
    </row>
    <row r="9" spans="2:18" x14ac:dyDescent="0.3">
      <c r="B9" s="149" t="s">
        <v>67</v>
      </c>
      <c r="C9" s="149" t="s">
        <v>51</v>
      </c>
      <c r="D9" s="151" t="s">
        <v>68</v>
      </c>
      <c r="E9" s="150">
        <f>DEM_Data!AL38</f>
        <v>574.73889999999994</v>
      </c>
      <c r="F9" s="150">
        <f>DEM_Data!AM38</f>
        <v>575.52089999999998</v>
      </c>
      <c r="G9" s="150">
        <f>DEM_Data!AN38</f>
        <v>646.31450000000007</v>
      </c>
      <c r="H9" s="150">
        <f>DEM_Data!AO38</f>
        <v>691.07100000000003</v>
      </c>
      <c r="I9" s="150">
        <f>DEM_Data!AP38</f>
        <v>709.48889999999994</v>
      </c>
      <c r="J9" s="150">
        <f>DEM_Data!AQ38</f>
        <v>719.54539999999997</v>
      </c>
      <c r="K9" s="150">
        <f>DEM_Data!AR38</f>
        <v>724.29259999999988</v>
      </c>
      <c r="L9" s="150">
        <f>DEM_Data!AS38</f>
        <v>736.67510000000016</v>
      </c>
      <c r="R9">
        <v>43.792999999999999</v>
      </c>
    </row>
    <row r="13" spans="2:18" x14ac:dyDescent="0.3">
      <c r="B13" s="1" t="s">
        <v>23</v>
      </c>
    </row>
    <row r="14" spans="2:18" ht="15" thickBot="1" x14ac:dyDescent="0.35">
      <c r="B14" s="2" t="s">
        <v>8</v>
      </c>
      <c r="C14" s="2" t="s">
        <v>7</v>
      </c>
      <c r="D14" s="2" t="s">
        <v>6</v>
      </c>
      <c r="E14" s="2" t="s">
        <v>1</v>
      </c>
      <c r="F14" s="2" t="s">
        <v>14</v>
      </c>
      <c r="G14" s="73" t="s">
        <v>9</v>
      </c>
      <c r="H14" s="73" t="s">
        <v>13</v>
      </c>
      <c r="I14" s="3" t="s">
        <v>3</v>
      </c>
      <c r="J14" s="3" t="s">
        <v>2</v>
      </c>
      <c r="K14" s="3" t="s">
        <v>10</v>
      </c>
      <c r="L14" s="3" t="s">
        <v>0</v>
      </c>
      <c r="M14" s="3" t="s">
        <v>5</v>
      </c>
      <c r="N14" s="3" t="s">
        <v>11</v>
      </c>
      <c r="O14" s="3" t="s">
        <v>4</v>
      </c>
      <c r="P14" s="3" t="s">
        <v>12</v>
      </c>
    </row>
    <row r="15" spans="2:18" x14ac:dyDescent="0.3">
      <c r="D15" s="74" t="s">
        <v>67</v>
      </c>
      <c r="E15" s="74" cm="1">
        <f t="array" ref="E15:E22">+TRANSPOSE(E4:L4)</f>
        <v>2019</v>
      </c>
      <c r="F15" s="74"/>
      <c r="G15" s="74"/>
      <c r="H15" s="74" cm="1">
        <f t="array" ref="H15:H22">+TRANSPOSE(E5:L5)</f>
        <v>31.6646</v>
      </c>
      <c r="I15" s="74"/>
      <c r="J15" s="74"/>
      <c r="K15" s="74"/>
      <c r="L15" s="74"/>
      <c r="M15" s="74"/>
      <c r="N15" s="74"/>
      <c r="O15" s="74" t="str">
        <f>+$C$5</f>
        <v>DAGR</v>
      </c>
    </row>
    <row r="16" spans="2:18" x14ac:dyDescent="0.3">
      <c r="D16" t="s">
        <v>67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3">
      <c r="D17" t="s">
        <v>67</v>
      </c>
      <c r="E17">
        <v>2025</v>
      </c>
      <c r="H17">
        <v>37.356999999999999</v>
      </c>
      <c r="O17" t="str">
        <f t="shared" si="0"/>
        <v>DAGR</v>
      </c>
    </row>
    <row r="18" spans="4:15" x14ac:dyDescent="0.3">
      <c r="D18" t="s">
        <v>67</v>
      </c>
      <c r="E18">
        <v>2030</v>
      </c>
      <c r="H18">
        <v>44.712199999999996</v>
      </c>
      <c r="O18" t="str">
        <f t="shared" si="0"/>
        <v>DAGR</v>
      </c>
    </row>
    <row r="19" spans="4:15" x14ac:dyDescent="0.3">
      <c r="D19" t="s">
        <v>67</v>
      </c>
      <c r="E19">
        <v>2035</v>
      </c>
      <c r="H19">
        <v>53.566800000000001</v>
      </c>
      <c r="O19" t="str">
        <f t="shared" si="0"/>
        <v>DAGR</v>
      </c>
    </row>
    <row r="20" spans="4:15" x14ac:dyDescent="0.3">
      <c r="D20" t="s">
        <v>67</v>
      </c>
      <c r="E20">
        <v>2040</v>
      </c>
      <c r="H20">
        <v>64.202399999999997</v>
      </c>
      <c r="O20" t="str">
        <f t="shared" si="0"/>
        <v>DAGR</v>
      </c>
    </row>
    <row r="21" spans="4:15" x14ac:dyDescent="0.3">
      <c r="D21" t="s">
        <v>67</v>
      </c>
      <c r="E21">
        <v>2045</v>
      </c>
      <c r="H21">
        <v>76.975400000000008</v>
      </c>
      <c r="O21" t="str">
        <f t="shared" si="0"/>
        <v>DAGR</v>
      </c>
    </row>
    <row r="22" spans="4:15" x14ac:dyDescent="0.3">
      <c r="D22" s="75" t="s">
        <v>67</v>
      </c>
      <c r="E22" s="75">
        <v>2050</v>
      </c>
      <c r="F22" s="75"/>
      <c r="G22" s="75"/>
      <c r="H22" s="75">
        <v>92.31689999999999</v>
      </c>
      <c r="I22" s="75"/>
      <c r="J22" s="75"/>
      <c r="K22" s="75"/>
      <c r="L22" s="75"/>
      <c r="M22" s="75"/>
      <c r="N22" s="75"/>
      <c r="O22" s="75" t="str">
        <f t="shared" si="0"/>
        <v>DAGR</v>
      </c>
    </row>
    <row r="23" spans="4:15" x14ac:dyDescent="0.3">
      <c r="D23" s="76" t="s">
        <v>67</v>
      </c>
      <c r="E23" s="76">
        <v>2019</v>
      </c>
      <c r="F23" s="76"/>
      <c r="G23" s="76"/>
      <c r="H23" s="76" cm="1">
        <f t="array" ref="H23:H30">+TRANSPOSE(E6:L6)</f>
        <v>21.412099999999999</v>
      </c>
      <c r="I23" s="76"/>
      <c r="J23" s="76"/>
      <c r="K23" s="76"/>
      <c r="L23" s="76"/>
      <c r="M23" s="76"/>
      <c r="N23" s="76"/>
      <c r="O23" s="76" t="str">
        <f t="shared" ref="O23:O30" si="1">+$C$6</f>
        <v>DTER</v>
      </c>
    </row>
    <row r="24" spans="4:15" x14ac:dyDescent="0.3">
      <c r="D24" t="s">
        <v>67</v>
      </c>
      <c r="E24">
        <v>2020</v>
      </c>
      <c r="H24">
        <v>18.780200000000001</v>
      </c>
      <c r="O24" t="str">
        <f t="shared" si="1"/>
        <v>DTER</v>
      </c>
    </row>
    <row r="25" spans="4:15" x14ac:dyDescent="0.3">
      <c r="D25" t="s">
        <v>67</v>
      </c>
      <c r="E25">
        <v>2025</v>
      </c>
      <c r="H25">
        <v>22.759</v>
      </c>
      <c r="O25" t="str">
        <f t="shared" si="1"/>
        <v>DTER</v>
      </c>
    </row>
    <row r="26" spans="4:15" x14ac:dyDescent="0.3">
      <c r="D26" t="s">
        <v>67</v>
      </c>
      <c r="E26">
        <v>2030</v>
      </c>
      <c r="H26">
        <v>26.277200000000001</v>
      </c>
      <c r="O26" t="str">
        <f t="shared" si="1"/>
        <v>DTER</v>
      </c>
    </row>
    <row r="27" spans="4:15" x14ac:dyDescent="0.3">
      <c r="D27" t="s">
        <v>67</v>
      </c>
      <c r="E27">
        <v>2035</v>
      </c>
      <c r="H27">
        <v>28.863800000000001</v>
      </c>
      <c r="O27" t="str">
        <f t="shared" si="1"/>
        <v>DTER</v>
      </c>
    </row>
    <row r="28" spans="4:15" x14ac:dyDescent="0.3">
      <c r="D28" t="s">
        <v>67</v>
      </c>
      <c r="E28">
        <v>2040</v>
      </c>
      <c r="H28">
        <v>32.467799999999997</v>
      </c>
      <c r="O28" t="str">
        <f t="shared" si="1"/>
        <v>DTER</v>
      </c>
    </row>
    <row r="29" spans="4:15" x14ac:dyDescent="0.3">
      <c r="D29" t="s">
        <v>67</v>
      </c>
      <c r="E29">
        <v>2045</v>
      </c>
      <c r="H29">
        <v>37.628799999999998</v>
      </c>
      <c r="O29" t="str">
        <f t="shared" si="1"/>
        <v>DTER</v>
      </c>
    </row>
    <row r="30" spans="4:15" x14ac:dyDescent="0.3">
      <c r="D30" s="75" t="s">
        <v>67</v>
      </c>
      <c r="E30" s="75">
        <v>2050</v>
      </c>
      <c r="F30" s="75"/>
      <c r="G30" s="75"/>
      <c r="H30" s="75">
        <v>43.792999999999999</v>
      </c>
      <c r="I30" s="75"/>
      <c r="J30" s="75"/>
      <c r="K30" s="75"/>
      <c r="L30" s="75"/>
      <c r="M30" s="75"/>
      <c r="N30" s="75"/>
      <c r="O30" s="75" t="str">
        <f t="shared" si="1"/>
        <v>DTER</v>
      </c>
    </row>
    <row r="31" spans="4:15" x14ac:dyDescent="0.3">
      <c r="D31" s="76" t="s">
        <v>67</v>
      </c>
      <c r="E31" s="76">
        <v>2019</v>
      </c>
      <c r="F31" s="76"/>
      <c r="G31" s="76"/>
      <c r="H31" s="76" cm="1">
        <f t="array" ref="H31:H38">+TRANSPOSE(E7:L7)</f>
        <v>69.341300000000004</v>
      </c>
      <c r="I31" s="76"/>
      <c r="J31" s="76"/>
      <c r="K31" s="76"/>
      <c r="L31" s="76"/>
      <c r="M31" s="76"/>
      <c r="N31" s="76"/>
      <c r="O31" s="76" t="str">
        <f t="shared" ref="O31:O38" si="2">+$C$7</f>
        <v>DRSD</v>
      </c>
    </row>
    <row r="32" spans="4:15" x14ac:dyDescent="0.3">
      <c r="D32" t="s">
        <v>67</v>
      </c>
      <c r="E32">
        <v>2020</v>
      </c>
      <c r="H32">
        <v>71.001999999999995</v>
      </c>
      <c r="O32" t="str">
        <f t="shared" si="2"/>
        <v>DRSD</v>
      </c>
    </row>
    <row r="33" spans="4:15" x14ac:dyDescent="0.3">
      <c r="D33" t="s">
        <v>67</v>
      </c>
      <c r="E33">
        <v>2025</v>
      </c>
      <c r="H33">
        <v>79.900100000000009</v>
      </c>
      <c r="O33" t="str">
        <f t="shared" si="2"/>
        <v>DRSD</v>
      </c>
    </row>
    <row r="34" spans="4:15" x14ac:dyDescent="0.3">
      <c r="D34" t="s">
        <v>67</v>
      </c>
      <c r="E34">
        <v>2030</v>
      </c>
      <c r="H34">
        <v>84.469300000000004</v>
      </c>
      <c r="O34" t="str">
        <f t="shared" si="2"/>
        <v>DRSD</v>
      </c>
    </row>
    <row r="35" spans="4:15" x14ac:dyDescent="0.3">
      <c r="D35" t="s">
        <v>67</v>
      </c>
      <c r="E35">
        <v>2035</v>
      </c>
      <c r="H35">
        <v>81.699299999999994</v>
      </c>
      <c r="O35" t="str">
        <f t="shared" si="2"/>
        <v>DRSD</v>
      </c>
    </row>
    <row r="36" spans="4:15" x14ac:dyDescent="0.3">
      <c r="D36" t="s">
        <v>67</v>
      </c>
      <c r="E36">
        <v>2040</v>
      </c>
      <c r="H36">
        <v>82.070799999999991</v>
      </c>
      <c r="O36" t="str">
        <f t="shared" si="2"/>
        <v>DRSD</v>
      </c>
    </row>
    <row r="37" spans="4:15" x14ac:dyDescent="0.3">
      <c r="D37" t="s">
        <v>67</v>
      </c>
      <c r="E37">
        <v>2045</v>
      </c>
      <c r="H37">
        <v>86.600999999999999</v>
      </c>
      <c r="O37" t="str">
        <f t="shared" si="2"/>
        <v>DRSD</v>
      </c>
    </row>
    <row r="38" spans="4:15" x14ac:dyDescent="0.3">
      <c r="D38" s="75" t="s">
        <v>67</v>
      </c>
      <c r="E38" s="75">
        <v>2050</v>
      </c>
      <c r="F38" s="75"/>
      <c r="G38" s="75"/>
      <c r="H38" s="75">
        <v>92.048200000000008</v>
      </c>
      <c r="I38" s="75"/>
      <c r="J38" s="75"/>
      <c r="K38" s="75"/>
      <c r="L38" s="75"/>
      <c r="M38" s="75"/>
      <c r="N38" s="75"/>
      <c r="O38" s="75" t="str">
        <f t="shared" si="2"/>
        <v>DRSD</v>
      </c>
    </row>
    <row r="39" spans="4:15" x14ac:dyDescent="0.3">
      <c r="D39" s="76" t="s">
        <v>67</v>
      </c>
      <c r="E39" s="76">
        <v>2019</v>
      </c>
      <c r="F39" s="76"/>
      <c r="G39" s="76"/>
      <c r="H39" s="76" cm="1">
        <f t="array" ref="H39:H46">+TRANSPOSE(E8:L8)</f>
        <v>105.9659</v>
      </c>
      <c r="I39" s="76"/>
      <c r="J39" s="76"/>
      <c r="K39" s="76"/>
      <c r="L39" s="76"/>
      <c r="M39" s="76"/>
      <c r="N39" s="76"/>
      <c r="O39" s="76" t="str">
        <f t="shared" ref="O39:O46" si="3">+$C$8</f>
        <v>DIND</v>
      </c>
    </row>
    <row r="40" spans="4:15" x14ac:dyDescent="0.3">
      <c r="D40" t="s">
        <v>67</v>
      </c>
      <c r="E40">
        <v>2020</v>
      </c>
      <c r="H40">
        <v>97.099899999999991</v>
      </c>
      <c r="O40" t="str">
        <f t="shared" si="3"/>
        <v>DIND</v>
      </c>
    </row>
    <row r="41" spans="4:15" x14ac:dyDescent="0.3">
      <c r="D41" t="s">
        <v>67</v>
      </c>
      <c r="E41">
        <v>2025</v>
      </c>
      <c r="H41">
        <v>111.7405</v>
      </c>
      <c r="O41" t="str">
        <f t="shared" si="3"/>
        <v>DIND</v>
      </c>
    </row>
    <row r="42" spans="4:15" x14ac:dyDescent="0.3">
      <c r="D42" t="s">
        <v>67</v>
      </c>
      <c r="E42">
        <v>2030</v>
      </c>
      <c r="H42">
        <v>122.5395</v>
      </c>
      <c r="O42" t="str">
        <f t="shared" si="3"/>
        <v>DIND</v>
      </c>
    </row>
    <row r="43" spans="4:15" x14ac:dyDescent="0.3">
      <c r="D43" t="s">
        <v>67</v>
      </c>
      <c r="E43">
        <v>2035</v>
      </c>
      <c r="H43">
        <v>130.1105</v>
      </c>
      <c r="O43" t="str">
        <f t="shared" si="3"/>
        <v>DIND</v>
      </c>
    </row>
    <row r="44" spans="4:15" x14ac:dyDescent="0.3">
      <c r="D44" t="s">
        <v>67</v>
      </c>
      <c r="E44">
        <v>2040</v>
      </c>
      <c r="H44">
        <v>141.71110000000004</v>
      </c>
      <c r="O44" t="str">
        <f t="shared" si="3"/>
        <v>DIND</v>
      </c>
    </row>
    <row r="45" spans="4:15" x14ac:dyDescent="0.3">
      <c r="D45" t="s">
        <v>67</v>
      </c>
      <c r="E45">
        <v>2045</v>
      </c>
      <c r="H45">
        <v>159.40349999999998</v>
      </c>
      <c r="O45" t="str">
        <f t="shared" si="3"/>
        <v>DIND</v>
      </c>
    </row>
    <row r="46" spans="4:15" x14ac:dyDescent="0.3">
      <c r="D46" s="75" t="s">
        <v>67</v>
      </c>
      <c r="E46" s="75">
        <v>2050</v>
      </c>
      <c r="F46" s="75"/>
      <c r="G46" s="75"/>
      <c r="H46" s="75">
        <v>181.239</v>
      </c>
      <c r="I46" s="75"/>
      <c r="J46" s="75"/>
      <c r="K46" s="75"/>
      <c r="L46" s="75"/>
      <c r="M46" s="75"/>
      <c r="N46" s="75"/>
      <c r="O46" s="75" t="str">
        <f t="shared" si="3"/>
        <v>DIND</v>
      </c>
    </row>
    <row r="47" spans="4:15" x14ac:dyDescent="0.3">
      <c r="D47" t="s">
        <v>67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3">
      <c r="D48" t="s">
        <v>67</v>
      </c>
      <c r="E48">
        <v>2020</v>
      </c>
      <c r="H48">
        <v>575.52089999999998</v>
      </c>
      <c r="O48" t="str">
        <f t="shared" si="4"/>
        <v>DTRA</v>
      </c>
    </row>
    <row r="49" spans="4:15" x14ac:dyDescent="0.3">
      <c r="D49" t="s">
        <v>67</v>
      </c>
      <c r="E49">
        <v>2025</v>
      </c>
      <c r="H49">
        <v>646.31450000000007</v>
      </c>
      <c r="O49" t="str">
        <f t="shared" si="4"/>
        <v>DTRA</v>
      </c>
    </row>
    <row r="50" spans="4:15" x14ac:dyDescent="0.3">
      <c r="D50" t="s">
        <v>67</v>
      </c>
      <c r="E50">
        <v>2030</v>
      </c>
      <c r="H50">
        <v>691.07100000000003</v>
      </c>
      <c r="O50" t="str">
        <f t="shared" si="4"/>
        <v>DTRA</v>
      </c>
    </row>
    <row r="51" spans="4:15" x14ac:dyDescent="0.3">
      <c r="D51" t="s">
        <v>67</v>
      </c>
      <c r="E51">
        <v>2035</v>
      </c>
      <c r="H51">
        <v>709.48889999999994</v>
      </c>
      <c r="O51" t="str">
        <f t="shared" si="4"/>
        <v>DTRA</v>
      </c>
    </row>
    <row r="52" spans="4:15" x14ac:dyDescent="0.3">
      <c r="D52" t="s">
        <v>67</v>
      </c>
      <c r="E52">
        <v>2040</v>
      </c>
      <c r="H52">
        <v>719.54539999999997</v>
      </c>
      <c r="O52" t="str">
        <f t="shared" si="4"/>
        <v>DTRA</v>
      </c>
    </row>
    <row r="53" spans="4:15" x14ac:dyDescent="0.3">
      <c r="D53" t="s">
        <v>67</v>
      </c>
      <c r="E53">
        <v>2045</v>
      </c>
      <c r="H53">
        <v>724.29259999999988</v>
      </c>
      <c r="O53" t="str">
        <f t="shared" si="4"/>
        <v>DTRA</v>
      </c>
    </row>
    <row r="54" spans="4:15" x14ac:dyDescent="0.3">
      <c r="D54" s="75" t="s">
        <v>67</v>
      </c>
      <c r="E54" s="75">
        <v>2050</v>
      </c>
      <c r="F54" s="75"/>
      <c r="G54" s="75"/>
      <c r="H54" s="75">
        <v>736.67510000000016</v>
      </c>
      <c r="I54" s="75"/>
      <c r="J54" s="75"/>
      <c r="K54" s="75"/>
      <c r="L54" s="75"/>
      <c r="M54" s="75"/>
      <c r="N54" s="75"/>
      <c r="O54" s="75" t="str">
        <f t="shared" si="4"/>
        <v>DTRA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A70C-B09F-4ADC-8BA8-3D6CE308B5EE}">
  <sheetPr>
    <tabColor rgb="FFFFC000"/>
  </sheetPr>
  <dimension ref="B3:AE213"/>
  <sheetViews>
    <sheetView showGridLines="0" zoomScale="70" zoomScaleNormal="70" workbookViewId="0">
      <selection activeCell="G5" sqref="G5:N33"/>
    </sheetView>
  </sheetViews>
  <sheetFormatPr baseColWidth="10" defaultColWidth="9.109375" defaultRowHeight="14.4" x14ac:dyDescent="0.3"/>
  <cols>
    <col min="2" max="2" width="18" customWidth="1"/>
    <col min="4" max="4" width="11.33203125" customWidth="1"/>
    <col min="5" max="5" width="12.109375" customWidth="1"/>
    <col min="6" max="6" width="15.33203125" customWidth="1"/>
    <col min="14" max="14" width="16.109375" customWidth="1"/>
    <col min="18" max="18" width="16.44140625" customWidth="1"/>
    <col min="19" max="19" width="13" customWidth="1"/>
  </cols>
  <sheetData>
    <row r="3" spans="2:20" ht="18" x14ac:dyDescent="0.35">
      <c r="B3" s="97" t="s">
        <v>69</v>
      </c>
    </row>
    <row r="4" spans="2:20" ht="15.6" x14ac:dyDescent="0.3">
      <c r="B4" s="8" t="s">
        <v>17</v>
      </c>
      <c r="C4" s="8" t="s">
        <v>18</v>
      </c>
      <c r="D4" s="8" t="s">
        <v>19</v>
      </c>
      <c r="E4" s="9" t="s">
        <v>7</v>
      </c>
      <c r="F4" s="10" t="s">
        <v>20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  <c r="Q4" s="98" t="s">
        <v>53</v>
      </c>
      <c r="R4" s="98"/>
      <c r="S4" s="99">
        <v>5.7621225008503835E-2</v>
      </c>
      <c r="T4" s="100"/>
    </row>
    <row r="5" spans="2:20" ht="15.6" x14ac:dyDescent="0.3">
      <c r="B5" s="26" t="s">
        <v>32</v>
      </c>
      <c r="C5" s="27" t="s">
        <v>33</v>
      </c>
      <c r="D5" s="77" t="s">
        <v>34</v>
      </c>
      <c r="E5" s="78" t="s">
        <v>22</v>
      </c>
      <c r="F5" s="79">
        <v>1</v>
      </c>
      <c r="G5" s="80">
        <f>DEM_Data!G5</f>
        <v>0.70492284759636947</v>
      </c>
      <c r="H5" s="81">
        <f>DEM_Data!H5</f>
        <v>0.71027709227023539</v>
      </c>
      <c r="I5" s="81">
        <f>DEM_Data!I5</f>
        <v>0.71018283052707665</v>
      </c>
      <c r="J5" s="81">
        <f>DEM_Data!J5</f>
        <v>0.71320579170785603</v>
      </c>
      <c r="K5" s="81">
        <f>DEM_Data!K5</f>
        <v>0.71486629778146171</v>
      </c>
      <c r="L5" s="81">
        <f>DEM_Data!L5</f>
        <v>0.71503401741990957</v>
      </c>
      <c r="M5" s="81">
        <f>DEM_Data!M5</f>
        <v>0.71399693928190033</v>
      </c>
      <c r="N5" s="82">
        <f>DEM_Data!N5</f>
        <v>0.71196823116894092</v>
      </c>
      <c r="Q5" s="98" t="s">
        <v>54</v>
      </c>
      <c r="R5" s="98"/>
      <c r="S5" s="99">
        <v>9.3659149944684009E-2</v>
      </c>
      <c r="T5" s="100"/>
    </row>
    <row r="6" spans="2:20" x14ac:dyDescent="0.3">
      <c r="B6" s="83"/>
      <c r="C6" s="11" t="s">
        <v>35</v>
      </c>
      <c r="D6" s="12"/>
      <c r="E6" s="13" t="s">
        <v>22</v>
      </c>
      <c r="F6" s="14">
        <v>1</v>
      </c>
      <c r="G6" s="84">
        <f>DEM_Data!G6</f>
        <v>6.6022474682462001E-2</v>
      </c>
      <c r="H6" s="85">
        <f>DEM_Data!H6</f>
        <v>6.6523948687212134E-2</v>
      </c>
      <c r="I6" s="85">
        <f>DEM_Data!I6</f>
        <v>6.651512021247559E-2</v>
      </c>
      <c r="J6" s="85">
        <f>DEM_Data!J6</f>
        <v>6.6798248186983156E-2</v>
      </c>
      <c r="K6" s="85">
        <f>DEM_Data!K6</f>
        <v>6.6953769774315053E-2</v>
      </c>
      <c r="L6" s="85">
        <f>DEM_Data!L6</f>
        <v>6.6969478253081111E-2</v>
      </c>
      <c r="M6" s="85">
        <f>DEM_Data!M6</f>
        <v>6.6872346396248949E-2</v>
      </c>
      <c r="N6" s="86">
        <f>DEM_Data!N6</f>
        <v>6.6682339318903286E-2</v>
      </c>
      <c r="Q6" s="100"/>
      <c r="R6" s="100"/>
      <c r="S6" s="100"/>
      <c r="T6" s="100"/>
    </row>
    <row r="7" spans="2:20" x14ac:dyDescent="0.3">
      <c r="B7" s="83"/>
      <c r="C7" s="87" t="s">
        <v>36</v>
      </c>
      <c r="D7" s="88"/>
      <c r="E7" s="89" t="s">
        <v>22</v>
      </c>
      <c r="F7" s="90">
        <v>1</v>
      </c>
      <c r="G7" s="46">
        <f>DEM_Data!G7</f>
        <v>6.6920156894449958E-3</v>
      </c>
      <c r="H7" s="91">
        <f>DEM_Data!H7</f>
        <v>6.929791145634928E-3</v>
      </c>
      <c r="I7" s="91">
        <f>DEM_Data!I7</f>
        <v>6.77249243782959E-3</v>
      </c>
      <c r="J7" s="91">
        <f>DEM_Data!J7</f>
        <v>6.6178805784550977E-3</v>
      </c>
      <c r="K7" s="91">
        <f>DEM_Data!K7</f>
        <v>6.5021617867783779E-3</v>
      </c>
      <c r="L7" s="91">
        <f>DEM_Data!L7</f>
        <v>6.4218783098451155E-3</v>
      </c>
      <c r="M7" s="91">
        <f>DEM_Data!M7</f>
        <v>6.3682683038996874E-3</v>
      </c>
      <c r="N7" s="47">
        <f>DEM_Data!N7</f>
        <v>6.3368678974272319E-3</v>
      </c>
    </row>
    <row r="8" spans="2:20" x14ac:dyDescent="0.3">
      <c r="B8" s="83"/>
      <c r="C8" s="11" t="s">
        <v>37</v>
      </c>
      <c r="D8" s="12"/>
      <c r="E8" s="13" t="s">
        <v>22</v>
      </c>
      <c r="F8" s="14">
        <v>1</v>
      </c>
      <c r="G8" s="84">
        <f>DEM_Data!G8</f>
        <v>3.8560214180194803E-4</v>
      </c>
      <c r="H8" s="85">
        <f>DEM_Data!H8</f>
        <v>3.9930305486456775E-4</v>
      </c>
      <c r="I8" s="85">
        <f>DEM_Data!I8</f>
        <v>3.9023931062856949E-4</v>
      </c>
      <c r="J8" s="85">
        <f>DEM_Data!J8</f>
        <v>3.8133038589056872E-4</v>
      </c>
      <c r="K8" s="85">
        <f>DEM_Data!K8</f>
        <v>3.7466252735765223E-4</v>
      </c>
      <c r="L8" s="85">
        <f>DEM_Data!L8</f>
        <v>3.7003649506881571E-4</v>
      </c>
      <c r="M8" s="85">
        <f>DEM_Data!M8</f>
        <v>3.6694742085352695E-4</v>
      </c>
      <c r="N8" s="86">
        <f>DEM_Data!N8</f>
        <v>3.6513809096681913E-4</v>
      </c>
    </row>
    <row r="9" spans="2:20" x14ac:dyDescent="0.3">
      <c r="B9" s="92"/>
      <c r="C9" s="30" t="s">
        <v>38</v>
      </c>
      <c r="D9" s="93"/>
      <c r="E9" s="94" t="s">
        <v>16</v>
      </c>
      <c r="F9" s="95">
        <v>1</v>
      </c>
      <c r="G9" s="50">
        <f>DEM_Data!G9</f>
        <v>0.28838513671418559</v>
      </c>
      <c r="H9" s="96">
        <f>DEM_Data!H9</f>
        <v>0.28279311658412976</v>
      </c>
      <c r="I9" s="96">
        <f>DEM_Data!I9</f>
        <v>0.28304467703509384</v>
      </c>
      <c r="J9" s="96">
        <f>DEM_Data!J9</f>
        <v>0.28017632771368889</v>
      </c>
      <c r="K9" s="96">
        <f>DEM_Data!K9</f>
        <v>0.27863154043175997</v>
      </c>
      <c r="L9" s="96">
        <f>DEM_Data!L9</f>
        <v>0.27854410427024534</v>
      </c>
      <c r="M9" s="96">
        <f>DEM_Data!M9</f>
        <v>0.27963479241419981</v>
      </c>
      <c r="N9" s="51">
        <f>DEM_Data!N9</f>
        <v>0.28169490093363186</v>
      </c>
    </row>
    <row r="10" spans="2:20" x14ac:dyDescent="0.3">
      <c r="B10" s="26" t="s">
        <v>39</v>
      </c>
      <c r="C10" s="27" t="s">
        <v>38</v>
      </c>
      <c r="D10" s="77" t="s">
        <v>40</v>
      </c>
      <c r="E10" s="78" t="s">
        <v>16</v>
      </c>
      <c r="F10" s="79">
        <v>1</v>
      </c>
      <c r="G10" s="80">
        <f>DEM_Data!G10</f>
        <v>0.85232181803746487</v>
      </c>
      <c r="H10" s="81">
        <f>DEM_Data!H10</f>
        <v>0.85273319772952372</v>
      </c>
      <c r="I10" s="81">
        <f>DEM_Data!I10</f>
        <v>0.85267806142624891</v>
      </c>
      <c r="J10" s="81">
        <f>DEM_Data!J10</f>
        <v>0.85232825415188829</v>
      </c>
      <c r="K10" s="81">
        <f>DEM_Data!K10</f>
        <v>0.85155454236794881</v>
      </c>
      <c r="L10" s="81">
        <f>DEM_Data!L10</f>
        <v>0.85108938702345094</v>
      </c>
      <c r="M10" s="81">
        <f>DEM_Data!M10</f>
        <v>0.851005081214389</v>
      </c>
      <c r="N10" s="82">
        <f>DEM_Data!N10</f>
        <v>0.8510446875071358</v>
      </c>
    </row>
    <row r="11" spans="2:20" x14ac:dyDescent="0.3">
      <c r="B11" s="92"/>
      <c r="C11" s="30" t="s">
        <v>41</v>
      </c>
      <c r="D11" s="93"/>
      <c r="E11" s="94" t="s">
        <v>16</v>
      </c>
      <c r="F11" s="95">
        <v>1</v>
      </c>
      <c r="G11" s="50">
        <f>DEM_Data!G11</f>
        <v>0.14767818196253521</v>
      </c>
      <c r="H11" s="96">
        <f>DEM_Data!H11</f>
        <v>0.14726680227047634</v>
      </c>
      <c r="I11" s="96">
        <f>DEM_Data!I11</f>
        <v>0.14732193857375103</v>
      </c>
      <c r="J11" s="96">
        <f>DEM_Data!J11</f>
        <v>0.14767174584811166</v>
      </c>
      <c r="K11" s="96">
        <f>DEM_Data!K11</f>
        <v>0.14844545763205122</v>
      </c>
      <c r="L11" s="96">
        <f>DEM_Data!L11</f>
        <v>0.14891061297654909</v>
      </c>
      <c r="M11" s="96">
        <f>DEM_Data!M11</f>
        <v>0.14899491878561102</v>
      </c>
      <c r="N11" s="51">
        <f>DEM_Data!N11</f>
        <v>0.14895531249286417</v>
      </c>
    </row>
    <row r="12" spans="2:20" x14ac:dyDescent="0.3">
      <c r="B12" s="26" t="s">
        <v>42</v>
      </c>
      <c r="C12" s="27" t="s">
        <v>38</v>
      </c>
      <c r="D12" s="77" t="s">
        <v>43</v>
      </c>
      <c r="E12" s="78" t="s">
        <v>16</v>
      </c>
      <c r="F12" s="79">
        <v>1</v>
      </c>
      <c r="G12" s="80">
        <f>DEM_Data!G12</f>
        <v>0.73862618670258562</v>
      </c>
      <c r="H12" s="81">
        <f>DEM_Data!H12</f>
        <v>0.74554097067688241</v>
      </c>
      <c r="I12" s="81">
        <f>DEM_Data!I12</f>
        <v>0.74966364247353878</v>
      </c>
      <c r="J12" s="81">
        <f>DEM_Data!J12</f>
        <v>0.75386205402436146</v>
      </c>
      <c r="K12" s="81">
        <f>DEM_Data!K12</f>
        <v>0.75765153434607158</v>
      </c>
      <c r="L12" s="81">
        <f>DEM_Data!L12</f>
        <v>0.76154247308421519</v>
      </c>
      <c r="M12" s="81">
        <f>DEM_Data!M12</f>
        <v>0.76528215609519512</v>
      </c>
      <c r="N12" s="82">
        <f>DEM_Data!N12</f>
        <v>0.76942080344862795</v>
      </c>
    </row>
    <row r="13" spans="2:20" x14ac:dyDescent="0.3">
      <c r="B13" s="92"/>
      <c r="C13" s="30" t="s">
        <v>41</v>
      </c>
      <c r="D13" s="93"/>
      <c r="E13" s="94" t="s">
        <v>16</v>
      </c>
      <c r="F13" s="95">
        <v>1</v>
      </c>
      <c r="G13" s="50">
        <f>DEM_Data!G13</f>
        <v>0.26137381329741433</v>
      </c>
      <c r="H13" s="96">
        <f>DEM_Data!H13</f>
        <v>0.25445902932311765</v>
      </c>
      <c r="I13" s="96">
        <f>DEM_Data!I13</f>
        <v>0.25033635752646111</v>
      </c>
      <c r="J13" s="96">
        <f>DEM_Data!J13</f>
        <v>0.24613794597563848</v>
      </c>
      <c r="K13" s="96">
        <f>DEM_Data!K13</f>
        <v>0.24234846565392854</v>
      </c>
      <c r="L13" s="96">
        <f>DEM_Data!L13</f>
        <v>0.23845752691578492</v>
      </c>
      <c r="M13" s="96">
        <f>DEM_Data!M13</f>
        <v>0.23471784390480477</v>
      </c>
      <c r="N13" s="51">
        <f>DEM_Data!N13</f>
        <v>0.23057919655137196</v>
      </c>
    </row>
    <row r="14" spans="2:20" x14ac:dyDescent="0.3">
      <c r="B14" s="26" t="s">
        <v>44</v>
      </c>
      <c r="C14" s="27" t="s">
        <v>33</v>
      </c>
      <c r="D14" s="77" t="s">
        <v>45</v>
      </c>
      <c r="E14" s="78" t="s">
        <v>22</v>
      </c>
      <c r="F14" s="79">
        <v>1</v>
      </c>
      <c r="G14" s="80">
        <f>DEM_Data!G14</f>
        <v>2.3815208477444158E-2</v>
      </c>
      <c r="H14" s="81">
        <f>DEM_Data!H14</f>
        <v>2.2121546984085465E-2</v>
      </c>
      <c r="I14" s="81">
        <f>DEM_Data!I14</f>
        <v>1.8906305234001997E-2</v>
      </c>
      <c r="J14" s="81">
        <f>DEM_Data!J14</f>
        <v>1.4740553046160626E-2</v>
      </c>
      <c r="K14" s="81">
        <f>DEM_Data!K14</f>
        <v>1.0444967931104715E-2</v>
      </c>
      <c r="L14" s="81">
        <f>DEM_Data!L14</f>
        <v>6.7425910884891848E-3</v>
      </c>
      <c r="M14" s="81">
        <f>DEM_Data!M14</f>
        <v>3.4058223313791739E-3</v>
      </c>
      <c r="N14" s="82">
        <f>DEM_Data!N14</f>
        <v>1.9256341074492796E-4</v>
      </c>
    </row>
    <row r="15" spans="2:20" x14ac:dyDescent="0.3">
      <c r="B15" s="83"/>
      <c r="C15" s="11" t="s">
        <v>35</v>
      </c>
      <c r="D15" s="12"/>
      <c r="E15" s="13" t="s">
        <v>22</v>
      </c>
      <c r="F15" s="14">
        <v>1</v>
      </c>
      <c r="G15" s="84">
        <f>DEM_Data!G15</f>
        <v>2.230512181752852E-3</v>
      </c>
      <c r="H15" s="85">
        <f>DEM_Data!H15</f>
        <v>2.0718852859908329E-3</v>
      </c>
      <c r="I15" s="85">
        <f>DEM_Data!I15</f>
        <v>1.770748476811357E-3</v>
      </c>
      <c r="J15" s="85">
        <f>DEM_Data!J15</f>
        <v>1.3805876680179267E-3</v>
      </c>
      <c r="K15" s="85">
        <f>DEM_Data!K15</f>
        <v>9.7826681762675253E-4</v>
      </c>
      <c r="L15" s="85">
        <f>DEM_Data!L15</f>
        <v>6.315053497724987E-4</v>
      </c>
      <c r="M15" s="85">
        <f>DEM_Data!M15</f>
        <v>3.1898642441959533E-4</v>
      </c>
      <c r="N15" s="86">
        <f>DEM_Data!N15</f>
        <v>1.8035325360818985E-5</v>
      </c>
    </row>
    <row r="16" spans="2:20" x14ac:dyDescent="0.3">
      <c r="B16" s="83"/>
      <c r="C16" s="87" t="s">
        <v>36</v>
      </c>
      <c r="D16" s="88"/>
      <c r="E16" s="89" t="s">
        <v>22</v>
      </c>
      <c r="F16" s="90">
        <v>1</v>
      </c>
      <c r="G16" s="46">
        <f>DEM_Data!G16</f>
        <v>2.0733084888629265E-3</v>
      </c>
      <c r="H16" s="91">
        <f>DEM_Data!H16</f>
        <v>1.6045330633708171E-3</v>
      </c>
      <c r="I16" s="91">
        <f>DEM_Data!I16</f>
        <v>1.6305636720795058E-3</v>
      </c>
      <c r="J16" s="91">
        <f>DEM_Data!J16</f>
        <v>1.5627613953051872E-3</v>
      </c>
      <c r="K16" s="91">
        <f>DEM_Data!K16</f>
        <v>1.4303226872542953E-3</v>
      </c>
      <c r="L16" s="91">
        <f>DEM_Data!L16</f>
        <v>1.3449899125756552E-3</v>
      </c>
      <c r="M16" s="91">
        <f>DEM_Data!M16</f>
        <v>1.3098834090844935E-3</v>
      </c>
      <c r="N16" s="47">
        <f>DEM_Data!N16</f>
        <v>1.2866987789603782E-3</v>
      </c>
    </row>
    <row r="17" spans="2:14" x14ac:dyDescent="0.3">
      <c r="B17" s="83"/>
      <c r="C17" s="11" t="s">
        <v>37</v>
      </c>
      <c r="D17" s="12"/>
      <c r="E17" s="13" t="s">
        <v>22</v>
      </c>
      <c r="F17" s="14">
        <v>1</v>
      </c>
      <c r="G17" s="84">
        <f>DEM_Data!G17</f>
        <v>1.1946657494881176E-4</v>
      </c>
      <c r="H17" s="85">
        <f>DEM_Data!H17</f>
        <v>9.2455160678073787E-5</v>
      </c>
      <c r="I17" s="85">
        <f>DEM_Data!I17</f>
        <v>9.3955076239585463E-5</v>
      </c>
      <c r="J17" s="85">
        <f>DEM_Data!J17</f>
        <v>9.00482259934836E-5</v>
      </c>
      <c r="K17" s="85">
        <f>DEM_Data!K17</f>
        <v>8.2416945397047612E-5</v>
      </c>
      <c r="L17" s="85">
        <f>DEM_Data!L17</f>
        <v>7.7499966386689731E-5</v>
      </c>
      <c r="M17" s="85">
        <f>DEM_Data!M17</f>
        <v>7.5477086649763668E-5</v>
      </c>
      <c r="N17" s="86">
        <f>DEM_Data!N17</f>
        <v>7.4141159860643095E-5</v>
      </c>
    </row>
    <row r="18" spans="2:14" x14ac:dyDescent="0.3">
      <c r="B18" s="83"/>
      <c r="C18" s="87" t="s">
        <v>38</v>
      </c>
      <c r="D18" s="88"/>
      <c r="E18" s="89" t="s">
        <v>16</v>
      </c>
      <c r="F18" s="90">
        <v>1</v>
      </c>
      <c r="G18" s="46">
        <f>DEM_Data!G18</f>
        <v>0.92987932910492899</v>
      </c>
      <c r="H18" s="91">
        <f>DEM_Data!H18</f>
        <v>0.93059004180230886</v>
      </c>
      <c r="I18" s="91">
        <f>DEM_Data!I18</f>
        <v>0.93806632331160145</v>
      </c>
      <c r="J18" s="91">
        <f>DEM_Data!J18</f>
        <v>0.94523725002958225</v>
      </c>
      <c r="K18" s="91">
        <f>DEM_Data!K18</f>
        <v>0.95183632374020544</v>
      </c>
      <c r="L18" s="91">
        <f>DEM_Data!L18</f>
        <v>0.95812395782687432</v>
      </c>
      <c r="M18" s="91">
        <f>DEM_Data!M18</f>
        <v>0.96431696920080179</v>
      </c>
      <c r="N18" s="47">
        <f>DEM_Data!N18</f>
        <v>0.9702552982525835</v>
      </c>
    </row>
    <row r="19" spans="2:14" x14ac:dyDescent="0.3">
      <c r="B19" s="83"/>
      <c r="C19" s="87" t="s">
        <v>46</v>
      </c>
      <c r="D19" s="88"/>
      <c r="E19" s="89" t="s">
        <v>16</v>
      </c>
      <c r="F19" s="90">
        <v>1</v>
      </c>
      <c r="G19" s="46">
        <f>DEM_Data!G19</f>
        <v>3.7747992514573081E-5</v>
      </c>
      <c r="H19" s="91">
        <f>DEM_Data!H19</f>
        <v>3.9134952765141882E-5</v>
      </c>
      <c r="I19" s="91">
        <f>DEM_Data!I19</f>
        <v>3.8482018605608531E-5</v>
      </c>
      <c r="J19" s="91">
        <f>DEM_Data!J19</f>
        <v>3.6722852631192387E-5</v>
      </c>
      <c r="K19" s="91">
        <f>DEM_Data!K19</f>
        <v>3.3817409048462655E-5</v>
      </c>
      <c r="L19" s="91">
        <f>DEM_Data!L19</f>
        <v>3.1754746099635092E-5</v>
      </c>
      <c r="M19" s="91">
        <f>DEM_Data!M19</f>
        <v>3.0112262277804441E-5</v>
      </c>
      <c r="N19" s="47">
        <f>DEM_Data!N19</f>
        <v>2.9243154067281324E-5</v>
      </c>
    </row>
    <row r="20" spans="2:14" x14ac:dyDescent="0.3">
      <c r="B20" s="83"/>
      <c r="C20" s="87" t="s">
        <v>41</v>
      </c>
      <c r="D20" s="88"/>
      <c r="E20" s="89" t="s">
        <v>16</v>
      </c>
      <c r="F20" s="90">
        <v>1</v>
      </c>
      <c r="G20" s="46">
        <f>DEM_Data!G20</f>
        <v>3.934284519831379E-2</v>
      </c>
      <c r="H20" s="91">
        <f>DEM_Data!H20</f>
        <v>4.1474810993626154E-2</v>
      </c>
      <c r="I20" s="91">
        <f>DEM_Data!I20</f>
        <v>3.7083241975827921E-2</v>
      </c>
      <c r="J20" s="91">
        <f>DEM_Data!J20</f>
        <v>3.4253444807592653E-2</v>
      </c>
      <c r="K20" s="91">
        <f>DEM_Data!K20</f>
        <v>3.2307154303457444E-2</v>
      </c>
      <c r="L20" s="91">
        <f>DEM_Data!L20</f>
        <v>2.9956721809371308E-2</v>
      </c>
      <c r="M20" s="91">
        <f>DEM_Data!M20</f>
        <v>2.7204546951603951E-2</v>
      </c>
      <c r="N20" s="47">
        <f>DEM_Data!N20</f>
        <v>2.4560938870772844E-2</v>
      </c>
    </row>
    <row r="21" spans="2:14" x14ac:dyDescent="0.3">
      <c r="B21" s="83"/>
      <c r="C21" s="87" t="s">
        <v>47</v>
      </c>
      <c r="D21" s="88"/>
      <c r="E21" s="89" t="s">
        <v>16</v>
      </c>
      <c r="F21" s="90">
        <v>1</v>
      </c>
      <c r="G21" s="46">
        <f>DEM_Data!G21</f>
        <v>4.1598287751059542E-3</v>
      </c>
      <c r="H21" s="91">
        <f>DEM_Data!H21</f>
        <v>3.4747718586733869E-3</v>
      </c>
      <c r="I21" s="91">
        <f>DEM_Data!I21</f>
        <v>3.5645088396776461E-3</v>
      </c>
      <c r="J21" s="91">
        <f>DEM_Data!J21</f>
        <v>3.4878549365714726E-3</v>
      </c>
      <c r="K21" s="91">
        <f>DEM_Data!K21</f>
        <v>3.3264033264033266E-3</v>
      </c>
      <c r="L21" s="91">
        <f>DEM_Data!L21</f>
        <v>3.2171086104052535E-3</v>
      </c>
      <c r="M21" s="91">
        <f>DEM_Data!M21</f>
        <v>3.1636695555618292E-3</v>
      </c>
      <c r="N21" s="47">
        <f>DEM_Data!N21</f>
        <v>3.1152235446013274E-3</v>
      </c>
    </row>
    <row r="22" spans="2:14" x14ac:dyDescent="0.3">
      <c r="B22" s="83"/>
      <c r="C22" s="87" t="s">
        <v>48</v>
      </c>
      <c r="D22" s="88"/>
      <c r="E22" s="89" t="s">
        <v>16</v>
      </c>
      <c r="F22" s="90">
        <v>1</v>
      </c>
      <c r="G22" s="46">
        <f>DEM_Data!G22</f>
        <v>6.9173196282955177E-4</v>
      </c>
      <c r="H22" s="91">
        <f>DEM_Data!H22</f>
        <v>6.9516034517028353E-4</v>
      </c>
      <c r="I22" s="91">
        <f>DEM_Data!I22</f>
        <v>7.1057494820588778E-4</v>
      </c>
      <c r="J22" s="91">
        <f>DEM_Data!J22</f>
        <v>6.8141293215656998E-4</v>
      </c>
      <c r="K22" s="91">
        <f>DEM_Data!K22</f>
        <v>6.2101060252631418E-4</v>
      </c>
      <c r="L22" s="91">
        <f>DEM_Data!L22</f>
        <v>5.8287600618441308E-4</v>
      </c>
      <c r="M22" s="91">
        <f>DEM_Data!M22</f>
        <v>5.6899628929101313E-4</v>
      </c>
      <c r="N22" s="47">
        <f>DEM_Data!N22</f>
        <v>5.6003398826963294E-4</v>
      </c>
    </row>
    <row r="23" spans="2:14" x14ac:dyDescent="0.3">
      <c r="B23" s="92"/>
      <c r="C23" s="30" t="s">
        <v>49</v>
      </c>
      <c r="D23" s="93"/>
      <c r="E23" s="94" t="s">
        <v>16</v>
      </c>
      <c r="F23" s="95">
        <v>1</v>
      </c>
      <c r="G23" s="50">
        <f>DEM_Data!G23</f>
        <v>0</v>
      </c>
      <c r="H23" s="96">
        <f>DEM_Data!H23</f>
        <v>0</v>
      </c>
      <c r="I23" s="96">
        <f>DEM_Data!I23</f>
        <v>0</v>
      </c>
      <c r="J23" s="96">
        <f>DEM_Data!J23</f>
        <v>0</v>
      </c>
      <c r="K23" s="96">
        <f>DEM_Data!K23</f>
        <v>0</v>
      </c>
      <c r="L23" s="96">
        <f>DEM_Data!L23</f>
        <v>0</v>
      </c>
      <c r="M23" s="96">
        <f>DEM_Data!M23</f>
        <v>0</v>
      </c>
      <c r="N23" s="51">
        <f>DEM_Data!N23</f>
        <v>0</v>
      </c>
    </row>
    <row r="24" spans="2:14" x14ac:dyDescent="0.3">
      <c r="B24" s="26" t="s">
        <v>50</v>
      </c>
      <c r="C24" s="27" t="s">
        <v>33</v>
      </c>
      <c r="D24" s="77" t="s">
        <v>51</v>
      </c>
      <c r="E24" s="78" t="s">
        <v>22</v>
      </c>
      <c r="F24" s="79">
        <v>1</v>
      </c>
      <c r="G24" s="80">
        <f>DEM_Data!G24</f>
        <v>0.42556332971371874</v>
      </c>
      <c r="H24" s="81">
        <f>DEM_Data!H24</f>
        <v>0.4387611609386034</v>
      </c>
      <c r="I24" s="81">
        <f>DEM_Data!I24</f>
        <v>0.44261960515720589</v>
      </c>
      <c r="J24" s="81">
        <f>DEM_Data!J24</f>
        <v>0.44290296655299799</v>
      </c>
      <c r="K24" s="81">
        <f>DEM_Data!K24</f>
        <v>0.4365209379689145</v>
      </c>
      <c r="L24" s="81">
        <f>DEM_Data!L24</f>
        <v>0.41451173512154232</v>
      </c>
      <c r="M24" s="81">
        <f>DEM_Data!M24</f>
        <v>0.37133349054455705</v>
      </c>
      <c r="N24" s="82">
        <f>DEM_Data!N24</f>
        <v>0.31861719750149203</v>
      </c>
    </row>
    <row r="25" spans="2:14" x14ac:dyDescent="0.3">
      <c r="B25" s="83"/>
      <c r="C25" s="11" t="s">
        <v>35</v>
      </c>
      <c r="D25" s="12"/>
      <c r="E25" s="13" t="s">
        <v>22</v>
      </c>
      <c r="F25" s="14">
        <v>1</v>
      </c>
      <c r="G25" s="84">
        <f>DEM_Data!G25</f>
        <v>3.9857899708616182E-2</v>
      </c>
      <c r="H25" s="85">
        <f>DEM_Data!H25</f>
        <v>4.1093997362252291E-2</v>
      </c>
      <c r="I25" s="85">
        <f>DEM_Data!I25</f>
        <v>4.1455375967875574E-2</v>
      </c>
      <c r="J25" s="85">
        <f>DEM_Data!J25</f>
        <v>4.1481915355332605E-2</v>
      </c>
      <c r="K25" s="85">
        <f>DEM_Data!K25</f>
        <v>4.0884179983224668E-2</v>
      </c>
      <c r="L25" s="85">
        <f>DEM_Data!L25</f>
        <v>3.8822816753579674E-2</v>
      </c>
      <c r="M25" s="85">
        <f>DEM_Data!M25</f>
        <v>3.4778779070395574E-2</v>
      </c>
      <c r="N25" s="86">
        <f>DEM_Data!N25</f>
        <v>2.9841415875747242E-2</v>
      </c>
    </row>
    <row r="26" spans="2:14" x14ac:dyDescent="0.3">
      <c r="B26" s="83"/>
      <c r="C26" s="87" t="s">
        <v>36</v>
      </c>
      <c r="D26" s="88"/>
      <c r="E26" s="89" t="s">
        <v>22</v>
      </c>
      <c r="F26" s="90">
        <v>1</v>
      </c>
      <c r="G26" s="46">
        <f>DEM_Data!G26</f>
        <v>0.43290649023408723</v>
      </c>
      <c r="H26" s="91">
        <f>DEM_Data!H26</f>
        <v>0.44270157956346629</v>
      </c>
      <c r="I26" s="91">
        <f>DEM_Data!I26</f>
        <v>0.43700779627864206</v>
      </c>
      <c r="J26" s="91">
        <f>DEM_Data!J26</f>
        <v>0.42115097219368908</v>
      </c>
      <c r="K26" s="91">
        <f>DEM_Data!K26</f>
        <v>0.38398409453487392</v>
      </c>
      <c r="L26" s="91">
        <f>DEM_Data!L26</f>
        <v>0.32997249939716844</v>
      </c>
      <c r="M26" s="91">
        <f>DEM_Data!M26</f>
        <v>0.27653309223744926</v>
      </c>
      <c r="N26" s="47">
        <f>DEM_Data!N26</f>
        <v>0.22563596863358948</v>
      </c>
    </row>
    <row r="27" spans="2:14" x14ac:dyDescent="0.3">
      <c r="B27" s="83"/>
      <c r="C27" s="11" t="s">
        <v>37</v>
      </c>
      <c r="D27" s="12"/>
      <c r="E27" s="13" t="s">
        <v>22</v>
      </c>
      <c r="F27" s="14">
        <v>1</v>
      </c>
      <c r="G27" s="84">
        <f>DEM_Data!G27</f>
        <v>2.4944602281420009E-2</v>
      </c>
      <c r="H27" s="85">
        <f>DEM_Data!H27</f>
        <v>2.5509007327646552E-2</v>
      </c>
      <c r="I27" s="85">
        <f>DEM_Data!I27</f>
        <v>2.5180924559842038E-2</v>
      </c>
      <c r="J27" s="85">
        <f>DEM_Data!J27</f>
        <v>2.4267234931322702E-2</v>
      </c>
      <c r="K27" s="85">
        <f>DEM_Data!K27</f>
        <v>2.2125633910880578E-2</v>
      </c>
      <c r="L27" s="85">
        <f>DEM_Data!L27</f>
        <v>1.901341963438264E-2</v>
      </c>
      <c r="M27" s="85">
        <f>DEM_Data!M27</f>
        <v>1.5934175530111408E-2</v>
      </c>
      <c r="N27" s="86">
        <f>DEM_Data!N27</f>
        <v>1.3001420918647772E-2</v>
      </c>
    </row>
    <row r="28" spans="2:14" x14ac:dyDescent="0.3">
      <c r="B28" s="83"/>
      <c r="C28" s="87" t="s">
        <v>38</v>
      </c>
      <c r="D28" s="88"/>
      <c r="E28" s="89" t="s">
        <v>16</v>
      </c>
      <c r="F28" s="90">
        <v>1</v>
      </c>
      <c r="G28" s="46">
        <f>DEM_Data!G28</f>
        <v>3.638539169699493E-2</v>
      </c>
      <c r="H28" s="91">
        <f>DEM_Data!H28</f>
        <v>3.5103329870383511E-2</v>
      </c>
      <c r="I28" s="91">
        <f>DEM_Data!I28</f>
        <v>2.9243657692965264E-2</v>
      </c>
      <c r="J28" s="91">
        <f>DEM_Data!J28</f>
        <v>3.3186025748439742E-2</v>
      </c>
      <c r="K28" s="91">
        <f>DEM_Data!K28</f>
        <v>5.6885738452003974E-2</v>
      </c>
      <c r="L28" s="91">
        <f>DEM_Data!L28</f>
        <v>0.10924939552111652</v>
      </c>
      <c r="M28" s="91">
        <f>DEM_Data!M28</f>
        <v>0.17448928789276602</v>
      </c>
      <c r="N28" s="47">
        <f>DEM_Data!N28</f>
        <v>0.24193704931794216</v>
      </c>
    </row>
    <row r="29" spans="2:14" x14ac:dyDescent="0.3">
      <c r="B29" s="83"/>
      <c r="C29" s="87" t="s">
        <v>46</v>
      </c>
      <c r="D29" s="88"/>
      <c r="E29" s="89" t="s">
        <v>16</v>
      </c>
      <c r="F29" s="90">
        <v>1</v>
      </c>
      <c r="G29" s="46">
        <f>DEM_Data!G29</f>
        <v>0.10288236971605716</v>
      </c>
      <c r="H29" s="91">
        <f>DEM_Data!H29</f>
        <v>7.8956819813146659E-2</v>
      </c>
      <c r="I29" s="91">
        <f>DEM_Data!I29</f>
        <v>8.5954902760188717E-2</v>
      </c>
      <c r="J29" s="91">
        <f>DEM_Data!J29</f>
        <v>9.5693785443174445E-2</v>
      </c>
      <c r="K29" s="91">
        <f>DEM_Data!K29</f>
        <v>0.10966175792179413</v>
      </c>
      <c r="L29" s="91">
        <f>DEM_Data!L29</f>
        <v>0.12632670572280777</v>
      </c>
      <c r="M29" s="91">
        <f>DEM_Data!M29</f>
        <v>0.14612975474276557</v>
      </c>
      <c r="N29" s="47">
        <f>DEM_Data!N29</f>
        <v>0.16633302795221391</v>
      </c>
    </row>
    <row r="30" spans="2:14" x14ac:dyDescent="0.3">
      <c r="B30" s="83"/>
      <c r="C30" s="87" t="s">
        <v>41</v>
      </c>
      <c r="D30" s="88"/>
      <c r="E30" s="89" t="s">
        <v>16</v>
      </c>
      <c r="F30" s="90">
        <v>1</v>
      </c>
      <c r="G30" s="46">
        <f>DEM_Data!G30</f>
        <v>5.4111527860738156E-5</v>
      </c>
      <c r="H30" s="91">
        <f>DEM_Data!H30</f>
        <v>5.4211758426149249E-5</v>
      </c>
      <c r="I30" s="91">
        <f>DEM_Data!I30</f>
        <v>6.5757460183857858E-5</v>
      </c>
      <c r="J30" s="91">
        <f>DEM_Data!J30</f>
        <v>2.4252211422560056E-4</v>
      </c>
      <c r="K30" s="91">
        <f>DEM_Data!K30</f>
        <v>2.1273060085929465E-3</v>
      </c>
      <c r="L30" s="91">
        <f>DEM_Data!L30</f>
        <v>7.0850289641209577E-3</v>
      </c>
      <c r="M30" s="91">
        <f>DEM_Data!M30</f>
        <v>1.2722482598883382E-2</v>
      </c>
      <c r="N30" s="47">
        <f>DEM_Data!N30</f>
        <v>1.8219157943576481E-2</v>
      </c>
    </row>
    <row r="31" spans="2:14" x14ac:dyDescent="0.3">
      <c r="B31" s="83"/>
      <c r="C31" s="87" t="s">
        <v>47</v>
      </c>
      <c r="D31" s="88"/>
      <c r="E31" s="89" t="s">
        <v>16</v>
      </c>
      <c r="F31" s="90">
        <v>1</v>
      </c>
      <c r="G31" s="46">
        <f>DEM_Data!G31</f>
        <v>1.2957188037907301E-3</v>
      </c>
      <c r="H31" s="91">
        <f>DEM_Data!H31</f>
        <v>1.5163654352083479E-3</v>
      </c>
      <c r="I31" s="91">
        <f>DEM_Data!I31</f>
        <v>1.6507443357684222E-3</v>
      </c>
      <c r="J31" s="91">
        <f>DEM_Data!J31</f>
        <v>1.8377272378670209E-3</v>
      </c>
      <c r="K31" s="91">
        <f>DEM_Data!K31</f>
        <v>2.1060230822497719E-3</v>
      </c>
      <c r="L31" s="91">
        <f>DEM_Data!L31</f>
        <v>2.426115155485672E-3</v>
      </c>
      <c r="M31" s="91">
        <f>DEM_Data!M31</f>
        <v>2.8064624711062911E-3</v>
      </c>
      <c r="N31" s="47">
        <f>DEM_Data!N31</f>
        <v>3.1943525714388877E-3</v>
      </c>
    </row>
    <row r="32" spans="2:14" x14ac:dyDescent="0.3">
      <c r="B32" s="83"/>
      <c r="C32" s="87" t="s">
        <v>52</v>
      </c>
      <c r="D32" s="88"/>
      <c r="E32" s="89" t="s">
        <v>16</v>
      </c>
      <c r="F32" s="90">
        <v>1</v>
      </c>
      <c r="G32" s="46">
        <f>DEM_Data!G32</f>
        <v>9.1258830749058398E-4</v>
      </c>
      <c r="H32" s="91">
        <f>DEM_Data!H32</f>
        <v>7.0040896864040911E-4</v>
      </c>
      <c r="I32" s="91">
        <f>DEM_Data!I32</f>
        <v>7.6247709126129768E-4</v>
      </c>
      <c r="J32" s="91">
        <f>DEM_Data!J32</f>
        <v>8.4882739978960195E-4</v>
      </c>
      <c r="K32" s="91">
        <f>DEM_Data!K32</f>
        <v>9.728129643747775E-4</v>
      </c>
      <c r="L32" s="91">
        <f>DEM_Data!L32</f>
        <v>1.1205686256906097E-3</v>
      </c>
      <c r="M32" s="91">
        <f>DEM_Data!M32</f>
        <v>1.2962993132885799E-3</v>
      </c>
      <c r="N32" s="47">
        <f>DEM_Data!N32</f>
        <v>1.4754129737790782E-3</v>
      </c>
    </row>
    <row r="33" spans="2:31" x14ac:dyDescent="0.3">
      <c r="B33" s="92"/>
      <c r="C33" s="30" t="s">
        <v>49</v>
      </c>
      <c r="D33" s="93"/>
      <c r="E33" s="94" t="s">
        <v>16</v>
      </c>
      <c r="F33" s="95">
        <v>1</v>
      </c>
      <c r="G33" s="50">
        <f>DEM_Data!G33</f>
        <v>0</v>
      </c>
      <c r="H33" s="96">
        <f>DEM_Data!H33</f>
        <v>0</v>
      </c>
      <c r="I33" s="96">
        <f>DEM_Data!I33</f>
        <v>0</v>
      </c>
      <c r="J33" s="96">
        <f>DEM_Data!J33</f>
        <v>0</v>
      </c>
      <c r="K33" s="96">
        <f>DEM_Data!K33</f>
        <v>0</v>
      </c>
      <c r="L33" s="96">
        <f>DEM_Data!L33</f>
        <v>0</v>
      </c>
      <c r="M33" s="96">
        <f>DEM_Data!M33</f>
        <v>0</v>
      </c>
      <c r="N33" s="51">
        <f>DEM_Data!N33</f>
        <v>0</v>
      </c>
    </row>
    <row r="34" spans="2:31" x14ac:dyDescent="0.3">
      <c r="B34" s="87"/>
      <c r="C34" s="87"/>
      <c r="D34" s="88"/>
      <c r="E34" s="89"/>
      <c r="F34" s="90"/>
      <c r="G34" s="101"/>
      <c r="H34" s="101"/>
      <c r="I34" s="101"/>
      <c r="J34" s="101"/>
      <c r="K34" s="101"/>
      <c r="L34" s="101"/>
      <c r="M34" s="101"/>
      <c r="N34" s="101"/>
    </row>
    <row r="35" spans="2:31" x14ac:dyDescent="0.3">
      <c r="D35" s="102"/>
      <c r="E35" s="5"/>
      <c r="F35" s="103"/>
      <c r="G35" s="104"/>
      <c r="H35" s="104"/>
      <c r="I35" s="104"/>
      <c r="J35" s="104"/>
      <c r="K35" s="104"/>
      <c r="L35" s="104"/>
      <c r="M35" s="104"/>
      <c r="N35" s="104"/>
    </row>
    <row r="36" spans="2:31" ht="13.5" customHeight="1" x14ac:dyDescent="0.3"/>
    <row r="39" spans="2:31" x14ac:dyDescent="0.3">
      <c r="B39" s="105" t="s">
        <v>17</v>
      </c>
      <c r="C39" s="180" t="s">
        <v>32</v>
      </c>
      <c r="D39" s="181"/>
      <c r="E39" s="181"/>
      <c r="F39" s="181"/>
      <c r="G39" s="182"/>
      <c r="H39" s="180" t="s">
        <v>39</v>
      </c>
      <c r="I39" s="182"/>
      <c r="J39" s="180" t="s">
        <v>42</v>
      </c>
      <c r="K39" s="182"/>
      <c r="L39" s="180" t="s">
        <v>44</v>
      </c>
      <c r="M39" s="181"/>
      <c r="N39" s="181"/>
      <c r="O39" s="181"/>
      <c r="P39" s="181"/>
      <c r="Q39" s="181"/>
      <c r="R39" s="181"/>
      <c r="S39" s="181"/>
      <c r="T39" s="181"/>
      <c r="U39" s="182"/>
      <c r="V39" s="180" t="s">
        <v>50</v>
      </c>
      <c r="W39" s="181"/>
      <c r="X39" s="181"/>
      <c r="Y39" s="181"/>
      <c r="Z39" s="181"/>
      <c r="AA39" s="181"/>
      <c r="AB39" s="181"/>
      <c r="AC39" s="181"/>
      <c r="AD39" s="181"/>
      <c r="AE39" s="182"/>
    </row>
    <row r="40" spans="2:31" x14ac:dyDescent="0.3">
      <c r="B40" s="106" t="s">
        <v>18</v>
      </c>
      <c r="C40" s="107" t="s">
        <v>33</v>
      </c>
      <c r="D40" s="11" t="s">
        <v>35</v>
      </c>
      <c r="E40" s="11" t="s">
        <v>36</v>
      </c>
      <c r="F40" s="11" t="s">
        <v>37</v>
      </c>
      <c r="G40" s="87" t="s">
        <v>38</v>
      </c>
      <c r="H40" s="87" t="s">
        <v>38</v>
      </c>
      <c r="I40" s="108" t="s">
        <v>41</v>
      </c>
      <c r="J40" s="109" t="s">
        <v>38</v>
      </c>
      <c r="K40" s="108" t="s">
        <v>41</v>
      </c>
      <c r="L40" s="110" t="s">
        <v>33</v>
      </c>
      <c r="M40" s="14" t="s">
        <v>35</v>
      </c>
      <c r="N40" s="14" t="s">
        <v>36</v>
      </c>
      <c r="O40" s="14" t="s">
        <v>37</v>
      </c>
      <c r="P40" s="103" t="s">
        <v>38</v>
      </c>
      <c r="Q40" s="103" t="s">
        <v>46</v>
      </c>
      <c r="R40" s="103" t="s">
        <v>41</v>
      </c>
      <c r="S40" s="103" t="s">
        <v>47</v>
      </c>
      <c r="T40" s="103" t="s">
        <v>48</v>
      </c>
      <c r="U40" s="111" t="s">
        <v>49</v>
      </c>
      <c r="V40" s="107" t="s">
        <v>33</v>
      </c>
      <c r="W40" s="11" t="s">
        <v>35</v>
      </c>
      <c r="X40" s="11" t="s">
        <v>36</v>
      </c>
      <c r="Y40" s="11" t="s">
        <v>37</v>
      </c>
      <c r="Z40" t="s">
        <v>38</v>
      </c>
      <c r="AA40" t="s">
        <v>46</v>
      </c>
      <c r="AB40" t="s">
        <v>41</v>
      </c>
      <c r="AC40" t="s">
        <v>47</v>
      </c>
      <c r="AD40" t="s">
        <v>52</v>
      </c>
      <c r="AE40" s="108" t="s">
        <v>49</v>
      </c>
    </row>
    <row r="41" spans="2:31" x14ac:dyDescent="0.3">
      <c r="B41" s="105" t="s">
        <v>19</v>
      </c>
      <c r="C41" s="112" t="s">
        <v>34</v>
      </c>
      <c r="D41" s="12"/>
      <c r="E41" s="12"/>
      <c r="F41" s="12"/>
      <c r="G41" s="113"/>
      <c r="H41" s="114" t="s">
        <v>40</v>
      </c>
      <c r="I41" s="113"/>
      <c r="J41" s="114" t="s">
        <v>43</v>
      </c>
      <c r="K41" s="113"/>
      <c r="L41" s="112" t="s">
        <v>45</v>
      </c>
      <c r="M41" s="12"/>
      <c r="N41" s="12"/>
      <c r="O41" s="12"/>
      <c r="P41" s="102"/>
      <c r="Q41" s="102"/>
      <c r="R41" s="102"/>
      <c r="S41" s="102"/>
      <c r="T41" s="102"/>
      <c r="U41" s="113"/>
      <c r="V41" s="112" t="s">
        <v>51</v>
      </c>
      <c r="W41" s="12"/>
      <c r="X41" s="12"/>
      <c r="Y41" s="12"/>
      <c r="Z41" s="102"/>
      <c r="AA41" s="102"/>
      <c r="AB41" s="102"/>
      <c r="AC41" s="102"/>
      <c r="AD41" s="102"/>
      <c r="AE41" s="113"/>
    </row>
    <row r="42" spans="2:31" x14ac:dyDescent="0.3">
      <c r="B42" s="115" t="s">
        <v>7</v>
      </c>
      <c r="C42" s="116" t="s">
        <v>22</v>
      </c>
      <c r="D42" s="13" t="s">
        <v>22</v>
      </c>
      <c r="E42" s="13" t="s">
        <v>22</v>
      </c>
      <c r="F42" s="13" t="s">
        <v>22</v>
      </c>
      <c r="G42" s="117" t="s">
        <v>16</v>
      </c>
      <c r="H42" s="118" t="s">
        <v>16</v>
      </c>
      <c r="I42" s="117" t="s">
        <v>16</v>
      </c>
      <c r="J42" s="118" t="s">
        <v>16</v>
      </c>
      <c r="K42" s="117" t="s">
        <v>16</v>
      </c>
      <c r="L42" s="116" t="s">
        <v>22</v>
      </c>
      <c r="M42" s="13" t="s">
        <v>22</v>
      </c>
      <c r="N42" s="13" t="s">
        <v>22</v>
      </c>
      <c r="O42" s="13" t="s">
        <v>22</v>
      </c>
      <c r="P42" s="5" t="s">
        <v>16</v>
      </c>
      <c r="Q42" s="5" t="s">
        <v>16</v>
      </c>
      <c r="R42" s="5" t="s">
        <v>16</v>
      </c>
      <c r="S42" s="5" t="s">
        <v>16</v>
      </c>
      <c r="T42" s="5" t="s">
        <v>16</v>
      </c>
      <c r="U42" s="117" t="s">
        <v>16</v>
      </c>
      <c r="V42" s="116" t="s">
        <v>22</v>
      </c>
      <c r="W42" s="13" t="s">
        <v>22</v>
      </c>
      <c r="X42" s="13" t="s">
        <v>22</v>
      </c>
      <c r="Y42" s="13" t="s">
        <v>22</v>
      </c>
      <c r="Z42" s="5" t="s">
        <v>16</v>
      </c>
      <c r="AA42" s="5" t="s">
        <v>16</v>
      </c>
      <c r="AB42" s="5" t="s">
        <v>16</v>
      </c>
      <c r="AC42" s="5" t="s">
        <v>16</v>
      </c>
      <c r="AD42" s="5" t="s">
        <v>16</v>
      </c>
      <c r="AE42" s="117" t="s">
        <v>16</v>
      </c>
    </row>
    <row r="43" spans="2:31" x14ac:dyDescent="0.3">
      <c r="B43" s="119" t="s">
        <v>20</v>
      </c>
      <c r="C43" s="110">
        <v>1</v>
      </c>
      <c r="D43" s="14">
        <v>1</v>
      </c>
      <c r="E43" s="14">
        <v>1</v>
      </c>
      <c r="F43" s="14">
        <v>1</v>
      </c>
      <c r="G43" s="111">
        <v>1</v>
      </c>
      <c r="H43" s="120">
        <v>1</v>
      </c>
      <c r="I43" s="111">
        <v>1</v>
      </c>
      <c r="J43" s="120">
        <v>1</v>
      </c>
      <c r="K43" s="111">
        <v>1</v>
      </c>
      <c r="L43" s="110">
        <v>1</v>
      </c>
      <c r="M43" s="14">
        <v>1</v>
      </c>
      <c r="N43" s="14">
        <v>1</v>
      </c>
      <c r="O43" s="14">
        <v>1</v>
      </c>
      <c r="P43" s="103">
        <v>1</v>
      </c>
      <c r="Q43" s="103">
        <v>1</v>
      </c>
      <c r="R43" s="103">
        <v>1</v>
      </c>
      <c r="S43" s="103">
        <v>1</v>
      </c>
      <c r="T43" s="103">
        <v>1</v>
      </c>
      <c r="U43" s="111">
        <v>1</v>
      </c>
      <c r="V43" s="110">
        <v>1</v>
      </c>
      <c r="W43" s="14">
        <v>1</v>
      </c>
      <c r="X43" s="14">
        <v>1</v>
      </c>
      <c r="Y43" s="14">
        <v>1</v>
      </c>
      <c r="Z43" s="103">
        <v>1</v>
      </c>
      <c r="AA43" s="103">
        <v>1</v>
      </c>
      <c r="AB43" s="103">
        <v>1</v>
      </c>
      <c r="AC43" s="103">
        <v>1</v>
      </c>
      <c r="AD43" s="103">
        <v>1</v>
      </c>
      <c r="AE43" s="111">
        <v>1</v>
      </c>
    </row>
    <row r="44" spans="2:31" x14ac:dyDescent="0.3">
      <c r="B44" s="105">
        <v>2019</v>
      </c>
      <c r="C44" s="121" cm="1">
        <f t="array" ref="C44:G51">+TRANSPOSE(G5:N9)</f>
        <v>0.70492284759636947</v>
      </c>
      <c r="D44" s="121">
        <v>6.6022474682462001E-2</v>
      </c>
      <c r="E44" s="121">
        <v>6.6920156894449958E-3</v>
      </c>
      <c r="F44" s="121">
        <v>3.8560214180194803E-4</v>
      </c>
      <c r="G44" s="104">
        <v>0.28838513671418559</v>
      </c>
      <c r="H44" s="122" cm="1">
        <f t="array" ref="H44:K51">+TRANSPOSE(G10:N13)</f>
        <v>0.85232181803746487</v>
      </c>
      <c r="I44" s="123">
        <v>0.14767818196253521</v>
      </c>
      <c r="J44" s="122">
        <v>0.73862618670258562</v>
      </c>
      <c r="K44" s="123">
        <v>0.26137381329741433</v>
      </c>
      <c r="L44" s="84" cm="1">
        <f t="array" ref="L44:U51">+TRANSPOSE(G14:N23)</f>
        <v>2.3815208477444158E-2</v>
      </c>
      <c r="M44" s="85">
        <v>2.230512181752852E-3</v>
      </c>
      <c r="N44" s="85">
        <v>2.0733084888629265E-3</v>
      </c>
      <c r="O44" s="85">
        <v>1.1946657494881176E-4</v>
      </c>
      <c r="P44" s="126">
        <v>0.92987932910492899</v>
      </c>
      <c r="Q44" s="126">
        <v>3.7747992514573081E-5</v>
      </c>
      <c r="R44" s="126">
        <v>3.934284519831379E-2</v>
      </c>
      <c r="S44" s="126">
        <v>4.1598287751059542E-3</v>
      </c>
      <c r="T44" s="126">
        <v>6.9173196282955177E-4</v>
      </c>
      <c r="U44" s="123">
        <v>0</v>
      </c>
      <c r="V44" s="84" cm="1">
        <f t="array" ref="V44:AE51">+TRANSPOSE(G24:N33)</f>
        <v>0.42556332971371874</v>
      </c>
      <c r="W44" s="85">
        <v>3.9857899708616182E-2</v>
      </c>
      <c r="X44" s="85">
        <v>0.43290649023408723</v>
      </c>
      <c r="Y44" s="85">
        <v>2.4944602281420009E-2</v>
      </c>
      <c r="Z44" s="126">
        <v>3.638539169699493E-2</v>
      </c>
      <c r="AA44" s="126">
        <v>0.10288236971605716</v>
      </c>
      <c r="AB44" s="126">
        <v>5.4111527860738156E-5</v>
      </c>
      <c r="AC44" s="126">
        <v>1.2957188037907301E-3</v>
      </c>
      <c r="AD44" s="126">
        <v>9.1258830749058398E-4</v>
      </c>
      <c r="AE44" s="123">
        <v>0</v>
      </c>
    </row>
    <row r="45" spans="2:31" x14ac:dyDescent="0.3">
      <c r="B45" s="105">
        <v>2020</v>
      </c>
      <c r="C45" s="121">
        <v>0.71027709227023539</v>
      </c>
      <c r="D45" s="121">
        <v>6.6523948687212134E-2</v>
      </c>
      <c r="E45" s="121">
        <v>6.929791145634928E-3</v>
      </c>
      <c r="F45" s="121">
        <v>3.9930305486456775E-4</v>
      </c>
      <c r="G45" s="104">
        <v>0.28279311658412976</v>
      </c>
      <c r="H45" s="122">
        <v>0.85273319772952372</v>
      </c>
      <c r="I45" s="123">
        <v>0.14726680227047634</v>
      </c>
      <c r="J45" s="122">
        <v>0.74554097067688241</v>
      </c>
      <c r="K45" s="123">
        <v>0.25445902932311765</v>
      </c>
      <c r="L45" s="84">
        <v>2.2121546984085465E-2</v>
      </c>
      <c r="M45" s="85">
        <v>2.0718852859908329E-3</v>
      </c>
      <c r="N45" s="85">
        <v>1.6045330633708171E-3</v>
      </c>
      <c r="O45" s="85">
        <v>9.2455160678073787E-5</v>
      </c>
      <c r="P45" s="126">
        <v>0.93059004180230886</v>
      </c>
      <c r="Q45" s="126">
        <v>3.9134952765141882E-5</v>
      </c>
      <c r="R45" s="126">
        <v>4.1474810993626154E-2</v>
      </c>
      <c r="S45" s="126">
        <v>3.4747718586733869E-3</v>
      </c>
      <c r="T45" s="126">
        <v>6.9516034517028353E-4</v>
      </c>
      <c r="U45" s="123">
        <v>0</v>
      </c>
      <c r="V45" s="84">
        <v>0.4387611609386034</v>
      </c>
      <c r="W45" s="85">
        <v>4.1093997362252291E-2</v>
      </c>
      <c r="X45" s="85">
        <v>0.44270157956346629</v>
      </c>
      <c r="Y45" s="85">
        <v>2.5509007327646552E-2</v>
      </c>
      <c r="Z45" s="126">
        <v>3.5103329870383511E-2</v>
      </c>
      <c r="AA45" s="126">
        <v>7.8956819813146659E-2</v>
      </c>
      <c r="AB45" s="126">
        <v>5.4211758426149249E-5</v>
      </c>
      <c r="AC45" s="126">
        <v>1.5163654352083479E-3</v>
      </c>
      <c r="AD45" s="126">
        <v>7.0040896864040911E-4</v>
      </c>
      <c r="AE45" s="123">
        <v>0</v>
      </c>
    </row>
    <row r="46" spans="2:31" x14ac:dyDescent="0.3">
      <c r="B46" s="105">
        <v>2025</v>
      </c>
      <c r="C46" s="121">
        <v>0.71018283052707665</v>
      </c>
      <c r="D46" s="121">
        <v>6.651512021247559E-2</v>
      </c>
      <c r="E46" s="121">
        <v>6.77249243782959E-3</v>
      </c>
      <c r="F46" s="121">
        <v>3.9023931062856949E-4</v>
      </c>
      <c r="G46" s="104">
        <v>0.28304467703509384</v>
      </c>
      <c r="H46" s="122">
        <v>0.85267806142624891</v>
      </c>
      <c r="I46" s="123">
        <v>0.14732193857375103</v>
      </c>
      <c r="J46" s="122">
        <v>0.74966364247353878</v>
      </c>
      <c r="K46" s="123">
        <v>0.25033635752646111</v>
      </c>
      <c r="L46" s="84">
        <v>1.8906305234001997E-2</v>
      </c>
      <c r="M46" s="85">
        <v>1.770748476811357E-3</v>
      </c>
      <c r="N46" s="85">
        <v>1.6305636720795058E-3</v>
      </c>
      <c r="O46" s="85">
        <v>9.3955076239585463E-5</v>
      </c>
      <c r="P46" s="126">
        <v>0.93806632331160145</v>
      </c>
      <c r="Q46" s="126">
        <v>3.8482018605608531E-5</v>
      </c>
      <c r="R46" s="126">
        <v>3.7083241975827921E-2</v>
      </c>
      <c r="S46" s="126">
        <v>3.5645088396776461E-3</v>
      </c>
      <c r="T46" s="126">
        <v>7.1057494820588778E-4</v>
      </c>
      <c r="U46" s="123">
        <v>0</v>
      </c>
      <c r="V46" s="84">
        <v>0.44261960515720589</v>
      </c>
      <c r="W46" s="85">
        <v>4.1455375967875574E-2</v>
      </c>
      <c r="X46" s="85">
        <v>0.43700779627864206</v>
      </c>
      <c r="Y46" s="85">
        <v>2.5180924559842038E-2</v>
      </c>
      <c r="Z46" s="126">
        <v>2.9243657692965264E-2</v>
      </c>
      <c r="AA46" s="126">
        <v>8.5954902760188717E-2</v>
      </c>
      <c r="AB46" s="126">
        <v>6.5757460183857858E-5</v>
      </c>
      <c r="AC46" s="126">
        <v>1.6507443357684222E-3</v>
      </c>
      <c r="AD46" s="126">
        <v>7.6247709126129768E-4</v>
      </c>
      <c r="AE46" s="123">
        <v>0</v>
      </c>
    </row>
    <row r="47" spans="2:31" x14ac:dyDescent="0.3">
      <c r="B47" s="105">
        <v>2030</v>
      </c>
      <c r="C47" s="121">
        <v>0.71320579170785603</v>
      </c>
      <c r="D47" s="121">
        <v>6.6798248186983156E-2</v>
      </c>
      <c r="E47" s="121">
        <v>6.6178805784550977E-3</v>
      </c>
      <c r="F47" s="121">
        <v>3.8133038589056872E-4</v>
      </c>
      <c r="G47" s="104">
        <v>0.28017632771368889</v>
      </c>
      <c r="H47" s="122">
        <v>0.85232825415188829</v>
      </c>
      <c r="I47" s="123">
        <v>0.14767174584811166</v>
      </c>
      <c r="J47" s="122">
        <v>0.75386205402436146</v>
      </c>
      <c r="K47" s="123">
        <v>0.24613794597563848</v>
      </c>
      <c r="L47" s="84">
        <v>1.4740553046160626E-2</v>
      </c>
      <c r="M47" s="85">
        <v>1.3805876680179267E-3</v>
      </c>
      <c r="N47" s="85">
        <v>1.5627613953051872E-3</v>
      </c>
      <c r="O47" s="85">
        <v>9.00482259934836E-5</v>
      </c>
      <c r="P47" s="126">
        <v>0.94523725002958225</v>
      </c>
      <c r="Q47" s="126">
        <v>3.6722852631192387E-5</v>
      </c>
      <c r="R47" s="126">
        <v>3.4253444807592653E-2</v>
      </c>
      <c r="S47" s="126">
        <v>3.4878549365714726E-3</v>
      </c>
      <c r="T47" s="126">
        <v>6.8141293215656998E-4</v>
      </c>
      <c r="U47" s="123">
        <v>0</v>
      </c>
      <c r="V47" s="84">
        <v>0.44290296655299799</v>
      </c>
      <c r="W47" s="85">
        <v>4.1481915355332605E-2</v>
      </c>
      <c r="X47" s="85">
        <v>0.42115097219368908</v>
      </c>
      <c r="Y47" s="85">
        <v>2.4267234931322702E-2</v>
      </c>
      <c r="Z47" s="126">
        <v>3.3186025748439742E-2</v>
      </c>
      <c r="AA47" s="126">
        <v>9.5693785443174445E-2</v>
      </c>
      <c r="AB47" s="126">
        <v>2.4252211422560056E-4</v>
      </c>
      <c r="AC47" s="126">
        <v>1.8377272378670209E-3</v>
      </c>
      <c r="AD47" s="126">
        <v>8.4882739978960195E-4</v>
      </c>
      <c r="AE47" s="123">
        <v>0</v>
      </c>
    </row>
    <row r="48" spans="2:31" x14ac:dyDescent="0.3">
      <c r="B48" s="105">
        <v>2035</v>
      </c>
      <c r="C48" s="121">
        <v>0.71486629778146171</v>
      </c>
      <c r="D48" s="121">
        <v>6.6953769774315053E-2</v>
      </c>
      <c r="E48" s="121">
        <v>6.5021617867783779E-3</v>
      </c>
      <c r="F48" s="121">
        <v>3.7466252735765223E-4</v>
      </c>
      <c r="G48" s="104">
        <v>0.27863154043175997</v>
      </c>
      <c r="H48" s="122">
        <v>0.85155454236794881</v>
      </c>
      <c r="I48" s="123">
        <v>0.14844545763205122</v>
      </c>
      <c r="J48" s="122">
        <v>0.75765153434607158</v>
      </c>
      <c r="K48" s="123">
        <v>0.24234846565392854</v>
      </c>
      <c r="L48" s="84">
        <v>1.0444967931104715E-2</v>
      </c>
      <c r="M48" s="85">
        <v>9.7826681762675253E-4</v>
      </c>
      <c r="N48" s="85">
        <v>1.4303226872542953E-3</v>
      </c>
      <c r="O48" s="85">
        <v>8.2416945397047612E-5</v>
      </c>
      <c r="P48" s="126">
        <v>0.95183632374020544</v>
      </c>
      <c r="Q48" s="126">
        <v>3.3817409048462655E-5</v>
      </c>
      <c r="R48" s="126">
        <v>3.2307154303457444E-2</v>
      </c>
      <c r="S48" s="126">
        <v>3.3264033264033266E-3</v>
      </c>
      <c r="T48" s="126">
        <v>6.2101060252631418E-4</v>
      </c>
      <c r="U48" s="123">
        <v>0</v>
      </c>
      <c r="V48" s="84">
        <v>0.4365209379689145</v>
      </c>
      <c r="W48" s="85">
        <v>4.0884179983224668E-2</v>
      </c>
      <c r="X48" s="85">
        <v>0.38398409453487392</v>
      </c>
      <c r="Y48" s="85">
        <v>2.2125633910880578E-2</v>
      </c>
      <c r="Z48" s="126">
        <v>5.6885738452003974E-2</v>
      </c>
      <c r="AA48" s="126">
        <v>0.10966175792179413</v>
      </c>
      <c r="AB48" s="126">
        <v>2.1273060085929465E-3</v>
      </c>
      <c r="AC48" s="126">
        <v>2.1060230822497719E-3</v>
      </c>
      <c r="AD48" s="126">
        <v>9.728129643747775E-4</v>
      </c>
      <c r="AE48" s="123">
        <v>0</v>
      </c>
    </row>
    <row r="49" spans="2:31" x14ac:dyDescent="0.3">
      <c r="B49" s="105">
        <v>2040</v>
      </c>
      <c r="C49" s="121">
        <v>0.71503401741990957</v>
      </c>
      <c r="D49" s="121">
        <v>6.6969478253081111E-2</v>
      </c>
      <c r="E49" s="121">
        <v>6.4218783098451155E-3</v>
      </c>
      <c r="F49" s="121">
        <v>3.7003649506881571E-4</v>
      </c>
      <c r="G49" s="104">
        <v>0.27854410427024534</v>
      </c>
      <c r="H49" s="122">
        <v>0.85108938702345094</v>
      </c>
      <c r="I49" s="123">
        <v>0.14891061297654909</v>
      </c>
      <c r="J49" s="122">
        <v>0.76154247308421519</v>
      </c>
      <c r="K49" s="123">
        <v>0.23845752691578492</v>
      </c>
      <c r="L49" s="84">
        <v>6.7425910884891848E-3</v>
      </c>
      <c r="M49" s="85">
        <v>6.315053497724987E-4</v>
      </c>
      <c r="N49" s="85">
        <v>1.3449899125756552E-3</v>
      </c>
      <c r="O49" s="85">
        <v>7.7499966386689731E-5</v>
      </c>
      <c r="P49" s="126">
        <v>0.95812395782687432</v>
      </c>
      <c r="Q49" s="126">
        <v>3.1754746099635092E-5</v>
      </c>
      <c r="R49" s="126">
        <v>2.9956721809371308E-2</v>
      </c>
      <c r="S49" s="126">
        <v>3.2171086104052535E-3</v>
      </c>
      <c r="T49" s="126">
        <v>5.8287600618441308E-4</v>
      </c>
      <c r="U49" s="123">
        <v>0</v>
      </c>
      <c r="V49" s="84">
        <v>0.41451173512154232</v>
      </c>
      <c r="W49" s="85">
        <v>3.8822816753579674E-2</v>
      </c>
      <c r="X49" s="85">
        <v>0.32997249939716844</v>
      </c>
      <c r="Y49" s="85">
        <v>1.901341963438264E-2</v>
      </c>
      <c r="Z49" s="126">
        <v>0.10924939552111652</v>
      </c>
      <c r="AA49" s="126">
        <v>0.12632670572280777</v>
      </c>
      <c r="AB49" s="126">
        <v>7.0850289641209577E-3</v>
      </c>
      <c r="AC49" s="126">
        <v>2.426115155485672E-3</v>
      </c>
      <c r="AD49" s="126">
        <v>1.1205686256906097E-3</v>
      </c>
      <c r="AE49" s="123">
        <v>0</v>
      </c>
    </row>
    <row r="50" spans="2:31" x14ac:dyDescent="0.3">
      <c r="B50" s="105">
        <v>2045</v>
      </c>
      <c r="C50" s="121">
        <v>0.71399693928190033</v>
      </c>
      <c r="D50" s="121">
        <v>6.6872346396248949E-2</v>
      </c>
      <c r="E50" s="121">
        <v>6.3682683038996874E-3</v>
      </c>
      <c r="F50" s="121">
        <v>3.6694742085352695E-4</v>
      </c>
      <c r="G50" s="104">
        <v>0.27963479241419981</v>
      </c>
      <c r="H50" s="122">
        <v>0.851005081214389</v>
      </c>
      <c r="I50" s="123">
        <v>0.14899491878561102</v>
      </c>
      <c r="J50" s="122">
        <v>0.76528215609519512</v>
      </c>
      <c r="K50" s="123">
        <v>0.23471784390480477</v>
      </c>
      <c r="L50" s="84">
        <v>3.4058223313791739E-3</v>
      </c>
      <c r="M50" s="85">
        <v>3.1898642441959533E-4</v>
      </c>
      <c r="N50" s="85">
        <v>1.3098834090844935E-3</v>
      </c>
      <c r="O50" s="85">
        <v>7.5477086649763668E-5</v>
      </c>
      <c r="P50" s="126">
        <v>0.96431696920080179</v>
      </c>
      <c r="Q50" s="126">
        <v>3.0112262277804441E-5</v>
      </c>
      <c r="R50" s="126">
        <v>2.7204546951603951E-2</v>
      </c>
      <c r="S50" s="126">
        <v>3.1636695555618292E-3</v>
      </c>
      <c r="T50" s="126">
        <v>5.6899628929101313E-4</v>
      </c>
      <c r="U50" s="123">
        <v>0</v>
      </c>
      <c r="V50" s="84">
        <v>0.37133349054455705</v>
      </c>
      <c r="W50" s="85">
        <v>3.4778779070395574E-2</v>
      </c>
      <c r="X50" s="85">
        <v>0.27653309223744926</v>
      </c>
      <c r="Y50" s="85">
        <v>1.5934175530111408E-2</v>
      </c>
      <c r="Z50" s="126">
        <v>0.17448928789276602</v>
      </c>
      <c r="AA50" s="126">
        <v>0.14612975474276557</v>
      </c>
      <c r="AB50" s="126">
        <v>1.2722482598883382E-2</v>
      </c>
      <c r="AC50" s="126">
        <v>2.8064624711062911E-3</v>
      </c>
      <c r="AD50" s="126">
        <v>1.2962993132885799E-3</v>
      </c>
      <c r="AE50" s="123">
        <v>0</v>
      </c>
    </row>
    <row r="51" spans="2:31" x14ac:dyDescent="0.3">
      <c r="B51" s="105">
        <v>2050</v>
      </c>
      <c r="C51" s="121">
        <v>0.71196823116894092</v>
      </c>
      <c r="D51" s="121">
        <v>6.6682339318903286E-2</v>
      </c>
      <c r="E51" s="121">
        <v>6.3368678974272319E-3</v>
      </c>
      <c r="F51" s="121">
        <v>3.6513809096681913E-4</v>
      </c>
      <c r="G51" s="104">
        <v>0.28169490093363186</v>
      </c>
      <c r="H51" s="124">
        <v>0.8510446875071358</v>
      </c>
      <c r="I51" s="125">
        <v>0.14895531249286417</v>
      </c>
      <c r="J51" s="124">
        <v>0.76942080344862795</v>
      </c>
      <c r="K51" s="125">
        <v>0.23057919655137196</v>
      </c>
      <c r="L51" s="127">
        <v>1.9256341074492796E-4</v>
      </c>
      <c r="M51" s="128">
        <v>1.8035325360818985E-5</v>
      </c>
      <c r="N51" s="128">
        <v>1.2866987789603782E-3</v>
      </c>
      <c r="O51" s="128">
        <v>7.4141159860643095E-5</v>
      </c>
      <c r="P51" s="129">
        <v>0.9702552982525835</v>
      </c>
      <c r="Q51" s="129">
        <v>2.9243154067281324E-5</v>
      </c>
      <c r="R51" s="129">
        <v>2.4560938870772844E-2</v>
      </c>
      <c r="S51" s="129">
        <v>3.1152235446013274E-3</v>
      </c>
      <c r="T51" s="129">
        <v>5.6003398826963294E-4</v>
      </c>
      <c r="U51" s="125">
        <v>0</v>
      </c>
      <c r="V51" s="127">
        <v>0.31861719750149203</v>
      </c>
      <c r="W51" s="128">
        <v>2.9841415875747242E-2</v>
      </c>
      <c r="X51" s="128">
        <v>0.22563596863358948</v>
      </c>
      <c r="Y51" s="128">
        <v>1.3001420918647772E-2</v>
      </c>
      <c r="Z51" s="129">
        <v>0.24193704931794216</v>
      </c>
      <c r="AA51" s="129">
        <v>0.16633302795221391</v>
      </c>
      <c r="AB51" s="129">
        <v>1.8219157943576481E-2</v>
      </c>
      <c r="AC51" s="129">
        <v>3.1943525714388877E-3</v>
      </c>
      <c r="AD51" s="129">
        <v>1.4754129737790782E-3</v>
      </c>
      <c r="AE51" s="125">
        <v>0</v>
      </c>
    </row>
    <row r="55" spans="2:31" x14ac:dyDescent="0.3">
      <c r="F55" s="1" t="s">
        <v>23</v>
      </c>
    </row>
    <row r="56" spans="2:31" x14ac:dyDescent="0.3">
      <c r="B56" s="16" t="s">
        <v>8</v>
      </c>
      <c r="C56" s="16" t="s">
        <v>7</v>
      </c>
      <c r="D56" s="16" t="s">
        <v>6</v>
      </c>
      <c r="E56" s="16" t="s">
        <v>1</v>
      </c>
      <c r="F56" s="16" t="s">
        <v>14</v>
      </c>
      <c r="G56" s="17" t="s">
        <v>9</v>
      </c>
      <c r="H56" s="17" t="s">
        <v>13</v>
      </c>
      <c r="I56" s="18" t="s">
        <v>3</v>
      </c>
      <c r="J56" s="130" t="s">
        <v>2</v>
      </c>
      <c r="K56" s="18" t="s">
        <v>10</v>
      </c>
      <c r="L56" s="18" t="s">
        <v>0</v>
      </c>
      <c r="M56" s="18" t="s">
        <v>5</v>
      </c>
      <c r="N56" s="18" t="s">
        <v>11</v>
      </c>
      <c r="O56" s="130" t="s">
        <v>4</v>
      </c>
    </row>
    <row r="57" spans="2:31" x14ac:dyDescent="0.3">
      <c r="C57" s="90" t="s">
        <v>16</v>
      </c>
      <c r="D57" s="87" t="s">
        <v>15</v>
      </c>
      <c r="E57" s="87" cm="1">
        <f t="array" ref="E57:E64">+$B$44:$B$51</f>
        <v>2019</v>
      </c>
      <c r="F57" t="s">
        <v>21</v>
      </c>
      <c r="H57" s="131" cm="1">
        <f t="array" ref="H57:H64">+G44:G51</f>
        <v>0.28838513671418559</v>
      </c>
      <c r="J57" t="s">
        <v>32</v>
      </c>
      <c r="O57" t="str" cm="1">
        <f t="array" ref="O57:O64">+S89:S96</f>
        <v>DGAS</v>
      </c>
      <c r="R57" s="19">
        <v>2019</v>
      </c>
      <c r="S57" s="132" t="s">
        <v>33</v>
      </c>
      <c r="T57" s="132" t="s">
        <v>35</v>
      </c>
      <c r="U57" s="132" t="s">
        <v>36</v>
      </c>
      <c r="V57" s="132" t="s">
        <v>37</v>
      </c>
      <c r="W57" s="132" t="s">
        <v>36</v>
      </c>
      <c r="X57" s="132" t="s">
        <v>37</v>
      </c>
    </row>
    <row r="58" spans="2:31" x14ac:dyDescent="0.3">
      <c r="C58" s="90" t="s">
        <v>16</v>
      </c>
      <c r="D58" s="87" t="s">
        <v>15</v>
      </c>
      <c r="E58">
        <v>2020</v>
      </c>
      <c r="F58" t="s">
        <v>21</v>
      </c>
      <c r="H58">
        <v>0.28279311658412976</v>
      </c>
      <c r="J58" t="s">
        <v>32</v>
      </c>
      <c r="O58" t="str">
        <v>DGAS</v>
      </c>
      <c r="R58" s="19">
        <v>2020</v>
      </c>
      <c r="S58" s="132" t="str">
        <f t="shared" ref="S58:X64" si="0">+S57</f>
        <v>DDSL</v>
      </c>
      <c r="T58" s="132" t="str">
        <f t="shared" si="0"/>
        <v>DBDSL</v>
      </c>
      <c r="U58" s="132" t="str">
        <f t="shared" si="0"/>
        <v>DGSL</v>
      </c>
      <c r="V58" s="132" t="str">
        <f t="shared" si="0"/>
        <v>DETH</v>
      </c>
      <c r="W58" s="132" t="str">
        <f t="shared" si="0"/>
        <v>DGSL</v>
      </c>
      <c r="X58" s="132" t="str">
        <f t="shared" si="0"/>
        <v>DETH</v>
      </c>
    </row>
    <row r="59" spans="2:31" x14ac:dyDescent="0.3">
      <c r="C59" s="90" t="s">
        <v>16</v>
      </c>
      <c r="D59" s="87" t="s">
        <v>15</v>
      </c>
      <c r="E59">
        <v>2025</v>
      </c>
      <c r="F59" t="s">
        <v>21</v>
      </c>
      <c r="H59">
        <v>0.28304467703509384</v>
      </c>
      <c r="J59" t="s">
        <v>32</v>
      </c>
      <c r="O59" t="str">
        <v>DGAS</v>
      </c>
      <c r="R59" s="19">
        <v>2025</v>
      </c>
      <c r="S59" s="132" t="str">
        <f t="shared" si="0"/>
        <v>DDSL</v>
      </c>
      <c r="T59" s="132" t="str">
        <f t="shared" si="0"/>
        <v>DBDSL</v>
      </c>
      <c r="U59" s="132" t="str">
        <f t="shared" si="0"/>
        <v>DGSL</v>
      </c>
      <c r="V59" s="132" t="str">
        <f t="shared" si="0"/>
        <v>DETH</v>
      </c>
      <c r="W59" s="132" t="str">
        <f t="shared" si="0"/>
        <v>DGSL</v>
      </c>
      <c r="X59" s="132" t="str">
        <f t="shared" si="0"/>
        <v>DETH</v>
      </c>
    </row>
    <row r="60" spans="2:31" x14ac:dyDescent="0.3">
      <c r="C60" s="90" t="s">
        <v>16</v>
      </c>
      <c r="D60" s="87" t="s">
        <v>15</v>
      </c>
      <c r="E60">
        <v>2030</v>
      </c>
      <c r="F60" t="s">
        <v>21</v>
      </c>
      <c r="H60">
        <v>0.28017632771368889</v>
      </c>
      <c r="J60" t="s">
        <v>32</v>
      </c>
      <c r="O60" t="str">
        <v>DGAS</v>
      </c>
      <c r="R60" s="19">
        <v>2030</v>
      </c>
      <c r="S60" s="132" t="str">
        <f t="shared" si="0"/>
        <v>DDSL</v>
      </c>
      <c r="T60" s="132" t="str">
        <f t="shared" si="0"/>
        <v>DBDSL</v>
      </c>
      <c r="U60" s="132" t="str">
        <f t="shared" si="0"/>
        <v>DGSL</v>
      </c>
      <c r="V60" s="132" t="str">
        <f t="shared" si="0"/>
        <v>DETH</v>
      </c>
      <c r="W60" s="132" t="str">
        <f t="shared" si="0"/>
        <v>DGSL</v>
      </c>
      <c r="X60" s="132" t="str">
        <f t="shared" si="0"/>
        <v>DETH</v>
      </c>
    </row>
    <row r="61" spans="2:31" x14ac:dyDescent="0.3">
      <c r="C61" s="90" t="s">
        <v>16</v>
      </c>
      <c r="D61" s="87" t="s">
        <v>15</v>
      </c>
      <c r="E61">
        <v>2035</v>
      </c>
      <c r="F61" t="s">
        <v>21</v>
      </c>
      <c r="H61">
        <v>0.27863154043175997</v>
      </c>
      <c r="J61" t="s">
        <v>32</v>
      </c>
      <c r="O61" t="str">
        <v>DGAS</v>
      </c>
      <c r="R61" s="19">
        <v>2035</v>
      </c>
      <c r="S61" s="132" t="str">
        <f t="shared" si="0"/>
        <v>DDSL</v>
      </c>
      <c r="T61" s="132" t="str">
        <f t="shared" si="0"/>
        <v>DBDSL</v>
      </c>
      <c r="U61" s="132" t="str">
        <f t="shared" si="0"/>
        <v>DGSL</v>
      </c>
      <c r="V61" s="132" t="str">
        <f t="shared" si="0"/>
        <v>DETH</v>
      </c>
      <c r="W61" s="132" t="str">
        <f t="shared" si="0"/>
        <v>DGSL</v>
      </c>
      <c r="X61" s="132" t="str">
        <f t="shared" si="0"/>
        <v>DETH</v>
      </c>
    </row>
    <row r="62" spans="2:31" x14ac:dyDescent="0.3">
      <c r="C62" s="90" t="s">
        <v>16</v>
      </c>
      <c r="D62" s="87" t="s">
        <v>15</v>
      </c>
      <c r="E62">
        <v>2040</v>
      </c>
      <c r="F62" t="s">
        <v>21</v>
      </c>
      <c r="H62">
        <v>0.27854410427024534</v>
      </c>
      <c r="J62" t="s">
        <v>32</v>
      </c>
      <c r="O62" t="str">
        <v>DGAS</v>
      </c>
      <c r="R62" s="19">
        <v>2040</v>
      </c>
      <c r="S62" s="132" t="str">
        <f t="shared" si="0"/>
        <v>DDSL</v>
      </c>
      <c r="T62" s="132" t="str">
        <f t="shared" si="0"/>
        <v>DBDSL</v>
      </c>
      <c r="U62" s="132" t="str">
        <f t="shared" si="0"/>
        <v>DGSL</v>
      </c>
      <c r="V62" s="132" t="str">
        <f t="shared" si="0"/>
        <v>DETH</v>
      </c>
      <c r="W62" s="132" t="str">
        <f t="shared" si="0"/>
        <v>DGSL</v>
      </c>
      <c r="X62" s="132" t="str">
        <f t="shared" si="0"/>
        <v>DETH</v>
      </c>
    </row>
    <row r="63" spans="2:31" x14ac:dyDescent="0.3">
      <c r="C63" s="90" t="s">
        <v>16</v>
      </c>
      <c r="D63" s="87" t="s">
        <v>15</v>
      </c>
      <c r="E63">
        <v>2045</v>
      </c>
      <c r="F63" t="s">
        <v>21</v>
      </c>
      <c r="H63">
        <v>0.27963479241419981</v>
      </c>
      <c r="J63" t="s">
        <v>32</v>
      </c>
      <c r="O63" t="str">
        <v>DGAS</v>
      </c>
      <c r="R63" s="19">
        <v>2045</v>
      </c>
      <c r="S63" s="132" t="str">
        <f t="shared" si="0"/>
        <v>DDSL</v>
      </c>
      <c r="T63" s="132" t="str">
        <f t="shared" si="0"/>
        <v>DBDSL</v>
      </c>
      <c r="U63" s="132" t="str">
        <f t="shared" si="0"/>
        <v>DGSL</v>
      </c>
      <c r="V63" s="132" t="str">
        <f t="shared" si="0"/>
        <v>DETH</v>
      </c>
      <c r="W63" s="132" t="str">
        <f t="shared" si="0"/>
        <v>DGSL</v>
      </c>
      <c r="X63" s="132" t="str">
        <f t="shared" si="0"/>
        <v>DETH</v>
      </c>
    </row>
    <row r="64" spans="2:31" x14ac:dyDescent="0.3">
      <c r="C64" s="95" t="s">
        <v>16</v>
      </c>
      <c r="D64" s="30" t="s">
        <v>15</v>
      </c>
      <c r="E64" s="75">
        <v>2050</v>
      </c>
      <c r="F64" s="75" t="s">
        <v>21</v>
      </c>
      <c r="G64" s="75"/>
      <c r="H64" s="75">
        <v>0.28169490093363186</v>
      </c>
      <c r="I64" s="75"/>
      <c r="J64" s="75" t="s">
        <v>32</v>
      </c>
      <c r="K64" s="75"/>
      <c r="L64" s="75"/>
      <c r="M64" s="75"/>
      <c r="N64" s="75"/>
      <c r="O64" s="75" t="str">
        <v>DGAS</v>
      </c>
      <c r="R64" s="19">
        <v>2050</v>
      </c>
      <c r="S64" s="132" t="str">
        <f t="shared" si="0"/>
        <v>DDSL</v>
      </c>
      <c r="T64" s="132" t="str">
        <f t="shared" si="0"/>
        <v>DBDSL</v>
      </c>
      <c r="U64" s="132" t="str">
        <f t="shared" si="0"/>
        <v>DGSL</v>
      </c>
      <c r="V64" s="132" t="str">
        <f t="shared" si="0"/>
        <v>DETH</v>
      </c>
      <c r="W64" s="132" t="str">
        <f t="shared" si="0"/>
        <v>DGSL</v>
      </c>
      <c r="X64" s="132" t="str">
        <f t="shared" si="0"/>
        <v>DETH</v>
      </c>
    </row>
    <row r="65" spans="3:15" x14ac:dyDescent="0.3">
      <c r="C65" s="90" t="s">
        <v>16</v>
      </c>
      <c r="D65" s="87" t="s">
        <v>15</v>
      </c>
      <c r="E65" s="87" cm="1">
        <f t="array" ref="E65:E72">+$B$44:$B$51</f>
        <v>2019</v>
      </c>
      <c r="F65" t="s">
        <v>21</v>
      </c>
      <c r="H65" s="131" cm="1">
        <f t="array" ref="H65:H72">+H44:H51</f>
        <v>0.85232181803746487</v>
      </c>
      <c r="J65" t="s">
        <v>39</v>
      </c>
      <c r="O65" t="str" cm="1">
        <f t="array" ref="O65:O72">+S89:S96</f>
        <v>DGAS</v>
      </c>
    </row>
    <row r="66" spans="3:15" x14ac:dyDescent="0.3">
      <c r="C66" s="90" t="s">
        <v>16</v>
      </c>
      <c r="D66" s="87" t="s">
        <v>15</v>
      </c>
      <c r="E66">
        <v>2020</v>
      </c>
      <c r="F66" t="s">
        <v>21</v>
      </c>
      <c r="H66">
        <v>0.85273319772952372</v>
      </c>
      <c r="J66" t="s">
        <v>39</v>
      </c>
      <c r="O66" t="str">
        <v>DGAS</v>
      </c>
    </row>
    <row r="67" spans="3:15" x14ac:dyDescent="0.3">
      <c r="C67" s="90" t="s">
        <v>16</v>
      </c>
      <c r="D67" s="87" t="s">
        <v>15</v>
      </c>
      <c r="E67">
        <v>2025</v>
      </c>
      <c r="F67" t="s">
        <v>21</v>
      </c>
      <c r="H67">
        <v>0.85267806142624891</v>
      </c>
      <c r="J67" t="s">
        <v>39</v>
      </c>
      <c r="O67" t="str">
        <v>DGAS</v>
      </c>
    </row>
    <row r="68" spans="3:15" x14ac:dyDescent="0.3">
      <c r="C68" s="90" t="s">
        <v>16</v>
      </c>
      <c r="D68" s="87" t="s">
        <v>15</v>
      </c>
      <c r="E68">
        <v>2030</v>
      </c>
      <c r="F68" t="s">
        <v>21</v>
      </c>
      <c r="H68">
        <v>0.85232825415188829</v>
      </c>
      <c r="J68" t="s">
        <v>39</v>
      </c>
      <c r="O68" t="str">
        <v>DGAS</v>
      </c>
    </row>
    <row r="69" spans="3:15" x14ac:dyDescent="0.3">
      <c r="C69" s="90" t="s">
        <v>16</v>
      </c>
      <c r="D69" s="87" t="s">
        <v>15</v>
      </c>
      <c r="E69">
        <v>2035</v>
      </c>
      <c r="F69" t="s">
        <v>21</v>
      </c>
      <c r="H69">
        <v>0.85155454236794881</v>
      </c>
      <c r="J69" t="s">
        <v>39</v>
      </c>
      <c r="O69" t="str">
        <v>DGAS</v>
      </c>
    </row>
    <row r="70" spans="3:15" x14ac:dyDescent="0.3">
      <c r="C70" s="90" t="s">
        <v>16</v>
      </c>
      <c r="D70" s="87" t="s">
        <v>15</v>
      </c>
      <c r="E70">
        <v>2040</v>
      </c>
      <c r="F70" t="s">
        <v>21</v>
      </c>
      <c r="H70">
        <v>0.85108938702345094</v>
      </c>
      <c r="J70" t="s">
        <v>39</v>
      </c>
      <c r="O70" t="str">
        <v>DGAS</v>
      </c>
    </row>
    <row r="71" spans="3:15" x14ac:dyDescent="0.3">
      <c r="C71" s="90" t="s">
        <v>16</v>
      </c>
      <c r="D71" s="87" t="s">
        <v>15</v>
      </c>
      <c r="E71">
        <v>2045</v>
      </c>
      <c r="F71" t="s">
        <v>21</v>
      </c>
      <c r="H71">
        <v>0.851005081214389</v>
      </c>
      <c r="J71" t="s">
        <v>39</v>
      </c>
      <c r="O71" t="str">
        <v>DGAS</v>
      </c>
    </row>
    <row r="72" spans="3:15" x14ac:dyDescent="0.3">
      <c r="C72" s="90" t="s">
        <v>16</v>
      </c>
      <c r="D72" s="87" t="s">
        <v>15</v>
      </c>
      <c r="E72">
        <v>2050</v>
      </c>
      <c r="F72" t="s">
        <v>21</v>
      </c>
      <c r="H72">
        <v>0.8510446875071358</v>
      </c>
      <c r="J72" t="s">
        <v>39</v>
      </c>
      <c r="O72" t="str">
        <v>DGAS</v>
      </c>
    </row>
    <row r="73" spans="3:15" x14ac:dyDescent="0.3">
      <c r="C73" s="90" t="s">
        <v>16</v>
      </c>
      <c r="D73" s="87" t="s">
        <v>15</v>
      </c>
      <c r="E73" s="87" cm="1">
        <f t="array" ref="E73:E80">+$B$44:$B$51</f>
        <v>2019</v>
      </c>
      <c r="F73" t="s">
        <v>21</v>
      </c>
      <c r="H73" s="131" cm="1">
        <f t="array" ref="H73:H80">+I44:I51</f>
        <v>0.14767818196253521</v>
      </c>
      <c r="J73" t="s">
        <v>39</v>
      </c>
      <c r="O73" t="str" cm="1">
        <f t="array" ref="O73:O80">+T89:T96</f>
        <v>DLPG</v>
      </c>
    </row>
    <row r="74" spans="3:15" x14ac:dyDescent="0.3">
      <c r="C74" s="90" t="s">
        <v>16</v>
      </c>
      <c r="D74" s="87" t="s">
        <v>15</v>
      </c>
      <c r="E74">
        <v>2020</v>
      </c>
      <c r="F74" t="s">
        <v>21</v>
      </c>
      <c r="H74">
        <v>0.14726680227047634</v>
      </c>
      <c r="J74" t="s">
        <v>39</v>
      </c>
      <c r="O74" t="str">
        <v>DLPG</v>
      </c>
    </row>
    <row r="75" spans="3:15" x14ac:dyDescent="0.3">
      <c r="C75" s="90" t="s">
        <v>16</v>
      </c>
      <c r="D75" s="87" t="s">
        <v>15</v>
      </c>
      <c r="E75">
        <v>2025</v>
      </c>
      <c r="F75" t="s">
        <v>21</v>
      </c>
      <c r="H75">
        <v>0.14732193857375103</v>
      </c>
      <c r="J75" t="s">
        <v>39</v>
      </c>
      <c r="O75" t="str">
        <v>DLPG</v>
      </c>
    </row>
    <row r="76" spans="3:15" x14ac:dyDescent="0.3">
      <c r="C76" s="90" t="s">
        <v>16</v>
      </c>
      <c r="D76" s="87" t="s">
        <v>15</v>
      </c>
      <c r="E76">
        <v>2030</v>
      </c>
      <c r="F76" t="s">
        <v>21</v>
      </c>
      <c r="H76">
        <v>0.14767174584811166</v>
      </c>
      <c r="J76" t="s">
        <v>39</v>
      </c>
      <c r="O76" t="str">
        <v>DLPG</v>
      </c>
    </row>
    <row r="77" spans="3:15" x14ac:dyDescent="0.3">
      <c r="C77" s="90" t="s">
        <v>16</v>
      </c>
      <c r="D77" s="87" t="s">
        <v>15</v>
      </c>
      <c r="E77">
        <v>2035</v>
      </c>
      <c r="F77" t="s">
        <v>21</v>
      </c>
      <c r="H77">
        <v>0.14844545763205122</v>
      </c>
      <c r="J77" t="s">
        <v>39</v>
      </c>
      <c r="O77" t="str">
        <v>DLPG</v>
      </c>
    </row>
    <row r="78" spans="3:15" x14ac:dyDescent="0.3">
      <c r="C78" s="90" t="s">
        <v>16</v>
      </c>
      <c r="D78" s="87" t="s">
        <v>15</v>
      </c>
      <c r="E78">
        <v>2040</v>
      </c>
      <c r="F78" t="s">
        <v>21</v>
      </c>
      <c r="H78">
        <v>0.14891061297654909</v>
      </c>
      <c r="J78" t="s">
        <v>39</v>
      </c>
      <c r="O78" t="str">
        <v>DLPG</v>
      </c>
    </row>
    <row r="79" spans="3:15" x14ac:dyDescent="0.3">
      <c r="C79" s="90" t="s">
        <v>16</v>
      </c>
      <c r="D79" s="87" t="s">
        <v>15</v>
      </c>
      <c r="E79">
        <v>2045</v>
      </c>
      <c r="F79" t="s">
        <v>21</v>
      </c>
      <c r="H79">
        <v>0.14899491878561102</v>
      </c>
      <c r="J79" t="s">
        <v>39</v>
      </c>
      <c r="O79" t="str">
        <v>DLPG</v>
      </c>
    </row>
    <row r="80" spans="3:15" x14ac:dyDescent="0.3">
      <c r="C80" s="95" t="s">
        <v>16</v>
      </c>
      <c r="D80" s="30" t="s">
        <v>15</v>
      </c>
      <c r="E80" s="75">
        <v>2050</v>
      </c>
      <c r="F80" s="75" t="s">
        <v>21</v>
      </c>
      <c r="G80" s="75"/>
      <c r="H80" s="75">
        <v>0.14895531249286417</v>
      </c>
      <c r="I80" s="75"/>
      <c r="J80" s="75" t="s">
        <v>39</v>
      </c>
      <c r="K80" s="75"/>
      <c r="L80" s="75"/>
      <c r="M80" s="75"/>
      <c r="N80" s="75"/>
      <c r="O80" s="75" t="str">
        <v>DLPG</v>
      </c>
    </row>
    <row r="81" spans="3:20" x14ac:dyDescent="0.3">
      <c r="C81" s="90" t="s">
        <v>16</v>
      </c>
      <c r="D81" s="87" t="s">
        <v>15</v>
      </c>
      <c r="E81" s="87" cm="1">
        <f t="array" ref="E81:E88">+$B$44:$B$51</f>
        <v>2019</v>
      </c>
      <c r="F81" t="s">
        <v>21</v>
      </c>
      <c r="H81" s="131" cm="1">
        <f t="array" ref="H81:H88">+J44:J51</f>
        <v>0.73862618670258562</v>
      </c>
      <c r="J81" t="s">
        <v>42</v>
      </c>
      <c r="O81" t="str" cm="1">
        <f t="array" ref="O81:O88">+S109:S116</f>
        <v>DGAS</v>
      </c>
    </row>
    <row r="82" spans="3:20" x14ac:dyDescent="0.3">
      <c r="C82" s="90" t="s">
        <v>16</v>
      </c>
      <c r="D82" s="87" t="s">
        <v>15</v>
      </c>
      <c r="E82">
        <v>2020</v>
      </c>
      <c r="F82" t="s">
        <v>21</v>
      </c>
      <c r="H82">
        <v>0.74554097067688241</v>
      </c>
      <c r="J82" t="s">
        <v>42</v>
      </c>
      <c r="O82" t="str">
        <v>DGAS</v>
      </c>
    </row>
    <row r="83" spans="3:20" x14ac:dyDescent="0.3">
      <c r="C83" s="90" t="s">
        <v>16</v>
      </c>
      <c r="D83" s="87" t="s">
        <v>15</v>
      </c>
      <c r="E83">
        <v>2025</v>
      </c>
      <c r="F83" t="s">
        <v>21</v>
      </c>
      <c r="H83">
        <v>0.74966364247353878</v>
      </c>
      <c r="J83" t="s">
        <v>42</v>
      </c>
      <c r="O83" t="str">
        <v>DGAS</v>
      </c>
    </row>
    <row r="84" spans="3:20" x14ac:dyDescent="0.3">
      <c r="C84" s="90" t="s">
        <v>16</v>
      </c>
      <c r="D84" s="87" t="s">
        <v>15</v>
      </c>
      <c r="E84">
        <v>2030</v>
      </c>
      <c r="F84" t="s">
        <v>21</v>
      </c>
      <c r="H84">
        <v>0.75386205402436146</v>
      </c>
      <c r="J84" t="s">
        <v>42</v>
      </c>
      <c r="O84" t="str">
        <v>DGAS</v>
      </c>
    </row>
    <row r="85" spans="3:20" x14ac:dyDescent="0.3">
      <c r="C85" s="90" t="s">
        <v>16</v>
      </c>
      <c r="D85" s="87" t="s">
        <v>15</v>
      </c>
      <c r="E85">
        <v>2035</v>
      </c>
      <c r="F85" t="s">
        <v>21</v>
      </c>
      <c r="H85">
        <v>0.75765153434607158</v>
      </c>
      <c r="J85" t="s">
        <v>42</v>
      </c>
      <c r="O85" t="str">
        <v>DGAS</v>
      </c>
    </row>
    <row r="86" spans="3:20" x14ac:dyDescent="0.3">
      <c r="C86" s="90" t="s">
        <v>16</v>
      </c>
      <c r="D86" s="87" t="s">
        <v>15</v>
      </c>
      <c r="E86">
        <v>2040</v>
      </c>
      <c r="F86" t="s">
        <v>21</v>
      </c>
      <c r="H86">
        <v>0.76154247308421519</v>
      </c>
      <c r="J86" t="s">
        <v>42</v>
      </c>
      <c r="O86" t="str">
        <v>DGAS</v>
      </c>
    </row>
    <row r="87" spans="3:20" x14ac:dyDescent="0.3">
      <c r="C87" s="90" t="s">
        <v>16</v>
      </c>
      <c r="D87" s="87" t="s">
        <v>15</v>
      </c>
      <c r="E87">
        <v>2045</v>
      </c>
      <c r="F87" t="s">
        <v>21</v>
      </c>
      <c r="H87">
        <v>0.76528215609519512</v>
      </c>
      <c r="J87" t="s">
        <v>42</v>
      </c>
      <c r="O87" t="str">
        <v>DGAS</v>
      </c>
    </row>
    <row r="88" spans="3:20" x14ac:dyDescent="0.3">
      <c r="C88" s="90" t="s">
        <v>16</v>
      </c>
      <c r="D88" s="87" t="s">
        <v>15</v>
      </c>
      <c r="E88">
        <v>2050</v>
      </c>
      <c r="F88" t="s">
        <v>21</v>
      </c>
      <c r="H88">
        <v>0.76942080344862795</v>
      </c>
      <c r="J88" t="s">
        <v>42</v>
      </c>
      <c r="O88" t="str">
        <v>DGAS</v>
      </c>
    </row>
    <row r="89" spans="3:20" x14ac:dyDescent="0.3">
      <c r="C89" s="90" t="s">
        <v>16</v>
      </c>
      <c r="D89" s="87" t="s">
        <v>15</v>
      </c>
      <c r="E89" s="87" cm="1">
        <f t="array" ref="E89:E96">+$B$44:$B$51</f>
        <v>2019</v>
      </c>
      <c r="F89" t="s">
        <v>21</v>
      </c>
      <c r="H89" s="131" cm="1">
        <f t="array" ref="H89:H96">+K44:K51</f>
        <v>0.26137381329741433</v>
      </c>
      <c r="J89" t="s">
        <v>42</v>
      </c>
      <c r="O89" t="str" cm="1">
        <f t="array" ref="O89:O96">+T109:T116</f>
        <v>DLPG</v>
      </c>
      <c r="S89" s="132" t="s">
        <v>38</v>
      </c>
      <c r="T89" s="133" t="s">
        <v>41</v>
      </c>
    </row>
    <row r="90" spans="3:20" x14ac:dyDescent="0.3">
      <c r="C90" s="90" t="s">
        <v>16</v>
      </c>
      <c r="D90" s="87" t="s">
        <v>15</v>
      </c>
      <c r="E90">
        <v>2020</v>
      </c>
      <c r="F90" t="s">
        <v>21</v>
      </c>
      <c r="H90">
        <v>0.25445902932311765</v>
      </c>
      <c r="J90" t="s">
        <v>42</v>
      </c>
      <c r="O90" t="str">
        <v>DLPG</v>
      </c>
      <c r="S90" s="132" t="str">
        <f t="shared" ref="S90:T96" si="1">+S89</f>
        <v>DGAS</v>
      </c>
      <c r="T90" s="132" t="str">
        <f t="shared" si="1"/>
        <v>DLPG</v>
      </c>
    </row>
    <row r="91" spans="3:20" x14ac:dyDescent="0.3">
      <c r="C91" s="90" t="s">
        <v>16</v>
      </c>
      <c r="D91" s="87" t="s">
        <v>15</v>
      </c>
      <c r="E91">
        <v>2025</v>
      </c>
      <c r="F91" t="s">
        <v>21</v>
      </c>
      <c r="H91">
        <v>0.25033635752646111</v>
      </c>
      <c r="J91" t="s">
        <v>42</v>
      </c>
      <c r="O91" t="str">
        <v>DLPG</v>
      </c>
      <c r="S91" s="132" t="str">
        <f t="shared" si="1"/>
        <v>DGAS</v>
      </c>
      <c r="T91" s="132" t="str">
        <f t="shared" si="1"/>
        <v>DLPG</v>
      </c>
    </row>
    <row r="92" spans="3:20" x14ac:dyDescent="0.3">
      <c r="C92" s="90" t="s">
        <v>16</v>
      </c>
      <c r="D92" s="87" t="s">
        <v>15</v>
      </c>
      <c r="E92">
        <v>2030</v>
      </c>
      <c r="F92" t="s">
        <v>21</v>
      </c>
      <c r="H92">
        <v>0.24613794597563848</v>
      </c>
      <c r="J92" t="s">
        <v>42</v>
      </c>
      <c r="O92" t="str">
        <v>DLPG</v>
      </c>
      <c r="S92" s="132" t="str">
        <f t="shared" si="1"/>
        <v>DGAS</v>
      </c>
      <c r="T92" s="132" t="str">
        <f t="shared" si="1"/>
        <v>DLPG</v>
      </c>
    </row>
    <row r="93" spans="3:20" x14ac:dyDescent="0.3">
      <c r="C93" s="90" t="s">
        <v>16</v>
      </c>
      <c r="D93" s="87" t="s">
        <v>15</v>
      </c>
      <c r="E93">
        <v>2035</v>
      </c>
      <c r="F93" t="s">
        <v>21</v>
      </c>
      <c r="H93">
        <v>0.24234846565392854</v>
      </c>
      <c r="J93" t="s">
        <v>42</v>
      </c>
      <c r="O93" t="str">
        <v>DLPG</v>
      </c>
      <c r="S93" s="132" t="str">
        <f t="shared" si="1"/>
        <v>DGAS</v>
      </c>
      <c r="T93" s="132" t="str">
        <f t="shared" si="1"/>
        <v>DLPG</v>
      </c>
    </row>
    <row r="94" spans="3:20" x14ac:dyDescent="0.3">
      <c r="C94" s="90" t="s">
        <v>16</v>
      </c>
      <c r="D94" s="87" t="s">
        <v>15</v>
      </c>
      <c r="E94">
        <v>2040</v>
      </c>
      <c r="F94" t="s">
        <v>21</v>
      </c>
      <c r="H94">
        <v>0.23845752691578492</v>
      </c>
      <c r="J94" t="s">
        <v>42</v>
      </c>
      <c r="O94" t="str">
        <v>DLPG</v>
      </c>
      <c r="S94" s="132" t="str">
        <f t="shared" si="1"/>
        <v>DGAS</v>
      </c>
      <c r="T94" s="132" t="str">
        <f t="shared" si="1"/>
        <v>DLPG</v>
      </c>
    </row>
    <row r="95" spans="3:20" x14ac:dyDescent="0.3">
      <c r="C95" s="90" t="s">
        <v>16</v>
      </c>
      <c r="D95" s="87" t="s">
        <v>15</v>
      </c>
      <c r="E95">
        <v>2045</v>
      </c>
      <c r="F95" t="s">
        <v>21</v>
      </c>
      <c r="H95">
        <v>0.23471784390480477</v>
      </c>
      <c r="J95" t="s">
        <v>42</v>
      </c>
      <c r="O95" t="str">
        <v>DLPG</v>
      </c>
      <c r="S95" s="132" t="str">
        <f t="shared" si="1"/>
        <v>DGAS</v>
      </c>
      <c r="T95" s="132" t="str">
        <f t="shared" si="1"/>
        <v>DLPG</v>
      </c>
    </row>
    <row r="96" spans="3:20" x14ac:dyDescent="0.3">
      <c r="C96" s="95" t="s">
        <v>16</v>
      </c>
      <c r="D96" s="30" t="s">
        <v>15</v>
      </c>
      <c r="E96" s="75">
        <v>2050</v>
      </c>
      <c r="F96" s="75" t="s">
        <v>21</v>
      </c>
      <c r="G96" s="75"/>
      <c r="H96" s="75">
        <v>0.23057919655137196</v>
      </c>
      <c r="I96" s="75"/>
      <c r="J96" s="75" t="s">
        <v>42</v>
      </c>
      <c r="K96" s="75"/>
      <c r="L96" s="75"/>
      <c r="M96" s="75"/>
      <c r="N96" s="75"/>
      <c r="O96" s="75" t="str">
        <v>DLPG</v>
      </c>
      <c r="S96" s="132" t="str">
        <f t="shared" si="1"/>
        <v>DGAS</v>
      </c>
      <c r="T96" s="132" t="str">
        <f t="shared" si="1"/>
        <v>DLPG</v>
      </c>
    </row>
    <row r="97" spans="3:20" x14ac:dyDescent="0.3">
      <c r="C97" s="90" t="s">
        <v>16</v>
      </c>
      <c r="D97" s="87" t="s">
        <v>15</v>
      </c>
      <c r="E97" s="87" cm="1">
        <f t="array" ref="E97:E104">+$B$44:$B$51</f>
        <v>2019</v>
      </c>
      <c r="F97" t="s">
        <v>21</v>
      </c>
      <c r="H97" s="131" cm="1">
        <f t="array" ref="H97:H104">+P44:P51</f>
        <v>0.92987932910492899</v>
      </c>
      <c r="J97" t="s">
        <v>44</v>
      </c>
      <c r="O97" t="str" cm="1">
        <f t="array" ref="O97:O104">+W124:W131</f>
        <v>DGAS</v>
      </c>
    </row>
    <row r="98" spans="3:20" x14ac:dyDescent="0.3">
      <c r="C98" s="90" t="s">
        <v>16</v>
      </c>
      <c r="D98" s="87" t="s">
        <v>15</v>
      </c>
      <c r="E98">
        <v>2020</v>
      </c>
      <c r="F98" t="s">
        <v>21</v>
      </c>
      <c r="H98">
        <v>0.93059004180230886</v>
      </c>
      <c r="J98" t="s">
        <v>44</v>
      </c>
      <c r="O98" t="str">
        <v>DGAS</v>
      </c>
    </row>
    <row r="99" spans="3:20" x14ac:dyDescent="0.3">
      <c r="C99" s="90" t="s">
        <v>16</v>
      </c>
      <c r="D99" s="87" t="s">
        <v>15</v>
      </c>
      <c r="E99">
        <v>2025</v>
      </c>
      <c r="F99" t="s">
        <v>21</v>
      </c>
      <c r="H99">
        <v>0.93806632331160145</v>
      </c>
      <c r="J99" t="s">
        <v>44</v>
      </c>
      <c r="O99" t="str">
        <v>DGAS</v>
      </c>
    </row>
    <row r="100" spans="3:20" x14ac:dyDescent="0.3">
      <c r="C100" s="90" t="s">
        <v>16</v>
      </c>
      <c r="D100" s="87" t="s">
        <v>15</v>
      </c>
      <c r="E100">
        <v>2030</v>
      </c>
      <c r="F100" t="s">
        <v>21</v>
      </c>
      <c r="H100">
        <v>0.94523725002958225</v>
      </c>
      <c r="J100" t="s">
        <v>44</v>
      </c>
      <c r="O100" t="str">
        <v>DGAS</v>
      </c>
    </row>
    <row r="101" spans="3:20" x14ac:dyDescent="0.3">
      <c r="C101" s="90" t="s">
        <v>16</v>
      </c>
      <c r="D101" s="87" t="s">
        <v>15</v>
      </c>
      <c r="E101">
        <v>2035</v>
      </c>
      <c r="F101" t="s">
        <v>21</v>
      </c>
      <c r="H101">
        <v>0.95183632374020544</v>
      </c>
      <c r="J101" t="s">
        <v>44</v>
      </c>
      <c r="O101" t="str">
        <v>DGAS</v>
      </c>
    </row>
    <row r="102" spans="3:20" x14ac:dyDescent="0.3">
      <c r="C102" s="90" t="s">
        <v>16</v>
      </c>
      <c r="D102" s="87" t="s">
        <v>15</v>
      </c>
      <c r="E102">
        <v>2040</v>
      </c>
      <c r="F102" t="s">
        <v>21</v>
      </c>
      <c r="H102">
        <v>0.95812395782687432</v>
      </c>
      <c r="J102" t="s">
        <v>44</v>
      </c>
      <c r="O102" t="str">
        <v>DGAS</v>
      </c>
    </row>
    <row r="103" spans="3:20" x14ac:dyDescent="0.3">
      <c r="C103" s="90" t="s">
        <v>16</v>
      </c>
      <c r="D103" s="87" t="s">
        <v>15</v>
      </c>
      <c r="E103">
        <v>2045</v>
      </c>
      <c r="F103" t="s">
        <v>21</v>
      </c>
      <c r="H103">
        <v>0.96431696920080179</v>
      </c>
      <c r="J103" t="s">
        <v>44</v>
      </c>
      <c r="O103" t="str">
        <v>DGAS</v>
      </c>
    </row>
    <row r="104" spans="3:20" x14ac:dyDescent="0.3">
      <c r="C104" s="90" t="s">
        <v>16</v>
      </c>
      <c r="D104" s="87" t="s">
        <v>15</v>
      </c>
      <c r="E104">
        <v>2050</v>
      </c>
      <c r="F104" t="s">
        <v>21</v>
      </c>
      <c r="H104">
        <v>0.9702552982525835</v>
      </c>
      <c r="J104" t="s">
        <v>44</v>
      </c>
      <c r="O104" t="str">
        <v>DGAS</v>
      </c>
    </row>
    <row r="105" spans="3:20" x14ac:dyDescent="0.3">
      <c r="C105" s="90" t="s">
        <v>16</v>
      </c>
      <c r="D105" s="87" t="s">
        <v>15</v>
      </c>
      <c r="E105" s="87" cm="1">
        <f t="array" ref="E105:E112">+$B$44:$B$51</f>
        <v>2019</v>
      </c>
      <c r="F105" t="s">
        <v>21</v>
      </c>
      <c r="H105" s="131" cm="1">
        <f t="array" ref="H105:H112">+Q44:Q51</f>
        <v>3.7747992514573081E-5</v>
      </c>
      <c r="J105" t="s">
        <v>44</v>
      </c>
      <c r="O105" t="str" cm="1">
        <f t="array" ref="O105:O112">+X124:X131</f>
        <v>DKER</v>
      </c>
    </row>
    <row r="106" spans="3:20" x14ac:dyDescent="0.3">
      <c r="C106" s="90" t="s">
        <v>16</v>
      </c>
      <c r="D106" s="87" t="s">
        <v>15</v>
      </c>
      <c r="E106">
        <v>2020</v>
      </c>
      <c r="F106" t="s">
        <v>21</v>
      </c>
      <c r="H106">
        <v>3.9134952765141882E-5</v>
      </c>
      <c r="J106" t="s">
        <v>44</v>
      </c>
      <c r="O106" t="str">
        <v>DKER</v>
      </c>
    </row>
    <row r="107" spans="3:20" x14ac:dyDescent="0.3">
      <c r="C107" s="90" t="s">
        <v>16</v>
      </c>
      <c r="D107" s="87" t="s">
        <v>15</v>
      </c>
      <c r="E107">
        <v>2025</v>
      </c>
      <c r="F107" t="s">
        <v>21</v>
      </c>
      <c r="H107">
        <v>3.8482018605608531E-5</v>
      </c>
      <c r="J107" t="s">
        <v>44</v>
      </c>
      <c r="O107" t="str">
        <v>DKER</v>
      </c>
    </row>
    <row r="108" spans="3:20" x14ac:dyDescent="0.3">
      <c r="C108" s="90" t="s">
        <v>16</v>
      </c>
      <c r="D108" s="87" t="s">
        <v>15</v>
      </c>
      <c r="E108">
        <v>2030</v>
      </c>
      <c r="F108" t="s">
        <v>21</v>
      </c>
      <c r="H108">
        <v>3.6722852631192387E-5</v>
      </c>
      <c r="J108" t="s">
        <v>44</v>
      </c>
      <c r="O108" t="str">
        <v>DKER</v>
      </c>
    </row>
    <row r="109" spans="3:20" x14ac:dyDescent="0.3">
      <c r="C109" s="90" t="s">
        <v>16</v>
      </c>
      <c r="D109" s="87" t="s">
        <v>15</v>
      </c>
      <c r="E109">
        <v>2035</v>
      </c>
      <c r="F109" t="s">
        <v>21</v>
      </c>
      <c r="H109">
        <v>3.3817409048462655E-5</v>
      </c>
      <c r="J109" t="s">
        <v>44</v>
      </c>
      <c r="O109" t="str">
        <v>DKER</v>
      </c>
      <c r="S109" s="134" t="s">
        <v>38</v>
      </c>
      <c r="T109" s="133" t="s">
        <v>41</v>
      </c>
    </row>
    <row r="110" spans="3:20" x14ac:dyDescent="0.3">
      <c r="C110" s="90" t="s">
        <v>16</v>
      </c>
      <c r="D110" s="87" t="s">
        <v>15</v>
      </c>
      <c r="E110">
        <v>2040</v>
      </c>
      <c r="F110" t="s">
        <v>21</v>
      </c>
      <c r="H110">
        <v>3.1754746099635092E-5</v>
      </c>
      <c r="J110" t="s">
        <v>44</v>
      </c>
      <c r="O110" t="str">
        <v>DKER</v>
      </c>
      <c r="S110" s="132" t="str">
        <f t="shared" ref="S110:T116" si="2">+S109</f>
        <v>DGAS</v>
      </c>
      <c r="T110" s="132" t="str">
        <f t="shared" si="2"/>
        <v>DLPG</v>
      </c>
    </row>
    <row r="111" spans="3:20" x14ac:dyDescent="0.3">
      <c r="C111" s="90" t="s">
        <v>16</v>
      </c>
      <c r="D111" s="87" t="s">
        <v>15</v>
      </c>
      <c r="E111">
        <v>2045</v>
      </c>
      <c r="F111" t="s">
        <v>21</v>
      </c>
      <c r="H111">
        <v>3.0112262277804441E-5</v>
      </c>
      <c r="J111" t="s">
        <v>44</v>
      </c>
      <c r="O111" t="str">
        <v>DKER</v>
      </c>
      <c r="S111" s="132" t="str">
        <f t="shared" si="2"/>
        <v>DGAS</v>
      </c>
      <c r="T111" s="132" t="str">
        <f t="shared" si="2"/>
        <v>DLPG</v>
      </c>
    </row>
    <row r="112" spans="3:20" x14ac:dyDescent="0.3">
      <c r="C112" s="90" t="s">
        <v>16</v>
      </c>
      <c r="D112" s="87" t="s">
        <v>15</v>
      </c>
      <c r="E112">
        <v>2050</v>
      </c>
      <c r="F112" t="s">
        <v>21</v>
      </c>
      <c r="H112">
        <v>2.9243154067281324E-5</v>
      </c>
      <c r="J112" t="s">
        <v>44</v>
      </c>
      <c r="O112" t="str">
        <v>DKER</v>
      </c>
      <c r="S112" s="132" t="str">
        <f t="shared" si="2"/>
        <v>DGAS</v>
      </c>
      <c r="T112" s="132" t="str">
        <f t="shared" si="2"/>
        <v>DLPG</v>
      </c>
    </row>
    <row r="113" spans="3:28" x14ac:dyDescent="0.3">
      <c r="C113" s="90" t="s">
        <v>16</v>
      </c>
      <c r="D113" s="87" t="s">
        <v>15</v>
      </c>
      <c r="E113" s="87" cm="1">
        <f t="array" ref="E113:E120">+$B$44:$B$51</f>
        <v>2019</v>
      </c>
      <c r="F113" t="s">
        <v>21</v>
      </c>
      <c r="H113" s="131" cm="1">
        <f t="array" ref="H113:H120">+R44:R51</f>
        <v>3.934284519831379E-2</v>
      </c>
      <c r="J113" t="s">
        <v>44</v>
      </c>
      <c r="O113" t="str" cm="1">
        <f t="array" ref="O113:O120">+Y124:Y131</f>
        <v>DLPG</v>
      </c>
      <c r="S113" s="132" t="str">
        <f t="shared" si="2"/>
        <v>DGAS</v>
      </c>
      <c r="T113" s="132" t="str">
        <f t="shared" si="2"/>
        <v>DLPG</v>
      </c>
    </row>
    <row r="114" spans="3:28" x14ac:dyDescent="0.3">
      <c r="C114" s="90" t="s">
        <v>16</v>
      </c>
      <c r="D114" s="87" t="s">
        <v>15</v>
      </c>
      <c r="E114">
        <v>2020</v>
      </c>
      <c r="F114" t="s">
        <v>21</v>
      </c>
      <c r="H114">
        <v>4.1474810993626154E-2</v>
      </c>
      <c r="J114" t="s">
        <v>44</v>
      </c>
      <c r="O114" t="str">
        <v>DLPG</v>
      </c>
      <c r="S114" s="132" t="str">
        <f t="shared" si="2"/>
        <v>DGAS</v>
      </c>
      <c r="T114" s="132" t="str">
        <f t="shared" si="2"/>
        <v>DLPG</v>
      </c>
    </row>
    <row r="115" spans="3:28" x14ac:dyDescent="0.3">
      <c r="C115" s="90" t="s">
        <v>16</v>
      </c>
      <c r="D115" s="87" t="s">
        <v>15</v>
      </c>
      <c r="E115">
        <v>2025</v>
      </c>
      <c r="F115" t="s">
        <v>21</v>
      </c>
      <c r="H115">
        <v>3.7083241975827921E-2</v>
      </c>
      <c r="J115" t="s">
        <v>44</v>
      </c>
      <c r="O115" t="str">
        <v>DLPG</v>
      </c>
      <c r="S115" s="132" t="str">
        <f t="shared" si="2"/>
        <v>DGAS</v>
      </c>
      <c r="T115" s="132" t="str">
        <f t="shared" si="2"/>
        <v>DLPG</v>
      </c>
    </row>
    <row r="116" spans="3:28" x14ac:dyDescent="0.3">
      <c r="C116" s="90" t="s">
        <v>16</v>
      </c>
      <c r="D116" s="87" t="s">
        <v>15</v>
      </c>
      <c r="E116">
        <v>2030</v>
      </c>
      <c r="F116" t="s">
        <v>21</v>
      </c>
      <c r="H116">
        <v>3.4253444807592653E-2</v>
      </c>
      <c r="J116" t="s">
        <v>44</v>
      </c>
      <c r="O116" t="str">
        <v>DLPG</v>
      </c>
      <c r="S116" s="132" t="str">
        <f t="shared" si="2"/>
        <v>DGAS</v>
      </c>
      <c r="T116" s="132" t="str">
        <f t="shared" si="2"/>
        <v>DLPG</v>
      </c>
    </row>
    <row r="117" spans="3:28" x14ac:dyDescent="0.3">
      <c r="C117" s="90" t="s">
        <v>16</v>
      </c>
      <c r="D117" s="87" t="s">
        <v>15</v>
      </c>
      <c r="E117">
        <v>2035</v>
      </c>
      <c r="F117" t="s">
        <v>21</v>
      </c>
      <c r="H117">
        <v>3.2307154303457444E-2</v>
      </c>
      <c r="J117" t="s">
        <v>44</v>
      </c>
      <c r="O117" t="str">
        <v>DLPG</v>
      </c>
    </row>
    <row r="118" spans="3:28" x14ac:dyDescent="0.3">
      <c r="C118" s="90" t="s">
        <v>16</v>
      </c>
      <c r="D118" s="87" t="s">
        <v>15</v>
      </c>
      <c r="E118">
        <v>2040</v>
      </c>
      <c r="F118" t="s">
        <v>21</v>
      </c>
      <c r="H118">
        <v>2.9956721809371308E-2</v>
      </c>
      <c r="J118" t="s">
        <v>44</v>
      </c>
      <c r="O118" t="str">
        <v>DLPG</v>
      </c>
    </row>
    <row r="119" spans="3:28" x14ac:dyDescent="0.3">
      <c r="C119" s="90" t="s">
        <v>16</v>
      </c>
      <c r="D119" s="87" t="s">
        <v>15</v>
      </c>
      <c r="E119">
        <v>2045</v>
      </c>
      <c r="F119" t="s">
        <v>21</v>
      </c>
      <c r="H119">
        <v>2.7204546951603951E-2</v>
      </c>
      <c r="J119" t="s">
        <v>44</v>
      </c>
      <c r="O119" t="str">
        <v>DLPG</v>
      </c>
    </row>
    <row r="120" spans="3:28" x14ac:dyDescent="0.3">
      <c r="C120" s="90" t="s">
        <v>16</v>
      </c>
      <c r="D120" s="87" t="s">
        <v>15</v>
      </c>
      <c r="E120">
        <v>2050</v>
      </c>
      <c r="F120" t="s">
        <v>21</v>
      </c>
      <c r="H120">
        <v>2.4560938870772844E-2</v>
      </c>
      <c r="J120" t="s">
        <v>44</v>
      </c>
      <c r="O120" t="str">
        <v>DLPG</v>
      </c>
    </row>
    <row r="121" spans="3:28" x14ac:dyDescent="0.3">
      <c r="C121" s="90" t="s">
        <v>16</v>
      </c>
      <c r="D121" s="87" t="s">
        <v>15</v>
      </c>
      <c r="E121" s="87" cm="1">
        <f t="array" ref="E121:E128">+$B$44:$B$51</f>
        <v>2019</v>
      </c>
      <c r="F121" t="s">
        <v>21</v>
      </c>
      <c r="H121" s="131" cm="1">
        <f t="array" ref="H121:H128">+S44:S51</f>
        <v>4.1598287751059542E-3</v>
      </c>
      <c r="J121" t="s">
        <v>44</v>
      </c>
      <c r="O121" t="str" cm="1">
        <f t="array" ref="O121:O128">+Z124:Z131</f>
        <v>DHFO</v>
      </c>
    </row>
    <row r="122" spans="3:28" x14ac:dyDescent="0.3">
      <c r="C122" s="90" t="s">
        <v>16</v>
      </c>
      <c r="D122" s="87" t="s">
        <v>15</v>
      </c>
      <c r="E122">
        <v>2020</v>
      </c>
      <c r="F122" t="s">
        <v>21</v>
      </c>
      <c r="H122">
        <v>3.4747718586733869E-3</v>
      </c>
      <c r="J122" t="s">
        <v>44</v>
      </c>
      <c r="O122" t="str">
        <v>DHFO</v>
      </c>
    </row>
    <row r="123" spans="3:28" x14ac:dyDescent="0.3">
      <c r="C123" s="90" t="s">
        <v>16</v>
      </c>
      <c r="D123" s="87" t="s">
        <v>15</v>
      </c>
      <c r="E123">
        <v>2025</v>
      </c>
      <c r="F123" t="s">
        <v>21</v>
      </c>
      <c r="H123">
        <v>3.5645088396776461E-3</v>
      </c>
      <c r="J123" t="s">
        <v>44</v>
      </c>
      <c r="O123" t="str">
        <v>DHFO</v>
      </c>
    </row>
    <row r="124" spans="3:28" x14ac:dyDescent="0.3">
      <c r="C124" s="90" t="s">
        <v>16</v>
      </c>
      <c r="D124" s="87" t="s">
        <v>15</v>
      </c>
      <c r="E124">
        <v>2030</v>
      </c>
      <c r="F124" t="s">
        <v>21</v>
      </c>
      <c r="H124">
        <v>3.4878549365714726E-3</v>
      </c>
      <c r="J124" t="s">
        <v>44</v>
      </c>
      <c r="O124" t="str">
        <v>DHFO</v>
      </c>
      <c r="S124" s="134" t="s">
        <v>33</v>
      </c>
      <c r="T124" s="132" t="s">
        <v>35</v>
      </c>
      <c r="U124" s="132" t="s">
        <v>36</v>
      </c>
      <c r="V124" s="132" t="s">
        <v>37</v>
      </c>
      <c r="W124" s="132" t="s">
        <v>38</v>
      </c>
      <c r="X124" s="132" t="s">
        <v>46</v>
      </c>
      <c r="Y124" s="132" t="s">
        <v>41</v>
      </c>
      <c r="Z124" s="132" t="s">
        <v>47</v>
      </c>
      <c r="AA124" s="132" t="s">
        <v>48</v>
      </c>
      <c r="AB124" s="133" t="s">
        <v>49</v>
      </c>
    </row>
    <row r="125" spans="3:28" x14ac:dyDescent="0.3">
      <c r="C125" s="90" t="s">
        <v>16</v>
      </c>
      <c r="D125" s="87" t="s">
        <v>15</v>
      </c>
      <c r="E125">
        <v>2035</v>
      </c>
      <c r="F125" t="s">
        <v>21</v>
      </c>
      <c r="H125">
        <v>3.3264033264033266E-3</v>
      </c>
      <c r="J125" t="s">
        <v>44</v>
      </c>
      <c r="O125" t="str">
        <v>DHFO</v>
      </c>
      <c r="S125" s="132" t="str">
        <f t="shared" ref="S125:AB131" si="3">+S124</f>
        <v>DDSL</v>
      </c>
      <c r="T125" s="132" t="str">
        <f t="shared" si="3"/>
        <v>DBDSL</v>
      </c>
      <c r="U125" s="132" t="str">
        <f t="shared" si="3"/>
        <v>DGSL</v>
      </c>
      <c r="V125" s="132" t="str">
        <f t="shared" si="3"/>
        <v>DETH</v>
      </c>
      <c r="W125" s="132" t="str">
        <f t="shared" si="3"/>
        <v>DGAS</v>
      </c>
      <c r="X125" s="132" t="str">
        <f t="shared" si="3"/>
        <v>DKER</v>
      </c>
      <c r="Y125" s="132" t="str">
        <f t="shared" si="3"/>
        <v>DLPG</v>
      </c>
      <c r="Z125" s="132" t="str">
        <f t="shared" si="3"/>
        <v>DHFO</v>
      </c>
      <c r="AA125" s="132" t="str">
        <f t="shared" si="3"/>
        <v>DLOIL</v>
      </c>
      <c r="AB125" s="132" t="str">
        <f t="shared" si="3"/>
        <v>DH2</v>
      </c>
    </row>
    <row r="126" spans="3:28" x14ac:dyDescent="0.3">
      <c r="C126" s="90" t="s">
        <v>16</v>
      </c>
      <c r="D126" s="87" t="s">
        <v>15</v>
      </c>
      <c r="E126">
        <v>2040</v>
      </c>
      <c r="F126" t="s">
        <v>21</v>
      </c>
      <c r="H126">
        <v>3.2171086104052535E-3</v>
      </c>
      <c r="J126" t="s">
        <v>44</v>
      </c>
      <c r="O126" t="str">
        <v>DHFO</v>
      </c>
      <c r="S126" s="132" t="str">
        <f t="shared" si="3"/>
        <v>DDSL</v>
      </c>
      <c r="T126" s="132" t="str">
        <f t="shared" si="3"/>
        <v>DBDSL</v>
      </c>
      <c r="U126" s="132" t="str">
        <f t="shared" si="3"/>
        <v>DGSL</v>
      </c>
      <c r="V126" s="132" t="str">
        <f t="shared" si="3"/>
        <v>DETH</v>
      </c>
      <c r="W126" s="132" t="str">
        <f t="shared" si="3"/>
        <v>DGAS</v>
      </c>
      <c r="X126" s="132" t="str">
        <f t="shared" si="3"/>
        <v>DKER</v>
      </c>
      <c r="Y126" s="132" t="str">
        <f t="shared" si="3"/>
        <v>DLPG</v>
      </c>
      <c r="Z126" s="132" t="str">
        <f t="shared" si="3"/>
        <v>DHFO</v>
      </c>
      <c r="AA126" s="132" t="str">
        <f t="shared" si="3"/>
        <v>DLOIL</v>
      </c>
      <c r="AB126" s="132" t="str">
        <f t="shared" si="3"/>
        <v>DH2</v>
      </c>
    </row>
    <row r="127" spans="3:28" x14ac:dyDescent="0.3">
      <c r="C127" s="90" t="s">
        <v>16</v>
      </c>
      <c r="D127" s="87" t="s">
        <v>15</v>
      </c>
      <c r="E127">
        <v>2045</v>
      </c>
      <c r="F127" t="s">
        <v>21</v>
      </c>
      <c r="H127">
        <v>3.1636695555618292E-3</v>
      </c>
      <c r="J127" t="s">
        <v>44</v>
      </c>
      <c r="O127" t="str">
        <v>DHFO</v>
      </c>
      <c r="S127" s="132" t="str">
        <f t="shared" si="3"/>
        <v>DDSL</v>
      </c>
      <c r="T127" s="132" t="str">
        <f t="shared" si="3"/>
        <v>DBDSL</v>
      </c>
      <c r="U127" s="132" t="str">
        <f t="shared" si="3"/>
        <v>DGSL</v>
      </c>
      <c r="V127" s="132" t="str">
        <f t="shared" si="3"/>
        <v>DETH</v>
      </c>
      <c r="W127" s="132" t="str">
        <f t="shared" si="3"/>
        <v>DGAS</v>
      </c>
      <c r="X127" s="132" t="str">
        <f t="shared" si="3"/>
        <v>DKER</v>
      </c>
      <c r="Y127" s="132" t="str">
        <f t="shared" si="3"/>
        <v>DLPG</v>
      </c>
      <c r="Z127" s="132" t="str">
        <f t="shared" si="3"/>
        <v>DHFO</v>
      </c>
      <c r="AA127" s="132" t="str">
        <f t="shared" si="3"/>
        <v>DLOIL</v>
      </c>
      <c r="AB127" s="132" t="str">
        <f t="shared" si="3"/>
        <v>DH2</v>
      </c>
    </row>
    <row r="128" spans="3:28" x14ac:dyDescent="0.3">
      <c r="C128" s="90" t="s">
        <v>16</v>
      </c>
      <c r="D128" s="87" t="s">
        <v>15</v>
      </c>
      <c r="E128">
        <v>2050</v>
      </c>
      <c r="F128" t="s">
        <v>21</v>
      </c>
      <c r="H128">
        <v>3.1152235446013274E-3</v>
      </c>
      <c r="J128" t="s">
        <v>44</v>
      </c>
      <c r="O128" t="str">
        <v>DHFO</v>
      </c>
      <c r="S128" s="132" t="str">
        <f t="shared" si="3"/>
        <v>DDSL</v>
      </c>
      <c r="T128" s="132" t="str">
        <f t="shared" si="3"/>
        <v>DBDSL</v>
      </c>
      <c r="U128" s="132" t="str">
        <f t="shared" si="3"/>
        <v>DGSL</v>
      </c>
      <c r="V128" s="132" t="str">
        <f t="shared" si="3"/>
        <v>DETH</v>
      </c>
      <c r="W128" s="132" t="str">
        <f t="shared" si="3"/>
        <v>DGAS</v>
      </c>
      <c r="X128" s="132" t="str">
        <f t="shared" si="3"/>
        <v>DKER</v>
      </c>
      <c r="Y128" s="132" t="str">
        <f t="shared" si="3"/>
        <v>DLPG</v>
      </c>
      <c r="Z128" s="132" t="str">
        <f t="shared" si="3"/>
        <v>DHFO</v>
      </c>
      <c r="AA128" s="132" t="str">
        <f t="shared" si="3"/>
        <v>DLOIL</v>
      </c>
      <c r="AB128" s="132" t="str">
        <f t="shared" si="3"/>
        <v>DH2</v>
      </c>
    </row>
    <row r="129" spans="3:28" x14ac:dyDescent="0.3">
      <c r="C129" s="90" t="s">
        <v>16</v>
      </c>
      <c r="D129" s="87" t="s">
        <v>15</v>
      </c>
      <c r="E129" s="87" cm="1">
        <f t="array" ref="E129:E136">+$B$44:$B$51</f>
        <v>2019</v>
      </c>
      <c r="F129" t="s">
        <v>21</v>
      </c>
      <c r="H129" s="131" cm="1">
        <f t="array" ref="H129:H136">+T44:T51</f>
        <v>6.9173196282955177E-4</v>
      </c>
      <c r="J129" t="s">
        <v>44</v>
      </c>
      <c r="O129" t="str" cm="1">
        <f t="array" ref="O129:O136">+AA124:AA131</f>
        <v>DLOIL</v>
      </c>
      <c r="S129" s="132" t="str">
        <f t="shared" si="3"/>
        <v>DDSL</v>
      </c>
      <c r="T129" s="132" t="str">
        <f t="shared" si="3"/>
        <v>DBDSL</v>
      </c>
      <c r="U129" s="132" t="str">
        <f t="shared" si="3"/>
        <v>DGSL</v>
      </c>
      <c r="V129" s="132" t="str">
        <f t="shared" si="3"/>
        <v>DETH</v>
      </c>
      <c r="W129" s="132" t="str">
        <f t="shared" si="3"/>
        <v>DGAS</v>
      </c>
      <c r="X129" s="132" t="str">
        <f t="shared" si="3"/>
        <v>DKER</v>
      </c>
      <c r="Y129" s="132" t="str">
        <f t="shared" si="3"/>
        <v>DLPG</v>
      </c>
      <c r="Z129" s="132" t="str">
        <f t="shared" si="3"/>
        <v>DHFO</v>
      </c>
      <c r="AA129" s="132" t="str">
        <f t="shared" si="3"/>
        <v>DLOIL</v>
      </c>
      <c r="AB129" s="132" t="str">
        <f t="shared" si="3"/>
        <v>DH2</v>
      </c>
    </row>
    <row r="130" spans="3:28" x14ac:dyDescent="0.3">
      <c r="C130" s="90" t="s">
        <v>16</v>
      </c>
      <c r="D130" s="87" t="s">
        <v>15</v>
      </c>
      <c r="E130">
        <v>2020</v>
      </c>
      <c r="F130" t="s">
        <v>21</v>
      </c>
      <c r="H130">
        <v>6.9516034517028353E-4</v>
      </c>
      <c r="J130" t="s">
        <v>44</v>
      </c>
      <c r="O130" t="str">
        <v>DLOIL</v>
      </c>
      <c r="S130" s="132" t="str">
        <f t="shared" si="3"/>
        <v>DDSL</v>
      </c>
      <c r="T130" s="132" t="str">
        <f t="shared" si="3"/>
        <v>DBDSL</v>
      </c>
      <c r="U130" s="132" t="str">
        <f t="shared" si="3"/>
        <v>DGSL</v>
      </c>
      <c r="V130" s="132" t="str">
        <f t="shared" si="3"/>
        <v>DETH</v>
      </c>
      <c r="W130" s="132" t="str">
        <f t="shared" si="3"/>
        <v>DGAS</v>
      </c>
      <c r="X130" s="132" t="str">
        <f t="shared" si="3"/>
        <v>DKER</v>
      </c>
      <c r="Y130" s="132" t="str">
        <f t="shared" si="3"/>
        <v>DLPG</v>
      </c>
      <c r="Z130" s="132" t="str">
        <f t="shared" si="3"/>
        <v>DHFO</v>
      </c>
      <c r="AA130" s="132" t="str">
        <f t="shared" si="3"/>
        <v>DLOIL</v>
      </c>
      <c r="AB130" s="132" t="str">
        <f t="shared" si="3"/>
        <v>DH2</v>
      </c>
    </row>
    <row r="131" spans="3:28" x14ac:dyDescent="0.3">
      <c r="C131" s="90" t="s">
        <v>16</v>
      </c>
      <c r="D131" s="87" t="s">
        <v>15</v>
      </c>
      <c r="E131">
        <v>2025</v>
      </c>
      <c r="F131" t="s">
        <v>21</v>
      </c>
      <c r="H131">
        <v>7.1057494820588778E-4</v>
      </c>
      <c r="J131" t="s">
        <v>44</v>
      </c>
      <c r="O131" t="str">
        <v>DLOIL</v>
      </c>
      <c r="S131" s="132" t="str">
        <f t="shared" si="3"/>
        <v>DDSL</v>
      </c>
      <c r="T131" s="132" t="str">
        <f t="shared" si="3"/>
        <v>DBDSL</v>
      </c>
      <c r="U131" s="132" t="str">
        <f t="shared" si="3"/>
        <v>DGSL</v>
      </c>
      <c r="V131" s="132" t="str">
        <f t="shared" si="3"/>
        <v>DETH</v>
      </c>
      <c r="W131" s="132" t="str">
        <f t="shared" si="3"/>
        <v>DGAS</v>
      </c>
      <c r="X131" s="132" t="str">
        <f t="shared" si="3"/>
        <v>DKER</v>
      </c>
      <c r="Y131" s="132" t="str">
        <f t="shared" si="3"/>
        <v>DLPG</v>
      </c>
      <c r="Z131" s="132" t="str">
        <f t="shared" si="3"/>
        <v>DHFO</v>
      </c>
      <c r="AA131" s="132" t="str">
        <f t="shared" si="3"/>
        <v>DLOIL</v>
      </c>
      <c r="AB131" s="132" t="str">
        <f t="shared" si="3"/>
        <v>DH2</v>
      </c>
    </row>
    <row r="132" spans="3:28" x14ac:dyDescent="0.3">
      <c r="C132" s="90" t="s">
        <v>16</v>
      </c>
      <c r="D132" s="87" t="s">
        <v>15</v>
      </c>
      <c r="E132">
        <v>2030</v>
      </c>
      <c r="F132" t="s">
        <v>21</v>
      </c>
      <c r="H132">
        <v>6.8141293215656998E-4</v>
      </c>
      <c r="J132" t="s">
        <v>44</v>
      </c>
      <c r="O132" t="str">
        <v>DLOIL</v>
      </c>
    </row>
    <row r="133" spans="3:28" x14ac:dyDescent="0.3">
      <c r="C133" s="90" t="s">
        <v>16</v>
      </c>
      <c r="D133" s="87" t="s">
        <v>15</v>
      </c>
      <c r="E133">
        <v>2035</v>
      </c>
      <c r="F133" t="s">
        <v>21</v>
      </c>
      <c r="H133">
        <v>6.2101060252631418E-4</v>
      </c>
      <c r="J133" t="s">
        <v>44</v>
      </c>
      <c r="O133" t="str">
        <v>DLOIL</v>
      </c>
    </row>
    <row r="134" spans="3:28" x14ac:dyDescent="0.3">
      <c r="C134" s="90" t="s">
        <v>16</v>
      </c>
      <c r="D134" s="87" t="s">
        <v>15</v>
      </c>
      <c r="E134">
        <v>2040</v>
      </c>
      <c r="F134" t="s">
        <v>21</v>
      </c>
      <c r="H134">
        <v>5.8287600618441308E-4</v>
      </c>
      <c r="J134" t="s">
        <v>44</v>
      </c>
      <c r="O134" t="str">
        <v>DLOIL</v>
      </c>
    </row>
    <row r="135" spans="3:28" x14ac:dyDescent="0.3">
      <c r="C135" s="90" t="s">
        <v>16</v>
      </c>
      <c r="D135" s="87" t="s">
        <v>15</v>
      </c>
      <c r="E135">
        <v>2045</v>
      </c>
      <c r="F135" t="s">
        <v>21</v>
      </c>
      <c r="H135">
        <v>5.6899628929101313E-4</v>
      </c>
      <c r="J135" t="s">
        <v>44</v>
      </c>
      <c r="O135" t="str">
        <v>DLOIL</v>
      </c>
    </row>
    <row r="136" spans="3:28" x14ac:dyDescent="0.3">
      <c r="C136" s="90" t="s">
        <v>16</v>
      </c>
      <c r="D136" s="87" t="s">
        <v>15</v>
      </c>
      <c r="E136">
        <v>2050</v>
      </c>
      <c r="F136" t="s">
        <v>21</v>
      </c>
      <c r="H136">
        <v>5.6003398826963294E-4</v>
      </c>
      <c r="J136" t="s">
        <v>44</v>
      </c>
      <c r="O136" t="str">
        <v>DLOIL</v>
      </c>
    </row>
    <row r="137" spans="3:28" x14ac:dyDescent="0.3">
      <c r="C137" s="90" t="s">
        <v>16</v>
      </c>
      <c r="D137" s="87" t="s">
        <v>15</v>
      </c>
      <c r="E137" s="87" cm="1">
        <f t="array" ref="E137:E144">+$B$44:$B$51</f>
        <v>2019</v>
      </c>
      <c r="F137" t="s">
        <v>21</v>
      </c>
      <c r="H137" s="131" cm="1">
        <f t="array" ref="H137:H144">+U44:U51</f>
        <v>0</v>
      </c>
      <c r="J137" t="s">
        <v>44</v>
      </c>
      <c r="O137" t="str" cm="1">
        <f t="array" ref="O137:O144">+AB124:AB131</f>
        <v>DH2</v>
      </c>
    </row>
    <row r="138" spans="3:28" x14ac:dyDescent="0.3">
      <c r="C138" s="90" t="s">
        <v>16</v>
      </c>
      <c r="D138" s="87" t="s">
        <v>15</v>
      </c>
      <c r="E138">
        <v>2020</v>
      </c>
      <c r="F138" t="s">
        <v>21</v>
      </c>
      <c r="H138">
        <v>0</v>
      </c>
      <c r="J138" t="s">
        <v>44</v>
      </c>
      <c r="O138" t="str">
        <v>DH2</v>
      </c>
    </row>
    <row r="139" spans="3:28" x14ac:dyDescent="0.3">
      <c r="C139" s="90" t="s">
        <v>16</v>
      </c>
      <c r="D139" s="87" t="s">
        <v>15</v>
      </c>
      <c r="E139">
        <v>2025</v>
      </c>
      <c r="F139" t="s">
        <v>21</v>
      </c>
      <c r="H139">
        <v>0</v>
      </c>
      <c r="J139" t="s">
        <v>44</v>
      </c>
      <c r="O139" t="str">
        <v>DH2</v>
      </c>
    </row>
    <row r="140" spans="3:28" x14ac:dyDescent="0.3">
      <c r="C140" s="90" t="s">
        <v>16</v>
      </c>
      <c r="D140" s="87" t="s">
        <v>15</v>
      </c>
      <c r="E140">
        <v>2030</v>
      </c>
      <c r="F140" t="s">
        <v>21</v>
      </c>
      <c r="H140">
        <v>0</v>
      </c>
      <c r="J140" t="s">
        <v>44</v>
      </c>
      <c r="O140" t="str">
        <v>DH2</v>
      </c>
    </row>
    <row r="141" spans="3:28" x14ac:dyDescent="0.3">
      <c r="C141" s="90" t="s">
        <v>16</v>
      </c>
      <c r="D141" s="87" t="s">
        <v>15</v>
      </c>
      <c r="E141">
        <v>2035</v>
      </c>
      <c r="F141" t="s">
        <v>21</v>
      </c>
      <c r="H141">
        <v>0</v>
      </c>
      <c r="J141" t="s">
        <v>44</v>
      </c>
      <c r="O141" t="str">
        <v>DH2</v>
      </c>
    </row>
    <row r="142" spans="3:28" x14ac:dyDescent="0.3">
      <c r="C142" s="90" t="s">
        <v>16</v>
      </c>
      <c r="D142" s="87" t="s">
        <v>15</v>
      </c>
      <c r="E142">
        <v>2040</v>
      </c>
      <c r="F142" t="s">
        <v>21</v>
      </c>
      <c r="H142">
        <v>0</v>
      </c>
      <c r="J142" t="s">
        <v>44</v>
      </c>
      <c r="O142" t="str">
        <v>DH2</v>
      </c>
    </row>
    <row r="143" spans="3:28" x14ac:dyDescent="0.3">
      <c r="C143" s="90" t="s">
        <v>16</v>
      </c>
      <c r="D143" s="87" t="s">
        <v>15</v>
      </c>
      <c r="E143">
        <v>2045</v>
      </c>
      <c r="F143" t="s">
        <v>21</v>
      </c>
      <c r="H143">
        <v>0</v>
      </c>
      <c r="J143" t="s">
        <v>44</v>
      </c>
      <c r="O143" t="str">
        <v>DH2</v>
      </c>
    </row>
    <row r="144" spans="3:28" x14ac:dyDescent="0.3">
      <c r="C144" s="95" t="s">
        <v>16</v>
      </c>
      <c r="D144" s="30" t="s">
        <v>15</v>
      </c>
      <c r="E144" s="75">
        <v>2050</v>
      </c>
      <c r="F144" s="75" t="s">
        <v>21</v>
      </c>
      <c r="G144" s="75"/>
      <c r="H144" s="75">
        <v>0</v>
      </c>
      <c r="I144" s="75"/>
      <c r="J144" s="75" t="s">
        <v>44</v>
      </c>
      <c r="K144" s="75"/>
      <c r="L144" s="75"/>
      <c r="M144" s="75"/>
      <c r="N144" s="75"/>
      <c r="O144" s="75" t="str">
        <v>DH2</v>
      </c>
    </row>
    <row r="145" spans="3:15" x14ac:dyDescent="0.3">
      <c r="C145" s="90" t="s">
        <v>16</v>
      </c>
      <c r="D145" s="87" t="s">
        <v>15</v>
      </c>
      <c r="E145" s="87" cm="1">
        <f t="array" ref="E145:E152">+$B$44:$B$51</f>
        <v>2019</v>
      </c>
      <c r="F145" t="s">
        <v>21</v>
      </c>
      <c r="H145" s="131" cm="1">
        <f t="array" ref="H145:H152">+Z44:Z51</f>
        <v>3.638539169699493E-2</v>
      </c>
      <c r="J145" t="s">
        <v>50</v>
      </c>
      <c r="O145" t="str" cm="1">
        <f t="array" ref="O145:O152">+W206:W213</f>
        <v>DGAS</v>
      </c>
    </row>
    <row r="146" spans="3:15" x14ac:dyDescent="0.3">
      <c r="C146" s="90" t="s">
        <v>16</v>
      </c>
      <c r="D146" s="87" t="s">
        <v>15</v>
      </c>
      <c r="E146">
        <v>2020</v>
      </c>
      <c r="F146" t="s">
        <v>21</v>
      </c>
      <c r="H146">
        <v>3.5103329870383511E-2</v>
      </c>
      <c r="J146" t="s">
        <v>50</v>
      </c>
      <c r="O146" t="str">
        <v>DGAS</v>
      </c>
    </row>
    <row r="147" spans="3:15" x14ac:dyDescent="0.3">
      <c r="C147" s="90" t="s">
        <v>16</v>
      </c>
      <c r="D147" s="87" t="s">
        <v>15</v>
      </c>
      <c r="E147">
        <v>2025</v>
      </c>
      <c r="F147" t="s">
        <v>21</v>
      </c>
      <c r="H147">
        <v>2.9243657692965264E-2</v>
      </c>
      <c r="J147" t="s">
        <v>50</v>
      </c>
      <c r="O147" t="str">
        <v>DGAS</v>
      </c>
    </row>
    <row r="148" spans="3:15" x14ac:dyDescent="0.3">
      <c r="C148" s="90" t="s">
        <v>16</v>
      </c>
      <c r="D148" s="87" t="s">
        <v>15</v>
      </c>
      <c r="E148">
        <v>2030</v>
      </c>
      <c r="F148" t="s">
        <v>21</v>
      </c>
      <c r="H148">
        <v>3.3186025748439742E-2</v>
      </c>
      <c r="J148" t="s">
        <v>50</v>
      </c>
      <c r="O148" t="str">
        <v>DGAS</v>
      </c>
    </row>
    <row r="149" spans="3:15" x14ac:dyDescent="0.3">
      <c r="C149" s="90" t="s">
        <v>16</v>
      </c>
      <c r="D149" s="87" t="s">
        <v>15</v>
      </c>
      <c r="E149">
        <v>2035</v>
      </c>
      <c r="F149" t="s">
        <v>21</v>
      </c>
      <c r="H149">
        <v>5.6885738452003974E-2</v>
      </c>
      <c r="J149" t="s">
        <v>50</v>
      </c>
      <c r="O149" t="str">
        <v>DGAS</v>
      </c>
    </row>
    <row r="150" spans="3:15" x14ac:dyDescent="0.3">
      <c r="C150" s="90" t="s">
        <v>16</v>
      </c>
      <c r="D150" s="87" t="s">
        <v>15</v>
      </c>
      <c r="E150">
        <v>2040</v>
      </c>
      <c r="F150" t="s">
        <v>21</v>
      </c>
      <c r="H150">
        <v>0.10924939552111652</v>
      </c>
      <c r="J150" t="s">
        <v>50</v>
      </c>
      <c r="O150" t="str">
        <v>DGAS</v>
      </c>
    </row>
    <row r="151" spans="3:15" x14ac:dyDescent="0.3">
      <c r="C151" s="90" t="s">
        <v>16</v>
      </c>
      <c r="D151" s="87" t="s">
        <v>15</v>
      </c>
      <c r="E151">
        <v>2045</v>
      </c>
      <c r="F151" t="s">
        <v>21</v>
      </c>
      <c r="H151">
        <v>0.17448928789276602</v>
      </c>
      <c r="J151" t="s">
        <v>50</v>
      </c>
      <c r="O151" t="str">
        <v>DGAS</v>
      </c>
    </row>
    <row r="152" spans="3:15" x14ac:dyDescent="0.3">
      <c r="C152" s="90" t="s">
        <v>16</v>
      </c>
      <c r="D152" s="87" t="s">
        <v>15</v>
      </c>
      <c r="E152">
        <v>2050</v>
      </c>
      <c r="F152" t="s">
        <v>21</v>
      </c>
      <c r="H152">
        <v>0.24193704931794216</v>
      </c>
      <c r="J152" t="s">
        <v>50</v>
      </c>
      <c r="O152" t="str">
        <v>DGAS</v>
      </c>
    </row>
    <row r="153" spans="3:15" x14ac:dyDescent="0.3">
      <c r="C153" s="90" t="s">
        <v>16</v>
      </c>
      <c r="D153" s="87" t="s">
        <v>15</v>
      </c>
      <c r="E153" s="87" cm="1">
        <f t="array" ref="E153:E160">+$B$44:$B$51</f>
        <v>2019</v>
      </c>
      <c r="F153" t="s">
        <v>21</v>
      </c>
      <c r="H153" s="131" cm="1">
        <f t="array" ref="H153:H160">+AA44:AA51</f>
        <v>0.10288236971605716</v>
      </c>
      <c r="J153" t="s">
        <v>50</v>
      </c>
      <c r="O153" t="str" cm="1">
        <f t="array" ref="O153:O160">+X206:X213</f>
        <v>DKER</v>
      </c>
    </row>
    <row r="154" spans="3:15" x14ac:dyDescent="0.3">
      <c r="C154" s="90" t="s">
        <v>16</v>
      </c>
      <c r="D154" s="87" t="s">
        <v>15</v>
      </c>
      <c r="E154">
        <v>2020</v>
      </c>
      <c r="F154" t="s">
        <v>21</v>
      </c>
      <c r="H154">
        <v>7.8956819813146659E-2</v>
      </c>
      <c r="J154" t="s">
        <v>50</v>
      </c>
      <c r="O154" t="str">
        <v>DKER</v>
      </c>
    </row>
    <row r="155" spans="3:15" x14ac:dyDescent="0.3">
      <c r="C155" s="90" t="s">
        <v>16</v>
      </c>
      <c r="D155" s="87" t="s">
        <v>15</v>
      </c>
      <c r="E155">
        <v>2025</v>
      </c>
      <c r="F155" t="s">
        <v>21</v>
      </c>
      <c r="H155">
        <v>8.5954902760188717E-2</v>
      </c>
      <c r="J155" t="s">
        <v>50</v>
      </c>
      <c r="O155" t="str">
        <v>DKER</v>
      </c>
    </row>
    <row r="156" spans="3:15" x14ac:dyDescent="0.3">
      <c r="C156" s="90" t="s">
        <v>16</v>
      </c>
      <c r="D156" s="87" t="s">
        <v>15</v>
      </c>
      <c r="E156">
        <v>2030</v>
      </c>
      <c r="F156" t="s">
        <v>21</v>
      </c>
      <c r="H156">
        <v>9.5693785443174445E-2</v>
      </c>
      <c r="J156" t="s">
        <v>50</v>
      </c>
      <c r="O156" t="str">
        <v>DKER</v>
      </c>
    </row>
    <row r="157" spans="3:15" x14ac:dyDescent="0.3">
      <c r="C157" s="90" t="s">
        <v>16</v>
      </c>
      <c r="D157" s="87" t="s">
        <v>15</v>
      </c>
      <c r="E157">
        <v>2035</v>
      </c>
      <c r="F157" t="s">
        <v>21</v>
      </c>
      <c r="H157">
        <v>0.10966175792179413</v>
      </c>
      <c r="J157" t="s">
        <v>50</v>
      </c>
      <c r="O157" t="str">
        <v>DKER</v>
      </c>
    </row>
    <row r="158" spans="3:15" x14ac:dyDescent="0.3">
      <c r="C158" s="90" t="s">
        <v>16</v>
      </c>
      <c r="D158" s="87" t="s">
        <v>15</v>
      </c>
      <c r="E158">
        <v>2040</v>
      </c>
      <c r="F158" t="s">
        <v>21</v>
      </c>
      <c r="H158">
        <v>0.12632670572280777</v>
      </c>
      <c r="J158" t="s">
        <v>50</v>
      </c>
      <c r="O158" t="str">
        <v>DKER</v>
      </c>
    </row>
    <row r="159" spans="3:15" x14ac:dyDescent="0.3">
      <c r="C159" s="90" t="s">
        <v>16</v>
      </c>
      <c r="D159" s="87" t="s">
        <v>15</v>
      </c>
      <c r="E159">
        <v>2045</v>
      </c>
      <c r="F159" t="s">
        <v>21</v>
      </c>
      <c r="H159">
        <v>0.14612975474276557</v>
      </c>
      <c r="J159" t="s">
        <v>50</v>
      </c>
      <c r="O159" t="str">
        <v>DKER</v>
      </c>
    </row>
    <row r="160" spans="3:15" x14ac:dyDescent="0.3">
      <c r="C160" s="90" t="s">
        <v>16</v>
      </c>
      <c r="D160" s="87" t="s">
        <v>15</v>
      </c>
      <c r="E160">
        <v>2050</v>
      </c>
      <c r="F160" t="s">
        <v>21</v>
      </c>
      <c r="H160">
        <v>0.16633302795221391</v>
      </c>
      <c r="J160" t="s">
        <v>50</v>
      </c>
      <c r="O160" t="str">
        <v>DKER</v>
      </c>
    </row>
    <row r="161" spans="3:15" x14ac:dyDescent="0.3">
      <c r="C161" s="90" t="s">
        <v>16</v>
      </c>
      <c r="D161" s="87" t="s">
        <v>15</v>
      </c>
      <c r="E161" s="87" cm="1">
        <f t="array" ref="E161:E168">+$B$44:$B$51</f>
        <v>2019</v>
      </c>
      <c r="F161" t="s">
        <v>21</v>
      </c>
      <c r="H161" s="131" cm="1">
        <f t="array" ref="H161:H168">+AB44:AB51</f>
        <v>5.4111527860738156E-5</v>
      </c>
      <c r="J161" t="s">
        <v>50</v>
      </c>
      <c r="O161" t="str" cm="1">
        <f t="array" ref="O161:O168">+Y206:Y213</f>
        <v>DLPG</v>
      </c>
    </row>
    <row r="162" spans="3:15" x14ac:dyDescent="0.3">
      <c r="C162" s="90" t="s">
        <v>16</v>
      </c>
      <c r="D162" s="87" t="s">
        <v>15</v>
      </c>
      <c r="E162">
        <v>2020</v>
      </c>
      <c r="F162" t="s">
        <v>21</v>
      </c>
      <c r="H162">
        <v>5.4211758426149249E-5</v>
      </c>
      <c r="J162" t="s">
        <v>50</v>
      </c>
      <c r="O162" t="str">
        <v>DLPG</v>
      </c>
    </row>
    <row r="163" spans="3:15" x14ac:dyDescent="0.3">
      <c r="C163" s="90" t="s">
        <v>16</v>
      </c>
      <c r="D163" s="87" t="s">
        <v>15</v>
      </c>
      <c r="E163">
        <v>2025</v>
      </c>
      <c r="F163" t="s">
        <v>21</v>
      </c>
      <c r="H163">
        <v>6.5757460183857858E-5</v>
      </c>
      <c r="J163" t="s">
        <v>50</v>
      </c>
      <c r="O163" t="str">
        <v>DLPG</v>
      </c>
    </row>
    <row r="164" spans="3:15" x14ac:dyDescent="0.3">
      <c r="C164" s="90" t="s">
        <v>16</v>
      </c>
      <c r="D164" s="87" t="s">
        <v>15</v>
      </c>
      <c r="E164">
        <v>2030</v>
      </c>
      <c r="F164" t="s">
        <v>21</v>
      </c>
      <c r="H164">
        <v>2.4252211422560056E-4</v>
      </c>
      <c r="J164" t="s">
        <v>50</v>
      </c>
      <c r="O164" t="str">
        <v>DLPG</v>
      </c>
    </row>
    <row r="165" spans="3:15" x14ac:dyDescent="0.3">
      <c r="C165" s="90" t="s">
        <v>16</v>
      </c>
      <c r="D165" s="87" t="s">
        <v>15</v>
      </c>
      <c r="E165">
        <v>2035</v>
      </c>
      <c r="F165" t="s">
        <v>21</v>
      </c>
      <c r="H165">
        <v>2.1273060085929465E-3</v>
      </c>
      <c r="J165" t="s">
        <v>50</v>
      </c>
      <c r="O165" t="str">
        <v>DLPG</v>
      </c>
    </row>
    <row r="166" spans="3:15" x14ac:dyDescent="0.3">
      <c r="C166" s="90" t="s">
        <v>16</v>
      </c>
      <c r="D166" s="87" t="s">
        <v>15</v>
      </c>
      <c r="E166">
        <v>2040</v>
      </c>
      <c r="F166" t="s">
        <v>21</v>
      </c>
      <c r="H166">
        <v>7.0850289641209577E-3</v>
      </c>
      <c r="J166" t="s">
        <v>50</v>
      </c>
      <c r="O166" t="str">
        <v>DLPG</v>
      </c>
    </row>
    <row r="167" spans="3:15" x14ac:dyDescent="0.3">
      <c r="C167" s="90" t="s">
        <v>16</v>
      </c>
      <c r="D167" s="87" t="s">
        <v>15</v>
      </c>
      <c r="E167">
        <v>2045</v>
      </c>
      <c r="F167" t="s">
        <v>21</v>
      </c>
      <c r="H167">
        <v>1.2722482598883382E-2</v>
      </c>
      <c r="J167" t="s">
        <v>50</v>
      </c>
      <c r="O167" t="str">
        <v>DLPG</v>
      </c>
    </row>
    <row r="168" spans="3:15" x14ac:dyDescent="0.3">
      <c r="C168" s="90" t="s">
        <v>16</v>
      </c>
      <c r="D168" s="87" t="s">
        <v>15</v>
      </c>
      <c r="E168">
        <v>2050</v>
      </c>
      <c r="F168" t="s">
        <v>21</v>
      </c>
      <c r="H168">
        <v>1.8219157943576481E-2</v>
      </c>
      <c r="J168" t="s">
        <v>50</v>
      </c>
      <c r="O168" t="str">
        <v>DLPG</v>
      </c>
    </row>
    <row r="169" spans="3:15" x14ac:dyDescent="0.3">
      <c r="C169" s="90" t="s">
        <v>16</v>
      </c>
      <c r="D169" s="87" t="s">
        <v>15</v>
      </c>
      <c r="E169" s="87" cm="1">
        <f t="array" ref="E169:E176">+$B$44:$B$51</f>
        <v>2019</v>
      </c>
      <c r="F169" t="s">
        <v>21</v>
      </c>
      <c r="H169" s="131" cm="1">
        <f t="array" ref="H169:H176">+AC44:AC51</f>
        <v>1.2957188037907301E-3</v>
      </c>
      <c r="J169" t="s">
        <v>50</v>
      </c>
      <c r="O169" t="str" cm="1">
        <f t="array" ref="O169:O176">+Z206:Z213</f>
        <v>DHFO</v>
      </c>
    </row>
    <row r="170" spans="3:15" x14ac:dyDescent="0.3">
      <c r="C170" s="90" t="s">
        <v>16</v>
      </c>
      <c r="D170" s="87" t="s">
        <v>15</v>
      </c>
      <c r="E170">
        <v>2020</v>
      </c>
      <c r="F170" t="s">
        <v>21</v>
      </c>
      <c r="H170">
        <v>1.5163654352083479E-3</v>
      </c>
      <c r="J170" t="s">
        <v>50</v>
      </c>
      <c r="O170" t="str">
        <v>DHFO</v>
      </c>
    </row>
    <row r="171" spans="3:15" x14ac:dyDescent="0.3">
      <c r="C171" s="90" t="s">
        <v>16</v>
      </c>
      <c r="D171" s="87" t="s">
        <v>15</v>
      </c>
      <c r="E171">
        <v>2025</v>
      </c>
      <c r="F171" t="s">
        <v>21</v>
      </c>
      <c r="H171">
        <v>1.6507443357684222E-3</v>
      </c>
      <c r="J171" t="s">
        <v>50</v>
      </c>
      <c r="O171" t="str">
        <v>DHFO</v>
      </c>
    </row>
    <row r="172" spans="3:15" x14ac:dyDescent="0.3">
      <c r="C172" s="90" t="s">
        <v>16</v>
      </c>
      <c r="D172" s="87" t="s">
        <v>15</v>
      </c>
      <c r="E172">
        <v>2030</v>
      </c>
      <c r="F172" t="s">
        <v>21</v>
      </c>
      <c r="H172">
        <v>1.8377272378670209E-3</v>
      </c>
      <c r="J172" t="s">
        <v>50</v>
      </c>
      <c r="O172" t="str">
        <v>DHFO</v>
      </c>
    </row>
    <row r="173" spans="3:15" x14ac:dyDescent="0.3">
      <c r="C173" s="90" t="s">
        <v>16</v>
      </c>
      <c r="D173" s="87" t="s">
        <v>15</v>
      </c>
      <c r="E173">
        <v>2035</v>
      </c>
      <c r="F173" t="s">
        <v>21</v>
      </c>
      <c r="H173">
        <v>2.1060230822497719E-3</v>
      </c>
      <c r="J173" t="s">
        <v>50</v>
      </c>
      <c r="O173" t="str">
        <v>DHFO</v>
      </c>
    </row>
    <row r="174" spans="3:15" x14ac:dyDescent="0.3">
      <c r="C174" s="90" t="s">
        <v>16</v>
      </c>
      <c r="D174" s="87" t="s">
        <v>15</v>
      </c>
      <c r="E174">
        <v>2040</v>
      </c>
      <c r="F174" t="s">
        <v>21</v>
      </c>
      <c r="H174">
        <v>2.426115155485672E-3</v>
      </c>
      <c r="J174" t="s">
        <v>50</v>
      </c>
      <c r="O174" t="str">
        <v>DHFO</v>
      </c>
    </row>
    <row r="175" spans="3:15" x14ac:dyDescent="0.3">
      <c r="C175" s="90" t="s">
        <v>16</v>
      </c>
      <c r="D175" s="87" t="s">
        <v>15</v>
      </c>
      <c r="E175">
        <v>2045</v>
      </c>
      <c r="F175" t="s">
        <v>21</v>
      </c>
      <c r="H175">
        <v>2.8064624711062911E-3</v>
      </c>
      <c r="J175" t="s">
        <v>50</v>
      </c>
      <c r="O175" t="str">
        <v>DHFO</v>
      </c>
    </row>
    <row r="176" spans="3:15" x14ac:dyDescent="0.3">
      <c r="C176" s="90" t="s">
        <v>16</v>
      </c>
      <c r="D176" s="87" t="s">
        <v>15</v>
      </c>
      <c r="E176">
        <v>2050</v>
      </c>
      <c r="F176" t="s">
        <v>21</v>
      </c>
      <c r="H176">
        <v>3.1943525714388877E-3</v>
      </c>
      <c r="J176" t="s">
        <v>50</v>
      </c>
      <c r="O176" t="str">
        <v>DHFO</v>
      </c>
    </row>
    <row r="177" spans="3:15" x14ac:dyDescent="0.3">
      <c r="C177" s="90" t="s">
        <v>16</v>
      </c>
      <c r="D177" s="87" t="s">
        <v>15</v>
      </c>
      <c r="E177" s="87" cm="1">
        <f t="array" ref="E177:E184">+$B$44:$B$51</f>
        <v>2019</v>
      </c>
      <c r="F177" t="s">
        <v>21</v>
      </c>
      <c r="H177" s="131" cm="1">
        <f t="array" ref="H177:H184">+AD44:AD51</f>
        <v>9.1258830749058398E-4</v>
      </c>
      <c r="J177" t="s">
        <v>50</v>
      </c>
      <c r="O177" t="str" cm="1">
        <f t="array" ref="O177:O184">+AA206:AA213</f>
        <v>DAVG</v>
      </c>
    </row>
    <row r="178" spans="3:15" x14ac:dyDescent="0.3">
      <c r="C178" s="90" t="s">
        <v>16</v>
      </c>
      <c r="D178" s="87" t="s">
        <v>15</v>
      </c>
      <c r="E178">
        <v>2020</v>
      </c>
      <c r="F178" t="s">
        <v>21</v>
      </c>
      <c r="H178">
        <v>7.0040896864040911E-4</v>
      </c>
      <c r="J178" t="s">
        <v>50</v>
      </c>
      <c r="O178" t="str">
        <v>DAVG</v>
      </c>
    </row>
    <row r="179" spans="3:15" x14ac:dyDescent="0.3">
      <c r="C179" s="90" t="s">
        <v>16</v>
      </c>
      <c r="D179" s="87" t="s">
        <v>15</v>
      </c>
      <c r="E179">
        <v>2025</v>
      </c>
      <c r="F179" t="s">
        <v>21</v>
      </c>
      <c r="H179">
        <v>7.6247709126129768E-4</v>
      </c>
      <c r="J179" t="s">
        <v>50</v>
      </c>
      <c r="O179" t="str">
        <v>DAVG</v>
      </c>
    </row>
    <row r="180" spans="3:15" x14ac:dyDescent="0.3">
      <c r="C180" s="90" t="s">
        <v>16</v>
      </c>
      <c r="D180" s="87" t="s">
        <v>15</v>
      </c>
      <c r="E180">
        <v>2030</v>
      </c>
      <c r="F180" t="s">
        <v>21</v>
      </c>
      <c r="H180">
        <v>8.4882739978960195E-4</v>
      </c>
      <c r="J180" t="s">
        <v>50</v>
      </c>
      <c r="O180" t="str">
        <v>DAVG</v>
      </c>
    </row>
    <row r="181" spans="3:15" x14ac:dyDescent="0.3">
      <c r="C181" s="90" t="s">
        <v>16</v>
      </c>
      <c r="D181" s="87" t="s">
        <v>15</v>
      </c>
      <c r="E181">
        <v>2035</v>
      </c>
      <c r="F181" t="s">
        <v>21</v>
      </c>
      <c r="H181">
        <v>9.728129643747775E-4</v>
      </c>
      <c r="J181" t="s">
        <v>50</v>
      </c>
      <c r="O181" t="str">
        <v>DAVG</v>
      </c>
    </row>
    <row r="182" spans="3:15" x14ac:dyDescent="0.3">
      <c r="C182" s="90" t="s">
        <v>16</v>
      </c>
      <c r="D182" s="87" t="s">
        <v>15</v>
      </c>
      <c r="E182">
        <v>2040</v>
      </c>
      <c r="F182" t="s">
        <v>21</v>
      </c>
      <c r="H182">
        <v>1.1205686256906097E-3</v>
      </c>
      <c r="J182" t="s">
        <v>50</v>
      </c>
      <c r="O182" t="str">
        <v>DAVG</v>
      </c>
    </row>
    <row r="183" spans="3:15" x14ac:dyDescent="0.3">
      <c r="C183" s="90" t="s">
        <v>16</v>
      </c>
      <c r="D183" s="87" t="s">
        <v>15</v>
      </c>
      <c r="E183">
        <v>2045</v>
      </c>
      <c r="F183" t="s">
        <v>21</v>
      </c>
      <c r="H183">
        <v>1.2962993132885799E-3</v>
      </c>
      <c r="J183" t="s">
        <v>50</v>
      </c>
      <c r="O183" t="str">
        <v>DAVG</v>
      </c>
    </row>
    <row r="184" spans="3:15" x14ac:dyDescent="0.3">
      <c r="C184" s="90" t="s">
        <v>16</v>
      </c>
      <c r="D184" s="87" t="s">
        <v>15</v>
      </c>
      <c r="E184">
        <v>2050</v>
      </c>
      <c r="F184" t="s">
        <v>21</v>
      </c>
      <c r="H184">
        <v>1.4754129737790782E-3</v>
      </c>
      <c r="J184" t="s">
        <v>50</v>
      </c>
      <c r="O184" t="str">
        <v>DAVG</v>
      </c>
    </row>
    <row r="185" spans="3:15" x14ac:dyDescent="0.3">
      <c r="C185" s="90" t="s">
        <v>16</v>
      </c>
      <c r="D185" s="87" t="s">
        <v>15</v>
      </c>
      <c r="E185" s="87" cm="1">
        <f t="array" ref="E185:E192">+$B$44:$B$51</f>
        <v>2019</v>
      </c>
      <c r="F185" t="s">
        <v>21</v>
      </c>
      <c r="H185" s="131" cm="1">
        <f t="array" ref="H185:H192">+AE44:AE51</f>
        <v>0</v>
      </c>
      <c r="J185" t="s">
        <v>50</v>
      </c>
      <c r="O185" t="str" cm="1">
        <f t="array" ref="O185:O192">+AB206:AB213</f>
        <v>DH2</v>
      </c>
    </row>
    <row r="186" spans="3:15" x14ac:dyDescent="0.3">
      <c r="C186" s="90" t="s">
        <v>16</v>
      </c>
      <c r="D186" s="87" t="s">
        <v>15</v>
      </c>
      <c r="E186">
        <v>2020</v>
      </c>
      <c r="F186" t="s">
        <v>21</v>
      </c>
      <c r="H186">
        <v>0</v>
      </c>
      <c r="J186" t="s">
        <v>50</v>
      </c>
      <c r="O186" t="str">
        <v>DH2</v>
      </c>
    </row>
    <row r="187" spans="3:15" x14ac:dyDescent="0.3">
      <c r="C187" s="90" t="s">
        <v>16</v>
      </c>
      <c r="D187" s="87" t="s">
        <v>15</v>
      </c>
      <c r="E187">
        <v>2025</v>
      </c>
      <c r="F187" t="s">
        <v>21</v>
      </c>
      <c r="H187">
        <v>0</v>
      </c>
      <c r="J187" t="s">
        <v>50</v>
      </c>
      <c r="O187" t="str">
        <v>DH2</v>
      </c>
    </row>
    <row r="188" spans="3:15" x14ac:dyDescent="0.3">
      <c r="C188" s="90" t="s">
        <v>16</v>
      </c>
      <c r="D188" s="87" t="s">
        <v>15</v>
      </c>
      <c r="E188">
        <v>2030</v>
      </c>
      <c r="F188" t="s">
        <v>21</v>
      </c>
      <c r="H188">
        <v>0</v>
      </c>
      <c r="J188" t="s">
        <v>50</v>
      </c>
      <c r="O188" t="str">
        <v>DH2</v>
      </c>
    </row>
    <row r="189" spans="3:15" x14ac:dyDescent="0.3">
      <c r="C189" s="90" t="s">
        <v>16</v>
      </c>
      <c r="D189" s="87" t="s">
        <v>15</v>
      </c>
      <c r="E189">
        <v>2035</v>
      </c>
      <c r="F189" t="s">
        <v>21</v>
      </c>
      <c r="H189">
        <v>0</v>
      </c>
      <c r="J189" t="s">
        <v>50</v>
      </c>
      <c r="O189" t="str">
        <v>DH2</v>
      </c>
    </row>
    <row r="190" spans="3:15" x14ac:dyDescent="0.3">
      <c r="C190" s="90" t="s">
        <v>16</v>
      </c>
      <c r="D190" s="87" t="s">
        <v>15</v>
      </c>
      <c r="E190">
        <v>2040</v>
      </c>
      <c r="F190" t="s">
        <v>21</v>
      </c>
      <c r="H190">
        <v>0</v>
      </c>
      <c r="J190" t="s">
        <v>50</v>
      </c>
      <c r="O190" t="str">
        <v>DH2</v>
      </c>
    </row>
    <row r="191" spans="3:15" x14ac:dyDescent="0.3">
      <c r="C191" s="90" t="s">
        <v>16</v>
      </c>
      <c r="D191" s="87" t="s">
        <v>15</v>
      </c>
      <c r="E191">
        <v>2045</v>
      </c>
      <c r="F191" t="s">
        <v>21</v>
      </c>
      <c r="H191">
        <v>0</v>
      </c>
      <c r="J191" t="s">
        <v>50</v>
      </c>
      <c r="O191" t="str">
        <v>DH2</v>
      </c>
    </row>
    <row r="192" spans="3:15" x14ac:dyDescent="0.3">
      <c r="C192" s="90" t="s">
        <v>16</v>
      </c>
      <c r="D192" s="87" t="s">
        <v>15</v>
      </c>
      <c r="E192">
        <v>2050</v>
      </c>
      <c r="F192" t="s">
        <v>21</v>
      </c>
      <c r="H192">
        <v>0</v>
      </c>
      <c r="J192" t="s">
        <v>50</v>
      </c>
      <c r="O192" t="str">
        <v>DH2</v>
      </c>
    </row>
    <row r="206" spans="19:28" x14ac:dyDescent="0.3">
      <c r="S206" s="134" t="s">
        <v>33</v>
      </c>
      <c r="T206" s="132" t="s">
        <v>35</v>
      </c>
      <c r="U206" s="132" t="s">
        <v>36</v>
      </c>
      <c r="V206" s="132" t="s">
        <v>37</v>
      </c>
      <c r="W206" s="132" t="s">
        <v>38</v>
      </c>
      <c r="X206" s="132" t="s">
        <v>46</v>
      </c>
      <c r="Y206" s="132" t="s">
        <v>41</v>
      </c>
      <c r="Z206" s="132" t="s">
        <v>47</v>
      </c>
      <c r="AA206" s="132" t="s">
        <v>52</v>
      </c>
      <c r="AB206" s="133" t="s">
        <v>49</v>
      </c>
    </row>
    <row r="207" spans="19:28" x14ac:dyDescent="0.3">
      <c r="S207" s="132" t="str">
        <f t="shared" ref="S207:AB213" si="4">+S206</f>
        <v>DDSL</v>
      </c>
      <c r="T207" s="132" t="str">
        <f t="shared" si="4"/>
        <v>DBDSL</v>
      </c>
      <c r="U207" s="132" t="str">
        <f t="shared" si="4"/>
        <v>DGSL</v>
      </c>
      <c r="V207" s="132" t="str">
        <f t="shared" si="4"/>
        <v>DETH</v>
      </c>
      <c r="W207" s="132" t="str">
        <f t="shared" si="4"/>
        <v>DGAS</v>
      </c>
      <c r="X207" s="132" t="str">
        <f t="shared" si="4"/>
        <v>DKER</v>
      </c>
      <c r="Y207" s="132" t="str">
        <f t="shared" si="4"/>
        <v>DLPG</v>
      </c>
      <c r="Z207" s="132" t="str">
        <f t="shared" si="4"/>
        <v>DHFO</v>
      </c>
      <c r="AA207" s="132" t="str">
        <f t="shared" si="4"/>
        <v>DAVG</v>
      </c>
      <c r="AB207" s="132" t="str">
        <f t="shared" si="4"/>
        <v>DH2</v>
      </c>
    </row>
    <row r="208" spans="19:28" x14ac:dyDescent="0.3">
      <c r="S208" s="132" t="str">
        <f t="shared" si="4"/>
        <v>DDSL</v>
      </c>
      <c r="T208" s="132" t="str">
        <f>+T207</f>
        <v>DBDSL</v>
      </c>
      <c r="U208" s="132" t="str">
        <f t="shared" si="4"/>
        <v>DGSL</v>
      </c>
      <c r="V208" s="132" t="str">
        <f t="shared" si="4"/>
        <v>DETH</v>
      </c>
      <c r="W208" s="132" t="str">
        <f t="shared" si="4"/>
        <v>DGAS</v>
      </c>
      <c r="X208" s="132" t="str">
        <f t="shared" si="4"/>
        <v>DKER</v>
      </c>
      <c r="Y208" s="132" t="str">
        <f t="shared" si="4"/>
        <v>DLPG</v>
      </c>
      <c r="Z208" s="132" t="str">
        <f t="shared" si="4"/>
        <v>DHFO</v>
      </c>
      <c r="AA208" s="132" t="str">
        <f t="shared" si="4"/>
        <v>DAVG</v>
      </c>
      <c r="AB208" s="132" t="str">
        <f t="shared" si="4"/>
        <v>DH2</v>
      </c>
    </row>
    <row r="209" spans="19:28" x14ac:dyDescent="0.3">
      <c r="S209" s="132" t="str">
        <f t="shared" si="4"/>
        <v>DDSL</v>
      </c>
      <c r="T209" s="132" t="str">
        <f t="shared" si="4"/>
        <v>DBDSL</v>
      </c>
      <c r="U209" s="132" t="str">
        <f t="shared" si="4"/>
        <v>DGSL</v>
      </c>
      <c r="V209" s="132" t="str">
        <f t="shared" si="4"/>
        <v>DETH</v>
      </c>
      <c r="W209" s="132" t="str">
        <f t="shared" si="4"/>
        <v>DGAS</v>
      </c>
      <c r="X209" s="132" t="str">
        <f t="shared" si="4"/>
        <v>DKER</v>
      </c>
      <c r="Y209" s="132" t="str">
        <f t="shared" si="4"/>
        <v>DLPG</v>
      </c>
      <c r="Z209" s="132" t="str">
        <f t="shared" si="4"/>
        <v>DHFO</v>
      </c>
      <c r="AA209" s="132" t="str">
        <f t="shared" si="4"/>
        <v>DAVG</v>
      </c>
      <c r="AB209" s="132" t="str">
        <f t="shared" si="4"/>
        <v>DH2</v>
      </c>
    </row>
    <row r="210" spans="19:28" x14ac:dyDescent="0.3">
      <c r="S210" s="132" t="str">
        <f t="shared" si="4"/>
        <v>DDSL</v>
      </c>
      <c r="T210" s="132" t="str">
        <f t="shared" si="4"/>
        <v>DBDSL</v>
      </c>
      <c r="U210" s="132" t="str">
        <f t="shared" si="4"/>
        <v>DGSL</v>
      </c>
      <c r="V210" s="132" t="str">
        <f t="shared" si="4"/>
        <v>DETH</v>
      </c>
      <c r="W210" s="132" t="str">
        <f t="shared" si="4"/>
        <v>DGAS</v>
      </c>
      <c r="X210" s="132" t="str">
        <f t="shared" si="4"/>
        <v>DKER</v>
      </c>
      <c r="Y210" s="132" t="str">
        <f t="shared" si="4"/>
        <v>DLPG</v>
      </c>
      <c r="Z210" s="132" t="str">
        <f t="shared" si="4"/>
        <v>DHFO</v>
      </c>
      <c r="AA210" s="132" t="str">
        <f t="shared" si="4"/>
        <v>DAVG</v>
      </c>
      <c r="AB210" s="132" t="str">
        <f t="shared" si="4"/>
        <v>DH2</v>
      </c>
    </row>
    <row r="211" spans="19:28" x14ac:dyDescent="0.3">
      <c r="S211" s="132" t="str">
        <f t="shared" si="4"/>
        <v>DDSL</v>
      </c>
      <c r="T211" s="132" t="str">
        <f t="shared" si="4"/>
        <v>DBDSL</v>
      </c>
      <c r="U211" s="132" t="str">
        <f t="shared" si="4"/>
        <v>DGSL</v>
      </c>
      <c r="V211" s="132" t="str">
        <f t="shared" si="4"/>
        <v>DETH</v>
      </c>
      <c r="W211" s="132" t="str">
        <f t="shared" si="4"/>
        <v>DGAS</v>
      </c>
      <c r="X211" s="132" t="str">
        <f t="shared" si="4"/>
        <v>DKER</v>
      </c>
      <c r="Y211" s="132" t="str">
        <f t="shared" si="4"/>
        <v>DLPG</v>
      </c>
      <c r="Z211" s="132" t="str">
        <f t="shared" si="4"/>
        <v>DHFO</v>
      </c>
      <c r="AA211" s="132" t="str">
        <f t="shared" si="4"/>
        <v>DAVG</v>
      </c>
      <c r="AB211" s="132" t="str">
        <f t="shared" si="4"/>
        <v>DH2</v>
      </c>
    </row>
    <row r="212" spans="19:28" x14ac:dyDescent="0.3">
      <c r="S212" s="132" t="str">
        <f t="shared" si="4"/>
        <v>DDSL</v>
      </c>
      <c r="T212" s="132" t="str">
        <f t="shared" si="4"/>
        <v>DBDSL</v>
      </c>
      <c r="U212" s="132" t="str">
        <f t="shared" si="4"/>
        <v>DGSL</v>
      </c>
      <c r="V212" s="132" t="str">
        <f t="shared" si="4"/>
        <v>DETH</v>
      </c>
      <c r="W212" s="132" t="str">
        <f t="shared" si="4"/>
        <v>DGAS</v>
      </c>
      <c r="X212" s="132" t="str">
        <f t="shared" si="4"/>
        <v>DKER</v>
      </c>
      <c r="Y212" s="132" t="str">
        <f t="shared" si="4"/>
        <v>DLPG</v>
      </c>
      <c r="Z212" s="132" t="str">
        <f t="shared" si="4"/>
        <v>DHFO</v>
      </c>
      <c r="AA212" s="132" t="str">
        <f t="shared" si="4"/>
        <v>DAVG</v>
      </c>
      <c r="AB212" s="132" t="str">
        <f t="shared" si="4"/>
        <v>DH2</v>
      </c>
    </row>
    <row r="213" spans="19:28" x14ac:dyDescent="0.3">
      <c r="S213" s="132" t="str">
        <f t="shared" si="4"/>
        <v>DDSL</v>
      </c>
      <c r="T213" s="132" t="str">
        <f t="shared" si="4"/>
        <v>DBDSL</v>
      </c>
      <c r="U213" s="132" t="str">
        <f t="shared" si="4"/>
        <v>DGSL</v>
      </c>
      <c r="V213" s="132" t="str">
        <f t="shared" si="4"/>
        <v>DETH</v>
      </c>
      <c r="W213" s="132" t="str">
        <f t="shared" si="4"/>
        <v>DGAS</v>
      </c>
      <c r="X213" s="132" t="str">
        <f t="shared" si="4"/>
        <v>DKER</v>
      </c>
      <c r="Y213" s="132" t="str">
        <f t="shared" si="4"/>
        <v>DLPG</v>
      </c>
      <c r="Z213" s="132" t="str">
        <f t="shared" si="4"/>
        <v>DHFO</v>
      </c>
      <c r="AA213" s="132" t="str">
        <f t="shared" si="4"/>
        <v>DAVG</v>
      </c>
      <c r="AB213" s="132" t="str">
        <f t="shared" si="4"/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4C1BA11-F594-4120-82F7-2DFE436CB99F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8B345C9F-E42A-4269-AEF1-C94FC9FA9DBF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A127FC54-AFE1-4C6A-9D8D-10583F334DB7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9ABA236D-6EA9-4B6D-AC5B-8F6F43CC8BFD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O57:O192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195D-3ADE-45EE-8BC9-FF0DD4056D97}">
  <sheetPr>
    <tabColor rgb="FFFFC000"/>
  </sheetPr>
  <dimension ref="B1:Y157"/>
  <sheetViews>
    <sheetView showGridLines="0" zoomScale="70" zoomScaleNormal="70" workbookViewId="0">
      <selection activeCell="F34" sqref="F34"/>
    </sheetView>
  </sheetViews>
  <sheetFormatPr baseColWidth="10" defaultColWidth="9.109375" defaultRowHeight="14.4" x14ac:dyDescent="0.3"/>
  <cols>
    <col min="2" max="2" width="10.109375" bestFit="1" customWidth="1"/>
    <col min="3" max="3" width="17.33203125" customWidth="1"/>
    <col min="4" max="4" width="16.6640625" customWidth="1"/>
    <col min="5" max="5" width="11.33203125" customWidth="1"/>
    <col min="6" max="6" width="14.33203125" bestFit="1" customWidth="1"/>
    <col min="7" max="7" width="10.6640625" bestFit="1" customWidth="1"/>
    <col min="8" max="9" width="11.6640625" customWidth="1"/>
    <col min="10" max="10" width="10.88671875" bestFit="1" customWidth="1"/>
    <col min="11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  <col min="18" max="18" width="23.44140625" style="5" bestFit="1" customWidth="1"/>
    <col min="19" max="19" width="8.6640625" style="5" customWidth="1"/>
    <col min="20" max="20" width="14.5546875" style="5" customWidth="1"/>
  </cols>
  <sheetData>
    <row r="1" spans="3:15" x14ac:dyDescent="0.3">
      <c r="C1" s="5"/>
      <c r="D1" s="5"/>
      <c r="E1" s="5"/>
      <c r="F1" s="5"/>
      <c r="G1" s="5"/>
      <c r="H1" s="4"/>
      <c r="I1" s="5"/>
      <c r="J1" s="5"/>
      <c r="K1" s="5"/>
      <c r="L1" s="5"/>
      <c r="M1" s="5"/>
      <c r="N1" s="5"/>
      <c r="O1" s="5"/>
    </row>
    <row r="2" spans="3:15" x14ac:dyDescent="0.3">
      <c r="C2" s="5"/>
      <c r="D2" s="5"/>
      <c r="E2" s="5"/>
      <c r="F2" s="5"/>
      <c r="G2" s="5"/>
      <c r="H2" s="4"/>
      <c r="I2" s="5"/>
      <c r="J2" s="5"/>
      <c r="K2" s="5"/>
      <c r="L2" s="5"/>
      <c r="M2" s="5"/>
      <c r="N2" s="5"/>
      <c r="O2" s="5"/>
    </row>
    <row r="3" spans="3:15" x14ac:dyDescent="0.3">
      <c r="C3" s="8" t="s">
        <v>17</v>
      </c>
      <c r="D3" s="8" t="s">
        <v>18</v>
      </c>
      <c r="E3" s="8" t="s">
        <v>19</v>
      </c>
      <c r="F3" s="9" t="s">
        <v>7</v>
      </c>
      <c r="G3" s="10" t="s">
        <v>20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</row>
    <row r="4" spans="3:15" x14ac:dyDescent="0.3">
      <c r="C4" s="26" t="s">
        <v>32</v>
      </c>
      <c r="D4" s="27" t="s">
        <v>33</v>
      </c>
      <c r="E4" s="77" t="s">
        <v>34</v>
      </c>
      <c r="F4" s="78" t="s">
        <v>22</v>
      </c>
      <c r="G4" s="79">
        <v>1</v>
      </c>
      <c r="H4" s="80">
        <f>DEM_Data!G5</f>
        <v>0.70492284759636947</v>
      </c>
      <c r="I4" s="81">
        <f>DEM_Data!H5</f>
        <v>0.71027709227023539</v>
      </c>
      <c r="J4" s="81">
        <f>DEM_Data!I5</f>
        <v>0.71018283052707665</v>
      </c>
      <c r="K4" s="81">
        <f>DEM_Data!J5</f>
        <v>0.71320579170785603</v>
      </c>
      <c r="L4" s="81">
        <f>DEM_Data!K5</f>
        <v>0.71486629778146171</v>
      </c>
      <c r="M4" s="81">
        <f>DEM_Data!L5</f>
        <v>0.71503401741990957</v>
      </c>
      <c r="N4" s="81">
        <f>DEM_Data!M5</f>
        <v>0.71399693928190033</v>
      </c>
      <c r="O4" s="82">
        <f>DEM_Data!N5</f>
        <v>0.71196823116894092</v>
      </c>
    </row>
    <row r="5" spans="3:15" x14ac:dyDescent="0.3">
      <c r="C5" s="83"/>
      <c r="D5" s="11" t="s">
        <v>35</v>
      </c>
      <c r="E5" s="12"/>
      <c r="F5" s="13" t="s">
        <v>22</v>
      </c>
      <c r="G5" s="14">
        <v>1</v>
      </c>
      <c r="H5" s="84">
        <f>DEM_Data!G6</f>
        <v>6.6022474682462001E-2</v>
      </c>
      <c r="I5" s="85">
        <f>DEM_Data!H6</f>
        <v>6.6523948687212134E-2</v>
      </c>
      <c r="J5" s="85">
        <f>DEM_Data!I6</f>
        <v>6.651512021247559E-2</v>
      </c>
      <c r="K5" s="85">
        <f>DEM_Data!J6</f>
        <v>6.6798248186983156E-2</v>
      </c>
      <c r="L5" s="85">
        <f>DEM_Data!K6</f>
        <v>6.6953769774315053E-2</v>
      </c>
      <c r="M5" s="85">
        <f>DEM_Data!L6</f>
        <v>6.6969478253081111E-2</v>
      </c>
      <c r="N5" s="85">
        <f>DEM_Data!M6</f>
        <v>6.6872346396248949E-2</v>
      </c>
      <c r="O5" s="86">
        <f>DEM_Data!N6</f>
        <v>6.6682339318903286E-2</v>
      </c>
    </row>
    <row r="6" spans="3:15" x14ac:dyDescent="0.3">
      <c r="C6" s="83"/>
      <c r="D6" s="87" t="s">
        <v>36</v>
      </c>
      <c r="E6" s="88"/>
      <c r="F6" s="89" t="s">
        <v>22</v>
      </c>
      <c r="G6" s="90">
        <v>1</v>
      </c>
      <c r="H6" s="46">
        <f>DEM_Data!G7</f>
        <v>6.6920156894449958E-3</v>
      </c>
      <c r="I6" s="91">
        <f>DEM_Data!H7</f>
        <v>6.929791145634928E-3</v>
      </c>
      <c r="J6" s="91">
        <f>DEM_Data!I7</f>
        <v>6.77249243782959E-3</v>
      </c>
      <c r="K6" s="91">
        <f>DEM_Data!J7</f>
        <v>6.6178805784550977E-3</v>
      </c>
      <c r="L6" s="91">
        <f>DEM_Data!K7</f>
        <v>6.5021617867783779E-3</v>
      </c>
      <c r="M6" s="91">
        <f>DEM_Data!L7</f>
        <v>6.4218783098451155E-3</v>
      </c>
      <c r="N6" s="91">
        <f>DEM_Data!M7</f>
        <v>6.3682683038996874E-3</v>
      </c>
      <c r="O6" s="47">
        <f>DEM_Data!N7</f>
        <v>6.3368678974272319E-3</v>
      </c>
    </row>
    <row r="7" spans="3:15" x14ac:dyDescent="0.3">
      <c r="C7" s="83"/>
      <c r="D7" s="11" t="s">
        <v>37</v>
      </c>
      <c r="E7" s="12"/>
      <c r="F7" s="13" t="s">
        <v>22</v>
      </c>
      <c r="G7" s="14">
        <v>1</v>
      </c>
      <c r="H7" s="84">
        <f>DEM_Data!G8</f>
        <v>3.8560214180194803E-4</v>
      </c>
      <c r="I7" s="85">
        <f>DEM_Data!H8</f>
        <v>3.9930305486456775E-4</v>
      </c>
      <c r="J7" s="85">
        <f>DEM_Data!I8</f>
        <v>3.9023931062856949E-4</v>
      </c>
      <c r="K7" s="85">
        <f>DEM_Data!J8</f>
        <v>3.8133038589056872E-4</v>
      </c>
      <c r="L7" s="85">
        <f>DEM_Data!K8</f>
        <v>3.7466252735765223E-4</v>
      </c>
      <c r="M7" s="85">
        <f>DEM_Data!L8</f>
        <v>3.7003649506881571E-4</v>
      </c>
      <c r="N7" s="85">
        <f>DEM_Data!M8</f>
        <v>3.6694742085352695E-4</v>
      </c>
      <c r="O7" s="86">
        <f>DEM_Data!N8</f>
        <v>3.6513809096681913E-4</v>
      </c>
    </row>
    <row r="8" spans="3:15" x14ac:dyDescent="0.3">
      <c r="C8" s="92"/>
      <c r="D8" s="30" t="s">
        <v>38</v>
      </c>
      <c r="E8" s="93"/>
      <c r="F8" s="94" t="s">
        <v>16</v>
      </c>
      <c r="G8" s="95">
        <v>1</v>
      </c>
      <c r="H8" s="50">
        <f>DEM_Data!G9</f>
        <v>0.28838513671418559</v>
      </c>
      <c r="I8" s="96">
        <f>DEM_Data!H9</f>
        <v>0.28279311658412976</v>
      </c>
      <c r="J8" s="96">
        <f>DEM_Data!I9</f>
        <v>0.28304467703509384</v>
      </c>
      <c r="K8" s="96">
        <f>DEM_Data!J9</f>
        <v>0.28017632771368889</v>
      </c>
      <c r="L8" s="96">
        <f>DEM_Data!K9</f>
        <v>0.27863154043175997</v>
      </c>
      <c r="M8" s="96">
        <f>DEM_Data!L9</f>
        <v>0.27854410427024534</v>
      </c>
      <c r="N8" s="96">
        <f>DEM_Data!M9</f>
        <v>0.27963479241419981</v>
      </c>
      <c r="O8" s="51">
        <f>DEM_Data!N9</f>
        <v>0.28169490093363186</v>
      </c>
    </row>
    <row r="9" spans="3:15" x14ac:dyDescent="0.3">
      <c r="C9" s="26" t="s">
        <v>39</v>
      </c>
      <c r="D9" s="27" t="s">
        <v>38</v>
      </c>
      <c r="E9" s="77" t="s">
        <v>40</v>
      </c>
      <c r="F9" s="78" t="s">
        <v>16</v>
      </c>
      <c r="G9" s="79">
        <v>1</v>
      </c>
      <c r="H9" s="80">
        <f>DEM_Data!G10</f>
        <v>0.85232181803746487</v>
      </c>
      <c r="I9" s="81">
        <f>DEM_Data!H10</f>
        <v>0.85273319772952372</v>
      </c>
      <c r="J9" s="81">
        <f>DEM_Data!I10</f>
        <v>0.85267806142624891</v>
      </c>
      <c r="K9" s="81">
        <f>DEM_Data!J10</f>
        <v>0.85232825415188829</v>
      </c>
      <c r="L9" s="81">
        <f>DEM_Data!K10</f>
        <v>0.85155454236794881</v>
      </c>
      <c r="M9" s="81">
        <f>DEM_Data!L10</f>
        <v>0.85108938702345094</v>
      </c>
      <c r="N9" s="81">
        <f>DEM_Data!M10</f>
        <v>0.851005081214389</v>
      </c>
      <c r="O9" s="82">
        <f>DEM_Data!N10</f>
        <v>0.8510446875071358</v>
      </c>
    </row>
    <row r="10" spans="3:15" x14ac:dyDescent="0.3">
      <c r="C10" s="92"/>
      <c r="D10" s="30" t="s">
        <v>41</v>
      </c>
      <c r="E10" s="93"/>
      <c r="F10" s="94" t="s">
        <v>16</v>
      </c>
      <c r="G10" s="95">
        <v>1</v>
      </c>
      <c r="H10" s="50">
        <f>DEM_Data!G11</f>
        <v>0.14767818196253521</v>
      </c>
      <c r="I10" s="96">
        <f>DEM_Data!H11</f>
        <v>0.14726680227047634</v>
      </c>
      <c r="J10" s="96">
        <f>DEM_Data!I11</f>
        <v>0.14732193857375103</v>
      </c>
      <c r="K10" s="96">
        <f>DEM_Data!J11</f>
        <v>0.14767174584811166</v>
      </c>
      <c r="L10" s="96">
        <f>DEM_Data!K11</f>
        <v>0.14844545763205122</v>
      </c>
      <c r="M10" s="96">
        <f>DEM_Data!L11</f>
        <v>0.14891061297654909</v>
      </c>
      <c r="N10" s="96">
        <f>DEM_Data!M11</f>
        <v>0.14899491878561102</v>
      </c>
      <c r="O10" s="51">
        <f>DEM_Data!N11</f>
        <v>0.14895531249286417</v>
      </c>
    </row>
    <row r="11" spans="3:15" x14ac:dyDescent="0.3">
      <c r="C11" s="26" t="s">
        <v>42</v>
      </c>
      <c r="D11" s="27" t="s">
        <v>38</v>
      </c>
      <c r="E11" s="77" t="s">
        <v>43</v>
      </c>
      <c r="F11" s="78" t="s">
        <v>16</v>
      </c>
      <c r="G11" s="79">
        <v>1</v>
      </c>
      <c r="H11" s="80">
        <f>DEM_Data!G12</f>
        <v>0.73862618670258562</v>
      </c>
      <c r="I11" s="81">
        <f>DEM_Data!H12</f>
        <v>0.74554097067688241</v>
      </c>
      <c r="J11" s="81">
        <f>DEM_Data!I12</f>
        <v>0.74966364247353878</v>
      </c>
      <c r="K11" s="81">
        <f>DEM_Data!J12</f>
        <v>0.75386205402436146</v>
      </c>
      <c r="L11" s="81">
        <f>DEM_Data!K12</f>
        <v>0.75765153434607158</v>
      </c>
      <c r="M11" s="81">
        <f>DEM_Data!L12</f>
        <v>0.76154247308421519</v>
      </c>
      <c r="N11" s="81">
        <f>DEM_Data!M12</f>
        <v>0.76528215609519512</v>
      </c>
      <c r="O11" s="82">
        <f>DEM_Data!N12</f>
        <v>0.76942080344862795</v>
      </c>
    </row>
    <row r="12" spans="3:15" x14ac:dyDescent="0.3">
      <c r="C12" s="92"/>
      <c r="D12" s="30" t="s">
        <v>41</v>
      </c>
      <c r="E12" s="93"/>
      <c r="F12" s="94" t="s">
        <v>16</v>
      </c>
      <c r="G12" s="95">
        <v>1</v>
      </c>
      <c r="H12" s="50">
        <f>DEM_Data!G13</f>
        <v>0.26137381329741433</v>
      </c>
      <c r="I12" s="96">
        <f>DEM_Data!H13</f>
        <v>0.25445902932311765</v>
      </c>
      <c r="J12" s="96">
        <f>DEM_Data!I13</f>
        <v>0.25033635752646111</v>
      </c>
      <c r="K12" s="96">
        <f>DEM_Data!J13</f>
        <v>0.24613794597563848</v>
      </c>
      <c r="L12" s="96">
        <f>DEM_Data!K13</f>
        <v>0.24234846565392854</v>
      </c>
      <c r="M12" s="96">
        <f>DEM_Data!L13</f>
        <v>0.23845752691578492</v>
      </c>
      <c r="N12" s="96">
        <f>DEM_Data!M13</f>
        <v>0.23471784390480477</v>
      </c>
      <c r="O12" s="51">
        <f>DEM_Data!N13</f>
        <v>0.23057919655137196</v>
      </c>
    </row>
    <row r="13" spans="3:15" x14ac:dyDescent="0.3">
      <c r="C13" s="26" t="s">
        <v>44</v>
      </c>
      <c r="D13" s="27" t="s">
        <v>33</v>
      </c>
      <c r="E13" s="77" t="s">
        <v>45</v>
      </c>
      <c r="F13" s="78" t="s">
        <v>22</v>
      </c>
      <c r="G13" s="79">
        <v>1</v>
      </c>
      <c r="H13" s="80">
        <f>DEM_Data!G14</f>
        <v>2.3815208477444158E-2</v>
      </c>
      <c r="I13" s="81">
        <f>DEM_Data!H14</f>
        <v>2.2121546984085465E-2</v>
      </c>
      <c r="J13" s="81">
        <f>DEM_Data!I14</f>
        <v>1.8906305234001997E-2</v>
      </c>
      <c r="K13" s="81">
        <f>DEM_Data!J14</f>
        <v>1.4740553046160626E-2</v>
      </c>
      <c r="L13" s="81">
        <f>DEM_Data!K14</f>
        <v>1.0444967931104715E-2</v>
      </c>
      <c r="M13" s="81">
        <f>DEM_Data!L14</f>
        <v>6.7425910884891848E-3</v>
      </c>
      <c r="N13" s="81">
        <f>DEM_Data!M14</f>
        <v>3.4058223313791739E-3</v>
      </c>
      <c r="O13" s="82">
        <f>DEM_Data!N14</f>
        <v>1.9256341074492796E-4</v>
      </c>
    </row>
    <row r="14" spans="3:15" x14ac:dyDescent="0.3">
      <c r="C14" s="83"/>
      <c r="D14" s="11" t="s">
        <v>35</v>
      </c>
      <c r="E14" s="12"/>
      <c r="F14" s="13" t="s">
        <v>22</v>
      </c>
      <c r="G14" s="14">
        <v>1</v>
      </c>
      <c r="H14" s="84">
        <f>DEM_Data!G15</f>
        <v>2.230512181752852E-3</v>
      </c>
      <c r="I14" s="85">
        <f>DEM_Data!H15</f>
        <v>2.0718852859908329E-3</v>
      </c>
      <c r="J14" s="85">
        <f>DEM_Data!I15</f>
        <v>1.770748476811357E-3</v>
      </c>
      <c r="K14" s="85">
        <f>DEM_Data!J15</f>
        <v>1.3805876680179267E-3</v>
      </c>
      <c r="L14" s="85">
        <f>DEM_Data!K15</f>
        <v>9.7826681762675253E-4</v>
      </c>
      <c r="M14" s="85">
        <f>DEM_Data!L15</f>
        <v>6.315053497724987E-4</v>
      </c>
      <c r="N14" s="85">
        <f>DEM_Data!M15</f>
        <v>3.1898642441959533E-4</v>
      </c>
      <c r="O14" s="86">
        <f>DEM_Data!N15</f>
        <v>1.8035325360818985E-5</v>
      </c>
    </row>
    <row r="15" spans="3:15" x14ac:dyDescent="0.3">
      <c r="C15" s="83"/>
      <c r="D15" s="87" t="s">
        <v>36</v>
      </c>
      <c r="E15" s="88"/>
      <c r="F15" s="89" t="s">
        <v>22</v>
      </c>
      <c r="G15" s="90">
        <v>1</v>
      </c>
      <c r="H15" s="46">
        <f>DEM_Data!G16</f>
        <v>2.0733084888629265E-3</v>
      </c>
      <c r="I15" s="91">
        <f>DEM_Data!H16</f>
        <v>1.6045330633708171E-3</v>
      </c>
      <c r="J15" s="91">
        <f>DEM_Data!I16</f>
        <v>1.6305636720795058E-3</v>
      </c>
      <c r="K15" s="91">
        <f>DEM_Data!J16</f>
        <v>1.5627613953051872E-3</v>
      </c>
      <c r="L15" s="91">
        <f>DEM_Data!K16</f>
        <v>1.4303226872542953E-3</v>
      </c>
      <c r="M15" s="91">
        <f>DEM_Data!L16</f>
        <v>1.3449899125756552E-3</v>
      </c>
      <c r="N15" s="91">
        <f>DEM_Data!M16</f>
        <v>1.3098834090844935E-3</v>
      </c>
      <c r="O15" s="47">
        <f>DEM_Data!N16</f>
        <v>1.2866987789603782E-3</v>
      </c>
    </row>
    <row r="16" spans="3:15" x14ac:dyDescent="0.3">
      <c r="C16" s="83"/>
      <c r="D16" s="11" t="s">
        <v>37</v>
      </c>
      <c r="E16" s="12"/>
      <c r="F16" s="13" t="s">
        <v>22</v>
      </c>
      <c r="G16" s="14">
        <v>1</v>
      </c>
      <c r="H16" s="84">
        <f>DEM_Data!G17</f>
        <v>1.1946657494881176E-4</v>
      </c>
      <c r="I16" s="85">
        <f>DEM_Data!H17</f>
        <v>9.2455160678073787E-5</v>
      </c>
      <c r="J16" s="85">
        <f>DEM_Data!I17</f>
        <v>9.3955076239585463E-5</v>
      </c>
      <c r="K16" s="85">
        <f>DEM_Data!J17</f>
        <v>9.00482259934836E-5</v>
      </c>
      <c r="L16" s="85">
        <f>DEM_Data!K17</f>
        <v>8.2416945397047612E-5</v>
      </c>
      <c r="M16" s="85">
        <f>DEM_Data!L17</f>
        <v>7.7499966386689731E-5</v>
      </c>
      <c r="N16" s="85">
        <f>DEM_Data!M17</f>
        <v>7.5477086649763668E-5</v>
      </c>
      <c r="O16" s="86">
        <f>DEM_Data!N17</f>
        <v>7.4141159860643095E-5</v>
      </c>
    </row>
    <row r="17" spans="3:15" x14ac:dyDescent="0.3">
      <c r="C17" s="83"/>
      <c r="D17" s="87" t="s">
        <v>38</v>
      </c>
      <c r="E17" s="88"/>
      <c r="F17" s="89" t="s">
        <v>16</v>
      </c>
      <c r="G17" s="90">
        <v>1</v>
      </c>
      <c r="H17" s="46">
        <f>DEM_Data!G18</f>
        <v>0.92987932910492899</v>
      </c>
      <c r="I17" s="91">
        <f>DEM_Data!H18</f>
        <v>0.93059004180230886</v>
      </c>
      <c r="J17" s="91">
        <f>DEM_Data!I18</f>
        <v>0.93806632331160145</v>
      </c>
      <c r="K17" s="91">
        <f>DEM_Data!J18</f>
        <v>0.94523725002958225</v>
      </c>
      <c r="L17" s="91">
        <f>DEM_Data!K18</f>
        <v>0.95183632374020544</v>
      </c>
      <c r="M17" s="91">
        <f>DEM_Data!L18</f>
        <v>0.95812395782687432</v>
      </c>
      <c r="N17" s="91">
        <f>DEM_Data!M18</f>
        <v>0.96431696920080179</v>
      </c>
      <c r="O17" s="47">
        <f>DEM_Data!N18</f>
        <v>0.9702552982525835</v>
      </c>
    </row>
    <row r="18" spans="3:15" x14ac:dyDescent="0.3">
      <c r="C18" s="83"/>
      <c r="D18" s="87" t="s">
        <v>46</v>
      </c>
      <c r="E18" s="88"/>
      <c r="F18" s="89" t="s">
        <v>16</v>
      </c>
      <c r="G18" s="90">
        <v>1</v>
      </c>
      <c r="H18" s="46">
        <f>DEM_Data!G19</f>
        <v>3.7747992514573081E-5</v>
      </c>
      <c r="I18" s="91">
        <f>DEM_Data!H19</f>
        <v>3.9134952765141882E-5</v>
      </c>
      <c r="J18" s="91">
        <f>DEM_Data!I19</f>
        <v>3.8482018605608531E-5</v>
      </c>
      <c r="K18" s="91">
        <f>DEM_Data!J19</f>
        <v>3.6722852631192387E-5</v>
      </c>
      <c r="L18" s="91">
        <f>DEM_Data!K19</f>
        <v>3.3817409048462655E-5</v>
      </c>
      <c r="M18" s="91">
        <f>DEM_Data!L19</f>
        <v>3.1754746099635092E-5</v>
      </c>
      <c r="N18" s="91">
        <f>DEM_Data!M19</f>
        <v>3.0112262277804441E-5</v>
      </c>
      <c r="O18" s="47">
        <f>DEM_Data!N19</f>
        <v>2.9243154067281324E-5</v>
      </c>
    </row>
    <row r="19" spans="3:15" x14ac:dyDescent="0.3">
      <c r="C19" s="83"/>
      <c r="D19" s="87" t="s">
        <v>41</v>
      </c>
      <c r="E19" s="88"/>
      <c r="F19" s="89" t="s">
        <v>16</v>
      </c>
      <c r="G19" s="90">
        <v>1</v>
      </c>
      <c r="H19" s="46">
        <f>DEM_Data!G20</f>
        <v>3.934284519831379E-2</v>
      </c>
      <c r="I19" s="91">
        <f>DEM_Data!H20</f>
        <v>4.1474810993626154E-2</v>
      </c>
      <c r="J19" s="91">
        <f>DEM_Data!I20</f>
        <v>3.7083241975827921E-2</v>
      </c>
      <c r="K19" s="91">
        <f>DEM_Data!J20</f>
        <v>3.4253444807592653E-2</v>
      </c>
      <c r="L19" s="91">
        <f>DEM_Data!K20</f>
        <v>3.2307154303457444E-2</v>
      </c>
      <c r="M19" s="91">
        <f>DEM_Data!L20</f>
        <v>2.9956721809371308E-2</v>
      </c>
      <c r="N19" s="91">
        <f>DEM_Data!M20</f>
        <v>2.7204546951603951E-2</v>
      </c>
      <c r="O19" s="47">
        <f>DEM_Data!N20</f>
        <v>2.4560938870772844E-2</v>
      </c>
    </row>
    <row r="20" spans="3:15" x14ac:dyDescent="0.3">
      <c r="C20" s="83"/>
      <c r="D20" s="87" t="s">
        <v>47</v>
      </c>
      <c r="E20" s="88"/>
      <c r="F20" s="89" t="s">
        <v>16</v>
      </c>
      <c r="G20" s="90">
        <v>1</v>
      </c>
      <c r="H20" s="46">
        <f>DEM_Data!G21</f>
        <v>4.1598287751059542E-3</v>
      </c>
      <c r="I20" s="91">
        <f>DEM_Data!H21</f>
        <v>3.4747718586733869E-3</v>
      </c>
      <c r="J20" s="91">
        <f>DEM_Data!I21</f>
        <v>3.5645088396776461E-3</v>
      </c>
      <c r="K20" s="91">
        <f>DEM_Data!J21</f>
        <v>3.4878549365714726E-3</v>
      </c>
      <c r="L20" s="91">
        <f>DEM_Data!K21</f>
        <v>3.3264033264033266E-3</v>
      </c>
      <c r="M20" s="91">
        <f>DEM_Data!L21</f>
        <v>3.2171086104052535E-3</v>
      </c>
      <c r="N20" s="91">
        <f>DEM_Data!M21</f>
        <v>3.1636695555618292E-3</v>
      </c>
      <c r="O20" s="47">
        <f>DEM_Data!N21</f>
        <v>3.1152235446013274E-3</v>
      </c>
    </row>
    <row r="21" spans="3:15" x14ac:dyDescent="0.3">
      <c r="C21" s="83"/>
      <c r="D21" s="87" t="s">
        <v>48</v>
      </c>
      <c r="E21" s="88"/>
      <c r="F21" s="89" t="s">
        <v>16</v>
      </c>
      <c r="G21" s="90">
        <v>1</v>
      </c>
      <c r="H21" s="46">
        <f>DEM_Data!G22</f>
        <v>6.9173196282955177E-4</v>
      </c>
      <c r="I21" s="91">
        <f>DEM_Data!H22</f>
        <v>6.9516034517028353E-4</v>
      </c>
      <c r="J21" s="91">
        <f>DEM_Data!I22</f>
        <v>7.1057494820588778E-4</v>
      </c>
      <c r="K21" s="91">
        <f>DEM_Data!J22</f>
        <v>6.8141293215656998E-4</v>
      </c>
      <c r="L21" s="91">
        <f>DEM_Data!K22</f>
        <v>6.2101060252631418E-4</v>
      </c>
      <c r="M21" s="91">
        <f>DEM_Data!L22</f>
        <v>5.8287600618441308E-4</v>
      </c>
      <c r="N21" s="91">
        <f>DEM_Data!M22</f>
        <v>5.6899628929101313E-4</v>
      </c>
      <c r="O21" s="47">
        <f>DEM_Data!N22</f>
        <v>5.6003398826963294E-4</v>
      </c>
    </row>
    <row r="22" spans="3:15" x14ac:dyDescent="0.3">
      <c r="C22" s="92"/>
      <c r="D22" s="30" t="s">
        <v>49</v>
      </c>
      <c r="E22" s="93"/>
      <c r="F22" s="94" t="s">
        <v>16</v>
      </c>
      <c r="G22" s="95">
        <v>1</v>
      </c>
      <c r="H22" s="50">
        <f>DEM_Data!G23</f>
        <v>0</v>
      </c>
      <c r="I22" s="96">
        <f>DEM_Data!H23</f>
        <v>0</v>
      </c>
      <c r="J22" s="96">
        <f>DEM_Data!I23</f>
        <v>0</v>
      </c>
      <c r="K22" s="96">
        <f>DEM_Data!J23</f>
        <v>0</v>
      </c>
      <c r="L22" s="96">
        <f>DEM_Data!K23</f>
        <v>0</v>
      </c>
      <c r="M22" s="96">
        <f>DEM_Data!L23</f>
        <v>0</v>
      </c>
      <c r="N22" s="96">
        <f>DEM_Data!M23</f>
        <v>0</v>
      </c>
      <c r="O22" s="51">
        <f>DEM_Data!N23</f>
        <v>0</v>
      </c>
    </row>
    <row r="23" spans="3:15" x14ac:dyDescent="0.3">
      <c r="C23" s="26" t="s">
        <v>50</v>
      </c>
      <c r="D23" s="27" t="s">
        <v>33</v>
      </c>
      <c r="E23" s="77" t="s">
        <v>51</v>
      </c>
      <c r="F23" s="78" t="s">
        <v>22</v>
      </c>
      <c r="G23" s="79">
        <v>1</v>
      </c>
      <c r="H23" s="80">
        <f>DEM_Data!G24</f>
        <v>0.42556332971371874</v>
      </c>
      <c r="I23" s="81">
        <f>DEM_Data!H24</f>
        <v>0.4387611609386034</v>
      </c>
      <c r="J23" s="81">
        <f>DEM_Data!I24</f>
        <v>0.44261960515720589</v>
      </c>
      <c r="K23" s="81">
        <f>DEM_Data!J24</f>
        <v>0.44290296655299799</v>
      </c>
      <c r="L23" s="81">
        <f>DEM_Data!K24</f>
        <v>0.4365209379689145</v>
      </c>
      <c r="M23" s="81">
        <f>DEM_Data!L24</f>
        <v>0.41451173512154232</v>
      </c>
      <c r="N23" s="81">
        <f>DEM_Data!M24</f>
        <v>0.37133349054455705</v>
      </c>
      <c r="O23" s="82">
        <f>DEM_Data!N24</f>
        <v>0.31861719750149203</v>
      </c>
    </row>
    <row r="24" spans="3:15" x14ac:dyDescent="0.3">
      <c r="C24" s="83"/>
      <c r="D24" s="11" t="s">
        <v>35</v>
      </c>
      <c r="E24" s="12"/>
      <c r="F24" s="13" t="s">
        <v>22</v>
      </c>
      <c r="G24" s="14">
        <v>1</v>
      </c>
      <c r="H24" s="84">
        <f>DEM_Data!G25</f>
        <v>3.9857899708616182E-2</v>
      </c>
      <c r="I24" s="85">
        <f>DEM_Data!H25</f>
        <v>4.1093997362252291E-2</v>
      </c>
      <c r="J24" s="85">
        <f>DEM_Data!I25</f>
        <v>4.1455375967875574E-2</v>
      </c>
      <c r="K24" s="85">
        <f>DEM_Data!J25</f>
        <v>4.1481915355332605E-2</v>
      </c>
      <c r="L24" s="85">
        <f>DEM_Data!K25</f>
        <v>4.0884179983224668E-2</v>
      </c>
      <c r="M24" s="85">
        <f>DEM_Data!L25</f>
        <v>3.8822816753579674E-2</v>
      </c>
      <c r="N24" s="85">
        <f>DEM_Data!M25</f>
        <v>3.4778779070395574E-2</v>
      </c>
      <c r="O24" s="86">
        <f>DEM_Data!N25</f>
        <v>2.9841415875747242E-2</v>
      </c>
    </row>
    <row r="25" spans="3:15" x14ac:dyDescent="0.3">
      <c r="C25" s="83"/>
      <c r="D25" s="87" t="s">
        <v>36</v>
      </c>
      <c r="E25" s="88"/>
      <c r="F25" s="89" t="s">
        <v>22</v>
      </c>
      <c r="G25" s="90">
        <v>1</v>
      </c>
      <c r="H25" s="46">
        <f>DEM_Data!G26</f>
        <v>0.43290649023408723</v>
      </c>
      <c r="I25" s="91">
        <f>DEM_Data!H26</f>
        <v>0.44270157956346629</v>
      </c>
      <c r="J25" s="91">
        <f>DEM_Data!I26</f>
        <v>0.43700779627864206</v>
      </c>
      <c r="K25" s="91">
        <f>DEM_Data!J26</f>
        <v>0.42115097219368908</v>
      </c>
      <c r="L25" s="91">
        <f>DEM_Data!K26</f>
        <v>0.38398409453487392</v>
      </c>
      <c r="M25" s="91">
        <f>DEM_Data!L26</f>
        <v>0.32997249939716844</v>
      </c>
      <c r="N25" s="91">
        <f>DEM_Data!M26</f>
        <v>0.27653309223744926</v>
      </c>
      <c r="O25" s="47">
        <f>DEM_Data!N26</f>
        <v>0.22563596863358948</v>
      </c>
    </row>
    <row r="26" spans="3:15" x14ac:dyDescent="0.3">
      <c r="C26" s="83"/>
      <c r="D26" s="11" t="s">
        <v>37</v>
      </c>
      <c r="E26" s="12"/>
      <c r="F26" s="13" t="s">
        <v>22</v>
      </c>
      <c r="G26" s="14">
        <v>1</v>
      </c>
      <c r="H26" s="84">
        <f>DEM_Data!G27</f>
        <v>2.4944602281420009E-2</v>
      </c>
      <c r="I26" s="85">
        <f>DEM_Data!H27</f>
        <v>2.5509007327646552E-2</v>
      </c>
      <c r="J26" s="85">
        <f>DEM_Data!I27</f>
        <v>2.5180924559842038E-2</v>
      </c>
      <c r="K26" s="85">
        <f>DEM_Data!J27</f>
        <v>2.4267234931322702E-2</v>
      </c>
      <c r="L26" s="85">
        <f>DEM_Data!K27</f>
        <v>2.2125633910880578E-2</v>
      </c>
      <c r="M26" s="85">
        <f>DEM_Data!L27</f>
        <v>1.901341963438264E-2</v>
      </c>
      <c r="N26" s="85">
        <f>DEM_Data!M27</f>
        <v>1.5934175530111408E-2</v>
      </c>
      <c r="O26" s="86">
        <f>DEM_Data!N27</f>
        <v>1.3001420918647772E-2</v>
      </c>
    </row>
    <row r="27" spans="3:15" x14ac:dyDescent="0.3">
      <c r="C27" s="83"/>
      <c r="D27" s="87" t="s">
        <v>38</v>
      </c>
      <c r="E27" s="88"/>
      <c r="F27" s="89" t="s">
        <v>16</v>
      </c>
      <c r="G27" s="90">
        <v>1</v>
      </c>
      <c r="H27" s="46">
        <f>DEM_Data!G28</f>
        <v>3.638539169699493E-2</v>
      </c>
      <c r="I27" s="91">
        <f>DEM_Data!H28</f>
        <v>3.5103329870383511E-2</v>
      </c>
      <c r="J27" s="91">
        <f>DEM_Data!I28</f>
        <v>2.9243657692965264E-2</v>
      </c>
      <c r="K27" s="91">
        <f>DEM_Data!J28</f>
        <v>3.3186025748439742E-2</v>
      </c>
      <c r="L27" s="91">
        <f>DEM_Data!K28</f>
        <v>5.6885738452003974E-2</v>
      </c>
      <c r="M27" s="91">
        <f>DEM_Data!L28</f>
        <v>0.10924939552111652</v>
      </c>
      <c r="N27" s="91">
        <f>DEM_Data!M28</f>
        <v>0.17448928789276602</v>
      </c>
      <c r="O27" s="47">
        <f>DEM_Data!N28</f>
        <v>0.24193704931794216</v>
      </c>
    </row>
    <row r="28" spans="3:15" x14ac:dyDescent="0.3">
      <c r="C28" s="83"/>
      <c r="D28" s="87" t="s">
        <v>46</v>
      </c>
      <c r="E28" s="88"/>
      <c r="F28" s="89" t="s">
        <v>16</v>
      </c>
      <c r="G28" s="90">
        <v>1</v>
      </c>
      <c r="H28" s="46">
        <f>DEM_Data!G29</f>
        <v>0.10288236971605716</v>
      </c>
      <c r="I28" s="91">
        <f>DEM_Data!H29</f>
        <v>7.8956819813146659E-2</v>
      </c>
      <c r="J28" s="91">
        <f>DEM_Data!I29</f>
        <v>8.5954902760188717E-2</v>
      </c>
      <c r="K28" s="91">
        <f>DEM_Data!J29</f>
        <v>9.5693785443174445E-2</v>
      </c>
      <c r="L28" s="91">
        <f>DEM_Data!K29</f>
        <v>0.10966175792179413</v>
      </c>
      <c r="M28" s="91">
        <f>DEM_Data!L29</f>
        <v>0.12632670572280777</v>
      </c>
      <c r="N28" s="91">
        <f>DEM_Data!M29</f>
        <v>0.14612975474276557</v>
      </c>
      <c r="O28" s="47">
        <f>DEM_Data!N29</f>
        <v>0.16633302795221391</v>
      </c>
    </row>
    <row r="29" spans="3:15" x14ac:dyDescent="0.3">
      <c r="C29" s="83"/>
      <c r="D29" s="87" t="s">
        <v>41</v>
      </c>
      <c r="E29" s="88"/>
      <c r="F29" s="89" t="s">
        <v>16</v>
      </c>
      <c r="G29" s="90">
        <v>1</v>
      </c>
      <c r="H29" s="46">
        <f>DEM_Data!G30</f>
        <v>5.4111527860738156E-5</v>
      </c>
      <c r="I29" s="91">
        <f>DEM_Data!H30</f>
        <v>5.4211758426149249E-5</v>
      </c>
      <c r="J29" s="91">
        <f>DEM_Data!I30</f>
        <v>6.5757460183857858E-5</v>
      </c>
      <c r="K29" s="91">
        <f>DEM_Data!J30</f>
        <v>2.4252211422560056E-4</v>
      </c>
      <c r="L29" s="91">
        <f>DEM_Data!K30</f>
        <v>2.1273060085929465E-3</v>
      </c>
      <c r="M29" s="91">
        <f>DEM_Data!L30</f>
        <v>7.0850289641209577E-3</v>
      </c>
      <c r="N29" s="91">
        <f>DEM_Data!M30</f>
        <v>1.2722482598883382E-2</v>
      </c>
      <c r="O29" s="47">
        <f>DEM_Data!N30</f>
        <v>1.8219157943576481E-2</v>
      </c>
    </row>
    <row r="30" spans="3:15" x14ac:dyDescent="0.3">
      <c r="C30" s="83"/>
      <c r="D30" s="87" t="s">
        <v>47</v>
      </c>
      <c r="E30" s="88"/>
      <c r="F30" s="89" t="s">
        <v>16</v>
      </c>
      <c r="G30" s="90">
        <v>1</v>
      </c>
      <c r="H30" s="46">
        <f>DEM_Data!G31</f>
        <v>1.2957188037907301E-3</v>
      </c>
      <c r="I30" s="91">
        <f>DEM_Data!H31</f>
        <v>1.5163654352083479E-3</v>
      </c>
      <c r="J30" s="91">
        <f>DEM_Data!I31</f>
        <v>1.6507443357684222E-3</v>
      </c>
      <c r="K30" s="91">
        <f>DEM_Data!J31</f>
        <v>1.8377272378670209E-3</v>
      </c>
      <c r="L30" s="91">
        <f>DEM_Data!K31</f>
        <v>2.1060230822497719E-3</v>
      </c>
      <c r="M30" s="91">
        <f>DEM_Data!L31</f>
        <v>2.426115155485672E-3</v>
      </c>
      <c r="N30" s="91">
        <f>DEM_Data!M31</f>
        <v>2.8064624711062911E-3</v>
      </c>
      <c r="O30" s="47">
        <f>DEM_Data!N31</f>
        <v>3.1943525714388877E-3</v>
      </c>
    </row>
    <row r="31" spans="3:15" x14ac:dyDescent="0.3">
      <c r="C31" s="83"/>
      <c r="D31" s="87" t="s">
        <v>52</v>
      </c>
      <c r="E31" s="88"/>
      <c r="F31" s="89" t="s">
        <v>16</v>
      </c>
      <c r="G31" s="90">
        <v>1</v>
      </c>
      <c r="H31" s="46">
        <f>DEM_Data!G32</f>
        <v>9.1258830749058398E-4</v>
      </c>
      <c r="I31" s="91">
        <f>DEM_Data!H32</f>
        <v>7.0040896864040911E-4</v>
      </c>
      <c r="J31" s="91">
        <f>DEM_Data!I32</f>
        <v>7.6247709126129768E-4</v>
      </c>
      <c r="K31" s="91">
        <f>DEM_Data!J32</f>
        <v>8.4882739978960195E-4</v>
      </c>
      <c r="L31" s="91">
        <f>DEM_Data!K32</f>
        <v>9.728129643747775E-4</v>
      </c>
      <c r="M31" s="91">
        <f>DEM_Data!L32</f>
        <v>1.1205686256906097E-3</v>
      </c>
      <c r="N31" s="91">
        <f>DEM_Data!M32</f>
        <v>1.2962993132885799E-3</v>
      </c>
      <c r="O31" s="47">
        <f>DEM_Data!N32</f>
        <v>1.4754129737790782E-3</v>
      </c>
    </row>
    <row r="32" spans="3:15" x14ac:dyDescent="0.3">
      <c r="C32" s="92"/>
      <c r="D32" s="30" t="s">
        <v>49</v>
      </c>
      <c r="E32" s="93"/>
      <c r="F32" s="94" t="s">
        <v>16</v>
      </c>
      <c r="G32" s="95">
        <v>1</v>
      </c>
      <c r="H32" s="50">
        <f>DEM_Data!G33</f>
        <v>0</v>
      </c>
      <c r="I32" s="96">
        <f>DEM_Data!H33</f>
        <v>0</v>
      </c>
      <c r="J32" s="96">
        <f>DEM_Data!I33</f>
        <v>0</v>
      </c>
      <c r="K32" s="96">
        <f>DEM_Data!J33</f>
        <v>0</v>
      </c>
      <c r="L32" s="96">
        <f>DEM_Data!K33</f>
        <v>0</v>
      </c>
      <c r="M32" s="96">
        <f>DEM_Data!L33</f>
        <v>0</v>
      </c>
      <c r="N32" s="96">
        <f>DEM_Data!M33</f>
        <v>0</v>
      </c>
      <c r="O32" s="51">
        <f>DEM_Data!N33</f>
        <v>0</v>
      </c>
    </row>
    <row r="33" spans="3:25" x14ac:dyDescent="0.3">
      <c r="C33" s="5"/>
      <c r="D33" s="5"/>
      <c r="E33" s="5"/>
      <c r="F33" s="5"/>
      <c r="G33" s="5"/>
      <c r="H33" s="4"/>
      <c r="I33" s="5"/>
      <c r="J33" s="5"/>
      <c r="K33" s="5"/>
      <c r="L33" s="5"/>
      <c r="M33" s="5"/>
      <c r="N33" s="5"/>
      <c r="O33" s="5"/>
    </row>
    <row r="34" spans="3:25" x14ac:dyDescent="0.3">
      <c r="C34" s="5"/>
      <c r="D34" s="5"/>
      <c r="E34" s="5"/>
      <c r="F34" s="5"/>
      <c r="G34" s="5"/>
      <c r="H34" s="4"/>
      <c r="I34" s="5"/>
      <c r="J34" s="5"/>
      <c r="K34" s="5"/>
      <c r="L34" s="5"/>
      <c r="M34" s="5"/>
      <c r="N34" s="5"/>
      <c r="O34" s="5"/>
    </row>
    <row r="35" spans="3:25" x14ac:dyDescent="0.3">
      <c r="C35" s="5"/>
      <c r="D35" t="s">
        <v>53</v>
      </c>
      <c r="E35" s="5"/>
      <c r="F35" s="5"/>
      <c r="G35" s="5"/>
      <c r="H35" s="4"/>
      <c r="I35" s="5"/>
      <c r="J35" s="5"/>
      <c r="K35" s="5"/>
      <c r="L35" s="5"/>
      <c r="M35" s="5"/>
      <c r="N35" s="5"/>
      <c r="O35" s="5"/>
      <c r="T35"/>
    </row>
    <row r="36" spans="3:25" x14ac:dyDescent="0.3">
      <c r="D36" t="s">
        <v>54</v>
      </c>
      <c r="T36"/>
    </row>
    <row r="37" spans="3:25" x14ac:dyDescent="0.3">
      <c r="T37"/>
      <c r="U37" s="15"/>
    </row>
    <row r="38" spans="3:25" x14ac:dyDescent="0.3">
      <c r="T38"/>
      <c r="U38" s="15"/>
    </row>
    <row r="39" spans="3:25" x14ac:dyDescent="0.3">
      <c r="T39"/>
      <c r="U39" s="15"/>
    </row>
    <row r="40" spans="3:25" x14ac:dyDescent="0.3">
      <c r="C40" s="6" t="s">
        <v>56</v>
      </c>
      <c r="D40" s="36" t="s">
        <v>33</v>
      </c>
      <c r="E40" s="37" t="str">
        <f>+D6</f>
        <v>DGSL</v>
      </c>
      <c r="F40" s="36" t="s">
        <v>33</v>
      </c>
      <c r="G40" s="37" t="s">
        <v>36</v>
      </c>
      <c r="H40" s="36" t="s">
        <v>33</v>
      </c>
      <c r="I40" s="37" t="s">
        <v>36</v>
      </c>
      <c r="T40"/>
      <c r="U40" s="15"/>
    </row>
    <row r="41" spans="3:25" x14ac:dyDescent="0.3">
      <c r="C41" s="6" t="s">
        <v>17</v>
      </c>
      <c r="D41" s="38" t="s">
        <v>34</v>
      </c>
      <c r="E41" s="39" t="s">
        <v>34</v>
      </c>
      <c r="F41" s="38" t="str">
        <f>+E13</f>
        <v>DIND</v>
      </c>
      <c r="G41" s="39" t="str">
        <f>+E13</f>
        <v>DIND</v>
      </c>
      <c r="H41" s="38" t="str">
        <f>+E23</f>
        <v>DTRA</v>
      </c>
      <c r="I41" s="39" t="str">
        <f>+E23</f>
        <v>DTRA</v>
      </c>
      <c r="T41"/>
      <c r="U41" s="15"/>
    </row>
    <row r="42" spans="3:25" x14ac:dyDescent="0.3">
      <c r="C42" s="6" t="s">
        <v>55</v>
      </c>
      <c r="D42" s="40" t="s">
        <v>22</v>
      </c>
      <c r="E42" s="41" t="s">
        <v>22</v>
      </c>
      <c r="F42" s="40" t="s">
        <v>22</v>
      </c>
      <c r="G42" s="41" t="s">
        <v>22</v>
      </c>
      <c r="H42" s="40" t="s">
        <v>22</v>
      </c>
      <c r="I42" s="41" t="s">
        <v>22</v>
      </c>
      <c r="T42"/>
      <c r="U42" s="15"/>
      <c r="V42" s="19"/>
      <c r="W42" s="19"/>
      <c r="X42" s="19"/>
      <c r="Y42" s="19"/>
    </row>
    <row r="43" spans="3:25" x14ac:dyDescent="0.3">
      <c r="C43" s="6" t="s">
        <v>20</v>
      </c>
      <c r="D43" s="42">
        <v>1</v>
      </c>
      <c r="E43" s="43">
        <v>1</v>
      </c>
      <c r="F43" s="42">
        <v>1</v>
      </c>
      <c r="G43" s="43">
        <v>1</v>
      </c>
      <c r="H43" s="42">
        <v>1</v>
      </c>
      <c r="I43" s="43">
        <v>1</v>
      </c>
      <c r="T43"/>
      <c r="U43" s="15"/>
      <c r="V43" s="19"/>
      <c r="W43" s="19"/>
      <c r="X43" s="19"/>
      <c r="Y43" s="19"/>
    </row>
    <row r="44" spans="3:25" x14ac:dyDescent="0.3">
      <c r="C44">
        <v>2019</v>
      </c>
      <c r="D44" s="44" cm="1">
        <f t="array" ref="D44:D51">+TRANSPOSE(H4:O4)</f>
        <v>0.70492284759636947</v>
      </c>
      <c r="E44" s="45" cm="1">
        <f t="array" ref="E44:E51">+TRANSPOSE(H6:O6)</f>
        <v>6.6920156894449958E-3</v>
      </c>
      <c r="F44" s="46" cm="1">
        <f t="array" ref="F44:F51">+TRANSPOSE(H13:O13)</f>
        <v>2.3815208477444158E-2</v>
      </c>
      <c r="G44" s="47" cm="1">
        <f t="array" ref="G44:G51">+TRANSPOSE(H15:O15)</f>
        <v>2.0733084888629265E-3</v>
      </c>
      <c r="H44" s="46" cm="1">
        <f t="array" ref="H44:H51">+TRANSPOSE(H23:O23)</f>
        <v>0.42556332971371874</v>
      </c>
      <c r="I44" s="47" cm="1">
        <f t="array" ref="I44:I51">+TRANSPOSE(H25:O25)</f>
        <v>0.43290649023408723</v>
      </c>
      <c r="T44"/>
      <c r="U44" s="15"/>
      <c r="V44" s="19"/>
      <c r="W44" s="20" t="s">
        <v>59</v>
      </c>
      <c r="X44" s="21">
        <v>5.3308987344700309</v>
      </c>
      <c r="Y44" s="19"/>
    </row>
    <row r="45" spans="3:25" x14ac:dyDescent="0.3">
      <c r="C45">
        <v>2020</v>
      </c>
      <c r="D45" s="44">
        <v>0.71027709227023539</v>
      </c>
      <c r="E45" s="45">
        <v>6.929791145634928E-3</v>
      </c>
      <c r="F45" s="46">
        <v>2.2121546984085465E-2</v>
      </c>
      <c r="G45" s="47">
        <v>1.6045330633708171E-3</v>
      </c>
      <c r="H45" s="46">
        <v>0.4387611609386034</v>
      </c>
      <c r="I45" s="47">
        <v>0.44270157956346629</v>
      </c>
      <c r="T45"/>
      <c r="U45" s="15"/>
      <c r="V45" s="19"/>
      <c r="W45" s="22" t="s">
        <v>60</v>
      </c>
      <c r="X45" s="23">
        <v>5.6708498400612823</v>
      </c>
      <c r="Y45" s="19"/>
    </row>
    <row r="46" spans="3:25" x14ac:dyDescent="0.3">
      <c r="C46">
        <v>2025</v>
      </c>
      <c r="D46" s="44">
        <v>0.71018283052707665</v>
      </c>
      <c r="E46" s="45">
        <v>6.77249243782959E-3</v>
      </c>
      <c r="F46" s="46">
        <v>1.8906305234001997E-2</v>
      </c>
      <c r="G46" s="47">
        <v>1.6305636720795058E-3</v>
      </c>
      <c r="H46" s="46">
        <v>0.44261960515720589</v>
      </c>
      <c r="I46" s="47">
        <v>0.43700779627864206</v>
      </c>
      <c r="N46" s="26" t="s">
        <v>58</v>
      </c>
      <c r="O46" s="27"/>
      <c r="P46" s="27"/>
      <c r="Q46" s="28">
        <f>+T46*X47/(T46*X47+(1-T46)*X45)</f>
        <v>9.3659149944684009E-2</v>
      </c>
      <c r="R46" s="32" t="s">
        <v>63</v>
      </c>
      <c r="S46" s="52">
        <v>2019</v>
      </c>
      <c r="T46" s="33">
        <v>0.1</v>
      </c>
      <c r="U46" s="15"/>
      <c r="V46" s="19"/>
      <c r="W46" s="20" t="s">
        <v>61</v>
      </c>
      <c r="X46" s="21">
        <v>2.9335934898501512</v>
      </c>
      <c r="Y46" s="19"/>
    </row>
    <row r="47" spans="3:25" x14ac:dyDescent="0.3">
      <c r="C47">
        <v>2030</v>
      </c>
      <c r="D47" s="44">
        <v>0.71320579170785603</v>
      </c>
      <c r="E47" s="45">
        <v>6.6178805784550977E-3</v>
      </c>
      <c r="F47" s="46">
        <v>1.4740553046160626E-2</v>
      </c>
      <c r="G47" s="47">
        <v>1.5627613953051872E-3</v>
      </c>
      <c r="H47" s="46">
        <v>0.44290296655299799</v>
      </c>
      <c r="I47" s="47">
        <v>0.42115097219368908</v>
      </c>
      <c r="N47" s="29" t="s">
        <v>57</v>
      </c>
      <c r="O47" s="30"/>
      <c r="P47" s="30"/>
      <c r="Q47" s="31">
        <f>+T47*X46/(T47*X46+(1-T47)*X44)</f>
        <v>5.7621225008503835E-2</v>
      </c>
      <c r="R47" s="34" t="s">
        <v>64</v>
      </c>
      <c r="S47" s="53">
        <v>2019</v>
      </c>
      <c r="T47" s="35">
        <v>0.1</v>
      </c>
      <c r="U47" s="15"/>
      <c r="V47" s="19"/>
      <c r="W47" s="24" t="s">
        <v>62</v>
      </c>
      <c r="X47" s="25">
        <v>5.274111587340502</v>
      </c>
      <c r="Y47" s="19"/>
    </row>
    <row r="48" spans="3:25" ht="15.75" customHeight="1" x14ac:dyDescent="0.3">
      <c r="C48">
        <v>2035</v>
      </c>
      <c r="D48" s="44">
        <v>0.71486629778146171</v>
      </c>
      <c r="E48" s="45">
        <v>6.5021617867783779E-3</v>
      </c>
      <c r="F48" s="46">
        <v>1.0444967931104715E-2</v>
      </c>
      <c r="G48" s="47">
        <v>1.4303226872542953E-3</v>
      </c>
      <c r="H48" s="46">
        <v>0.4365209379689145</v>
      </c>
      <c r="I48" s="47">
        <v>0.38398409453487392</v>
      </c>
      <c r="T48"/>
      <c r="U48" s="15"/>
      <c r="V48" s="19"/>
      <c r="W48" s="19"/>
      <c r="X48" s="19"/>
      <c r="Y48" s="19"/>
    </row>
    <row r="49" spans="2:25" ht="15.75" customHeight="1" x14ac:dyDescent="0.3">
      <c r="C49">
        <v>2040</v>
      </c>
      <c r="D49" s="44">
        <v>0.71503401741990957</v>
      </c>
      <c r="E49" s="45">
        <v>6.4218783098451155E-3</v>
      </c>
      <c r="F49" s="46">
        <v>6.7425910884891848E-3</v>
      </c>
      <c r="G49" s="47">
        <v>1.3449899125756552E-3</v>
      </c>
      <c r="H49" s="46">
        <v>0.41451173512154232</v>
      </c>
      <c r="I49" s="47">
        <v>0.32997249939716844</v>
      </c>
      <c r="N49" s="26" t="s">
        <v>58</v>
      </c>
      <c r="O49" s="27"/>
      <c r="P49" s="27"/>
      <c r="Q49" s="28">
        <f>+T49*X47/(T49*X47+(1-T49)*X45)</f>
        <v>0.14098537331267513</v>
      </c>
      <c r="R49" s="32" t="s">
        <v>63</v>
      </c>
      <c r="S49" s="52">
        <v>2025</v>
      </c>
      <c r="T49" s="33">
        <v>0.15</v>
      </c>
      <c r="U49" s="15"/>
      <c r="V49" s="19"/>
      <c r="W49" s="19"/>
      <c r="X49" s="19"/>
      <c r="Y49" s="19"/>
    </row>
    <row r="50" spans="2:25" ht="15.75" customHeight="1" x14ac:dyDescent="0.3">
      <c r="C50">
        <v>2045</v>
      </c>
      <c r="D50" s="44">
        <v>0.71399693928190033</v>
      </c>
      <c r="E50" s="45">
        <v>6.3682683038996874E-3</v>
      </c>
      <c r="F50" s="46">
        <v>3.4058223313791739E-3</v>
      </c>
      <c r="G50" s="47">
        <v>1.3098834090844935E-3</v>
      </c>
      <c r="H50" s="46">
        <v>0.37133349054455705</v>
      </c>
      <c r="I50" s="47">
        <v>0.27653309223744926</v>
      </c>
      <c r="N50" s="29" t="s">
        <v>57</v>
      </c>
      <c r="O50" s="30"/>
      <c r="P50" s="30"/>
      <c r="Q50" s="31">
        <f>+T50*X46/(T50*X46+(1-T50)*X44)</f>
        <v>8.8515833394198815E-2</v>
      </c>
      <c r="R50" s="34" t="s">
        <v>64</v>
      </c>
      <c r="S50" s="53">
        <v>2025</v>
      </c>
      <c r="T50" s="35">
        <v>0.15</v>
      </c>
      <c r="U50" s="15"/>
      <c r="V50" s="19"/>
      <c r="W50" s="19"/>
      <c r="X50" s="19"/>
      <c r="Y50" s="19"/>
    </row>
    <row r="51" spans="2:25" ht="15.75" customHeight="1" x14ac:dyDescent="0.3">
      <c r="C51">
        <v>2050</v>
      </c>
      <c r="D51" s="48">
        <v>0.71196823116894092</v>
      </c>
      <c r="E51" s="49">
        <v>6.3368678974272319E-3</v>
      </c>
      <c r="F51" s="50">
        <v>1.9256341074492796E-4</v>
      </c>
      <c r="G51" s="51">
        <v>1.2866987789603782E-3</v>
      </c>
      <c r="H51" s="50">
        <v>0.31861719750149203</v>
      </c>
      <c r="I51" s="51">
        <v>0.22563596863358948</v>
      </c>
      <c r="T51"/>
      <c r="U51" s="15"/>
      <c r="V51" s="19"/>
      <c r="W51" s="19"/>
      <c r="X51" s="19"/>
      <c r="Y51" s="19"/>
    </row>
    <row r="52" spans="2:25" ht="15.75" customHeight="1" x14ac:dyDescent="0.3">
      <c r="T52"/>
      <c r="U52" s="15"/>
    </row>
    <row r="53" spans="2:25" ht="15.75" customHeight="1" x14ac:dyDescent="0.3">
      <c r="T53"/>
      <c r="U53" s="15"/>
    </row>
    <row r="54" spans="2:25" x14ac:dyDescent="0.3">
      <c r="T54"/>
      <c r="U54" s="15"/>
    </row>
    <row r="55" spans="2:25" x14ac:dyDescent="0.3">
      <c r="T55"/>
      <c r="U55" s="15"/>
    </row>
    <row r="56" spans="2:25" x14ac:dyDescent="0.3">
      <c r="T56"/>
      <c r="U56" s="15"/>
    </row>
    <row r="57" spans="2:25" x14ac:dyDescent="0.3">
      <c r="R57" s="4"/>
      <c r="S57" s="4"/>
      <c r="T57" s="4"/>
    </row>
    <row r="58" spans="2:25" x14ac:dyDescent="0.3">
      <c r="R58" s="4"/>
      <c r="S58" s="4"/>
      <c r="T58" s="4"/>
    </row>
    <row r="60" spans="2:25" x14ac:dyDescent="0.3">
      <c r="F60" s="1" t="s">
        <v>23</v>
      </c>
    </row>
    <row r="61" spans="2:25" ht="15" thickBot="1" x14ac:dyDescent="0.35">
      <c r="B61" s="2" t="s">
        <v>8</v>
      </c>
      <c r="C61" s="16" t="s">
        <v>7</v>
      </c>
      <c r="D61" s="16" t="s">
        <v>6</v>
      </c>
      <c r="E61" s="16" t="s">
        <v>1</v>
      </c>
      <c r="F61" s="16" t="s">
        <v>14</v>
      </c>
      <c r="G61" s="17" t="s">
        <v>9</v>
      </c>
      <c r="H61" s="17" t="s">
        <v>13</v>
      </c>
      <c r="I61" s="18" t="s">
        <v>3</v>
      </c>
      <c r="J61" s="18" t="s">
        <v>2</v>
      </c>
      <c r="K61" s="18" t="s">
        <v>10</v>
      </c>
      <c r="L61" s="18" t="s">
        <v>0</v>
      </c>
      <c r="M61" s="18" t="s">
        <v>5</v>
      </c>
      <c r="N61" s="18" t="s">
        <v>11</v>
      </c>
      <c r="O61" s="18" t="s">
        <v>4</v>
      </c>
      <c r="P61" s="3" t="s">
        <v>12</v>
      </c>
      <c r="R61" s="7"/>
      <c r="S61" s="7"/>
      <c r="T61"/>
    </row>
    <row r="62" spans="2:25" x14ac:dyDescent="0.3">
      <c r="C62" s="153" t="s">
        <v>22</v>
      </c>
      <c r="D62" s="154" t="s">
        <v>15</v>
      </c>
      <c r="E62" s="154">
        <v>2019</v>
      </c>
      <c r="F62" s="155" t="s">
        <v>21</v>
      </c>
      <c r="G62" s="154"/>
      <c r="H62" s="156">
        <f>IF(E62&lt;$S$49,D44*(100%-$Q$46),D44*(100%-$Q$49))</f>
        <v>0.63890037291390744</v>
      </c>
      <c r="I62" s="154"/>
      <c r="J62" s="154" t="s">
        <v>32</v>
      </c>
      <c r="K62" s="154"/>
      <c r="L62" s="154"/>
      <c r="M62" s="154"/>
      <c r="N62" s="154"/>
      <c r="O62" s="157" t="s">
        <v>33</v>
      </c>
      <c r="R62" s="54">
        <v>0.63890037291390744</v>
      </c>
    </row>
    <row r="63" spans="2:25" x14ac:dyDescent="0.3">
      <c r="C63" s="110" t="s">
        <v>22</v>
      </c>
      <c r="D63" s="11" t="s">
        <v>15</v>
      </c>
      <c r="E63" s="11">
        <v>2020</v>
      </c>
      <c r="F63" s="13" t="s">
        <v>21</v>
      </c>
      <c r="G63" s="11"/>
      <c r="H63" s="158">
        <f>IF(E63&lt;$S$49,D45*(100%-$Q$46),D45*(100%-$Q$49))</f>
        <v>0.64375314358302327</v>
      </c>
      <c r="I63" s="11"/>
      <c r="J63" s="11" t="s">
        <v>32</v>
      </c>
      <c r="K63" s="11"/>
      <c r="L63" s="11"/>
      <c r="M63" s="11"/>
      <c r="N63" s="11"/>
      <c r="O63" s="159" t="s">
        <v>33</v>
      </c>
      <c r="R63" s="54">
        <v>0.64707138091411587</v>
      </c>
    </row>
    <row r="64" spans="2:25" x14ac:dyDescent="0.3">
      <c r="C64" s="110" t="s">
        <v>22</v>
      </c>
      <c r="D64" s="11" t="s">
        <v>15</v>
      </c>
      <c r="E64" s="11">
        <v>2025</v>
      </c>
      <c r="F64" s="13" t="s">
        <v>21</v>
      </c>
      <c r="G64" s="11"/>
      <c r="H64" s="158">
        <f>IF(E64&lt;$S$49,D46*(100%-$Q$46),D46*(100%-$Q$49))</f>
        <v>0.61005743904496446</v>
      </c>
      <c r="I64" s="11"/>
      <c r="J64" s="11" t="s">
        <v>32</v>
      </c>
      <c r="K64" s="11"/>
      <c r="L64" s="11"/>
      <c r="M64" s="11"/>
      <c r="N64" s="11"/>
      <c r="O64" s="159" t="s">
        <v>33</v>
      </c>
      <c r="R64" s="54">
        <v>0.64754868967965828</v>
      </c>
    </row>
    <row r="65" spans="3:18" x14ac:dyDescent="0.3">
      <c r="C65" s="110" t="s">
        <v>22</v>
      </c>
      <c r="D65" s="11" t="s">
        <v>15</v>
      </c>
      <c r="E65" s="11">
        <v>2030</v>
      </c>
      <c r="F65" s="13" t="s">
        <v>21</v>
      </c>
      <c r="G65" s="11"/>
      <c r="H65" s="158">
        <f t="shared" ref="H65:H69" si="0">IF(E65&lt;$S$49,D47*(100%-$Q$46),D47*(100%-$Q$49))</f>
        <v>0.61265420691516193</v>
      </c>
      <c r="I65" s="11"/>
      <c r="J65" s="11" t="s">
        <v>32</v>
      </c>
      <c r="K65" s="11"/>
      <c r="L65" s="11"/>
      <c r="M65" s="11"/>
      <c r="N65" s="11"/>
      <c r="O65" s="159" t="s">
        <v>33</v>
      </c>
      <c r="R65" s="54">
        <v>0.65032482011625925</v>
      </c>
    </row>
    <row r="66" spans="3:18" x14ac:dyDescent="0.3">
      <c r="C66" s="110" t="s">
        <v>22</v>
      </c>
      <c r="D66" s="11" t="s">
        <v>15</v>
      </c>
      <c r="E66" s="11">
        <v>2035</v>
      </c>
      <c r="F66" s="13" t="s">
        <v>21</v>
      </c>
      <c r="G66" s="11"/>
      <c r="H66" s="158">
        <f t="shared" si="0"/>
        <v>0.61408060592009239</v>
      </c>
      <c r="I66" s="11"/>
      <c r="J66" s="11" t="s">
        <v>32</v>
      </c>
      <c r="K66" s="11"/>
      <c r="L66" s="11"/>
      <c r="M66" s="11"/>
      <c r="N66" s="11"/>
      <c r="O66" s="159" t="s">
        <v>33</v>
      </c>
      <c r="R66" s="54">
        <v>0.65187944027090661</v>
      </c>
    </row>
    <row r="67" spans="3:18" x14ac:dyDescent="0.3">
      <c r="C67" s="110" t="s">
        <v>22</v>
      </c>
      <c r="D67" s="11" t="s">
        <v>15</v>
      </c>
      <c r="E67" s="11">
        <v>2040</v>
      </c>
      <c r="F67" s="13" t="s">
        <v>21</v>
      </c>
      <c r="G67" s="11"/>
      <c r="H67" s="158">
        <f t="shared" si="0"/>
        <v>0.61422467954270177</v>
      </c>
      <c r="I67" s="11"/>
      <c r="J67" s="11" t="s">
        <v>32</v>
      </c>
      <c r="K67" s="11"/>
      <c r="L67" s="11"/>
      <c r="M67" s="11"/>
      <c r="N67" s="11"/>
      <c r="O67" s="159" t="s">
        <v>33</v>
      </c>
      <c r="R67" s="54">
        <v>0.65208914992575073</v>
      </c>
    </row>
    <row r="68" spans="3:18" x14ac:dyDescent="0.3">
      <c r="C68" s="110" t="s">
        <v>22</v>
      </c>
      <c r="D68" s="11" t="s">
        <v>15</v>
      </c>
      <c r="E68" s="11">
        <v>2045</v>
      </c>
      <c r="F68" s="13" t="s">
        <v>21</v>
      </c>
      <c r="G68" s="11"/>
      <c r="H68" s="158">
        <f t="shared" si="0"/>
        <v>0.61333381425313416</v>
      </c>
      <c r="I68" s="11"/>
      <c r="J68" s="11" t="s">
        <v>32</v>
      </c>
      <c r="K68" s="11"/>
      <c r="L68" s="11"/>
      <c r="M68" s="11"/>
      <c r="N68" s="11"/>
      <c r="O68" s="159" t="s">
        <v>33</v>
      </c>
      <c r="R68" s="54">
        <v>0.65120165351566928</v>
      </c>
    </row>
    <row r="69" spans="3:18" x14ac:dyDescent="0.3">
      <c r="C69" s="160" t="s">
        <v>22</v>
      </c>
      <c r="D69" s="161" t="s">
        <v>15</v>
      </c>
      <c r="E69" s="161">
        <v>2050</v>
      </c>
      <c r="F69" s="162" t="s">
        <v>21</v>
      </c>
      <c r="G69" s="161"/>
      <c r="H69" s="163">
        <f t="shared" si="0"/>
        <v>0.61159112431082285</v>
      </c>
      <c r="I69" s="161"/>
      <c r="J69" s="161" t="s">
        <v>32</v>
      </c>
      <c r="K69" s="161"/>
      <c r="L69" s="161"/>
      <c r="M69" s="161"/>
      <c r="N69" s="161"/>
      <c r="O69" s="164" t="s">
        <v>33</v>
      </c>
      <c r="R69" s="54">
        <v>0.64940140073447539</v>
      </c>
    </row>
    <row r="70" spans="3:18" x14ac:dyDescent="0.3">
      <c r="C70" s="55" t="s">
        <v>22</v>
      </c>
      <c r="D70" s="56" t="s">
        <v>15</v>
      </c>
      <c r="E70" s="56">
        <v>2019</v>
      </c>
      <c r="F70" s="57" t="s">
        <v>21</v>
      </c>
      <c r="G70" s="56"/>
      <c r="H70" s="58">
        <f t="shared" ref="H70:H77" si="1">IF(E70&lt;$S$50,E44*(100%-$Q$47),E44*(100%-$Q$50))</f>
        <v>6.3064135476430475E-3</v>
      </c>
      <c r="I70" s="56"/>
      <c r="J70" s="56" t="s">
        <v>32</v>
      </c>
      <c r="K70" s="56"/>
      <c r="L70" s="56"/>
      <c r="M70" s="56"/>
      <c r="N70" s="56"/>
      <c r="O70" s="59" t="s">
        <v>36</v>
      </c>
      <c r="R70" s="54">
        <v>6.3064135476430475E-3</v>
      </c>
    </row>
    <row r="71" spans="3:18" x14ac:dyDescent="0.3">
      <c r="C71" s="60" t="s">
        <v>22</v>
      </c>
      <c r="D71" s="61" t="s">
        <v>15</v>
      </c>
      <c r="E71" s="61">
        <v>2020</v>
      </c>
      <c r="F71" s="62" t="s">
        <v>21</v>
      </c>
      <c r="G71" s="61"/>
      <c r="H71" s="63">
        <f t="shared" si="1"/>
        <v>6.5304880907703601E-3</v>
      </c>
      <c r="I71" s="61"/>
      <c r="J71" s="61" t="s">
        <v>32</v>
      </c>
      <c r="K71" s="61"/>
      <c r="L71" s="61"/>
      <c r="M71" s="61"/>
      <c r="N71" s="61"/>
      <c r="O71" s="64" t="s">
        <v>36</v>
      </c>
      <c r="R71" s="54">
        <v>6.7043023021993381E-3</v>
      </c>
    </row>
    <row r="72" spans="3:18" x14ac:dyDescent="0.3">
      <c r="C72" s="60" t="s">
        <v>22</v>
      </c>
      <c r="D72" s="61" t="s">
        <v>15</v>
      </c>
      <c r="E72" s="61">
        <v>2025</v>
      </c>
      <c r="F72" s="62" t="s">
        <v>21</v>
      </c>
      <c r="G72" s="61"/>
      <c r="H72" s="63">
        <f t="shared" si="1"/>
        <v>6.1730196255391952E-3</v>
      </c>
      <c r="I72" s="61"/>
      <c r="J72" s="61" t="s">
        <v>32</v>
      </c>
      <c r="K72" s="61"/>
      <c r="L72" s="61"/>
      <c r="M72" s="61"/>
      <c r="N72" s="61"/>
      <c r="O72" s="64" t="s">
        <v>36</v>
      </c>
      <c r="R72" s="54">
        <v>6.4875102042760728E-3</v>
      </c>
    </row>
    <row r="73" spans="3:18" x14ac:dyDescent="0.3">
      <c r="C73" s="60" t="s">
        <v>22</v>
      </c>
      <c r="D73" s="61" t="s">
        <v>15</v>
      </c>
      <c r="E73" s="61">
        <v>2030</v>
      </c>
      <c r="F73" s="62" t="s">
        <v>21</v>
      </c>
      <c r="G73" s="61"/>
      <c r="H73" s="63">
        <f t="shared" si="1"/>
        <v>6.0320933637498624E-3</v>
      </c>
      <c r="I73" s="61"/>
      <c r="J73" s="61" t="s">
        <v>32</v>
      </c>
      <c r="K73" s="61"/>
      <c r="L73" s="61"/>
      <c r="M73" s="61"/>
      <c r="N73" s="61"/>
      <c r="O73" s="64" t="s">
        <v>36</v>
      </c>
      <c r="R73" s="54">
        <v>6.3344699453132145E-3</v>
      </c>
    </row>
    <row r="74" spans="3:18" x14ac:dyDescent="0.3">
      <c r="C74" s="60" t="s">
        <v>22</v>
      </c>
      <c r="D74" s="61" t="s">
        <v>15</v>
      </c>
      <c r="E74" s="61">
        <v>2035</v>
      </c>
      <c r="F74" s="62" t="s">
        <v>21</v>
      </c>
      <c r="G74" s="61"/>
      <c r="H74" s="63">
        <f t="shared" si="1"/>
        <v>5.9266175173577776E-3</v>
      </c>
      <c r="I74" s="61"/>
      <c r="J74" s="61" t="s">
        <v>32</v>
      </c>
      <c r="K74" s="61"/>
      <c r="L74" s="61"/>
      <c r="M74" s="61"/>
      <c r="N74" s="61"/>
      <c r="O74" s="64" t="s">
        <v>36</v>
      </c>
      <c r="R74" s="54">
        <v>6.2213039293917563E-3</v>
      </c>
    </row>
    <row r="75" spans="3:18" x14ac:dyDescent="0.3">
      <c r="C75" s="60" t="s">
        <v>22</v>
      </c>
      <c r="D75" s="61" t="s">
        <v>15</v>
      </c>
      <c r="E75" s="61">
        <v>2040</v>
      </c>
      <c r="F75" s="62" t="s">
        <v>21</v>
      </c>
      <c r="G75" s="61"/>
      <c r="H75" s="63">
        <f t="shared" si="1"/>
        <v>5.8534403992930462E-3</v>
      </c>
      <c r="I75" s="61"/>
      <c r="J75" s="61" t="s">
        <v>32</v>
      </c>
      <c r="K75" s="61"/>
      <c r="L75" s="61"/>
      <c r="M75" s="61"/>
      <c r="N75" s="61"/>
      <c r="O75" s="64" t="s">
        <v>36</v>
      </c>
      <c r="R75" s="54">
        <v>6.1429027263040208E-3</v>
      </c>
    </row>
    <row r="76" spans="3:18" x14ac:dyDescent="0.3">
      <c r="C76" s="60" t="s">
        <v>22</v>
      </c>
      <c r="D76" s="61" t="s">
        <v>15</v>
      </c>
      <c r="E76" s="61">
        <v>2045</v>
      </c>
      <c r="F76" s="62" t="s">
        <v>21</v>
      </c>
      <c r="G76" s="61"/>
      <c r="H76" s="63">
        <f t="shared" si="1"/>
        <v>5.8045757277021461E-3</v>
      </c>
      <c r="I76" s="61"/>
      <c r="J76" s="61" t="s">
        <v>32</v>
      </c>
      <c r="K76" s="61"/>
      <c r="L76" s="61"/>
      <c r="M76" s="61"/>
      <c r="N76" s="61"/>
      <c r="O76" s="64" t="s">
        <v>36</v>
      </c>
      <c r="R76" s="54">
        <v>6.0900861978185894E-3</v>
      </c>
    </row>
    <row r="77" spans="3:18" x14ac:dyDescent="0.3">
      <c r="C77" s="65" t="s">
        <v>22</v>
      </c>
      <c r="D77" s="66" t="s">
        <v>15</v>
      </c>
      <c r="E77" s="66">
        <v>2050</v>
      </c>
      <c r="F77" s="67" t="s">
        <v>21</v>
      </c>
      <c r="G77" s="66"/>
      <c r="H77" s="68">
        <f t="shared" si="1"/>
        <v>5.775954754377516E-3</v>
      </c>
      <c r="I77" s="66"/>
      <c r="J77" s="66" t="s">
        <v>32</v>
      </c>
      <c r="K77" s="66"/>
      <c r="L77" s="66"/>
      <c r="M77" s="66"/>
      <c r="N77" s="66"/>
      <c r="O77" s="69" t="s">
        <v>36</v>
      </c>
      <c r="R77" s="54">
        <v>6.0582954976903334E-3</v>
      </c>
    </row>
    <row r="78" spans="3:18" x14ac:dyDescent="0.3">
      <c r="C78" s="153" t="s">
        <v>22</v>
      </c>
      <c r="D78" s="154" t="s">
        <v>15</v>
      </c>
      <c r="E78" s="154">
        <v>2019</v>
      </c>
      <c r="F78" s="155" t="s">
        <v>21</v>
      </c>
      <c r="G78" s="154"/>
      <c r="H78" s="156">
        <f t="shared" ref="H78:H85" si="2">IF(E78&lt;$S$49,F44*(100%-$Q$46),F44*(100%-$Q$49))</f>
        <v>2.1584696295691305E-2</v>
      </c>
      <c r="I78" s="154"/>
      <c r="J78" s="154" t="s">
        <v>44</v>
      </c>
      <c r="K78" s="154"/>
      <c r="L78" s="154"/>
      <c r="M78" s="154"/>
      <c r="N78" s="154"/>
      <c r="O78" s="157" t="s">
        <v>33</v>
      </c>
      <c r="R78" s="54">
        <v>2.1584696295691298E-2</v>
      </c>
    </row>
    <row r="79" spans="3:18" x14ac:dyDescent="0.3">
      <c r="C79" s="110" t="s">
        <v>22</v>
      </c>
      <c r="D79" s="11" t="s">
        <v>15</v>
      </c>
      <c r="E79" s="11">
        <v>2020</v>
      </c>
      <c r="F79" s="13" t="s">
        <v>21</v>
      </c>
      <c r="G79" s="11"/>
      <c r="H79" s="158">
        <f t="shared" si="2"/>
        <v>2.0049661698094631E-2</v>
      </c>
      <c r="I79" s="11"/>
      <c r="J79" s="11" t="s">
        <v>44</v>
      </c>
      <c r="K79" s="11"/>
      <c r="L79" s="11"/>
      <c r="M79" s="11"/>
      <c r="N79" s="11"/>
      <c r="O79" s="159" t="s">
        <v>33</v>
      </c>
      <c r="R79" s="54">
        <v>2.0058179529019129E-2</v>
      </c>
    </row>
    <row r="80" spans="3:18" x14ac:dyDescent="0.3">
      <c r="C80" s="110" t="s">
        <v>22</v>
      </c>
      <c r="D80" s="11" t="s">
        <v>15</v>
      </c>
      <c r="E80" s="11">
        <v>2025</v>
      </c>
      <c r="F80" s="13" t="s">
        <v>21</v>
      </c>
      <c r="G80" s="11"/>
      <c r="H80" s="158">
        <f t="shared" si="2"/>
        <v>1.6240792732622841E-2</v>
      </c>
      <c r="I80" s="11"/>
      <c r="J80" s="11" t="s">
        <v>44</v>
      </c>
      <c r="K80" s="11"/>
      <c r="L80" s="11"/>
      <c r="M80" s="11"/>
      <c r="N80" s="11"/>
      <c r="O80" s="159" t="s">
        <v>33</v>
      </c>
      <c r="R80" s="54">
        <v>2.0784811736906217E-2</v>
      </c>
    </row>
    <row r="81" spans="3:18" x14ac:dyDescent="0.3">
      <c r="C81" s="110" t="s">
        <v>22</v>
      </c>
      <c r="D81" s="11" t="s">
        <v>15</v>
      </c>
      <c r="E81" s="11">
        <v>2030</v>
      </c>
      <c r="F81" s="13" t="s">
        <v>21</v>
      </c>
      <c r="G81" s="11"/>
      <c r="H81" s="158">
        <f t="shared" si="2"/>
        <v>1.2662350672112379E-2</v>
      </c>
      <c r="I81" s="11"/>
      <c r="J81" s="11" t="s">
        <v>44</v>
      </c>
      <c r="K81" s="11"/>
      <c r="L81" s="11"/>
      <c r="M81" s="11"/>
      <c r="N81" s="11"/>
      <c r="O81" s="159" t="s">
        <v>33</v>
      </c>
      <c r="R81" s="54">
        <v>2.0751820620900842E-2</v>
      </c>
    </row>
    <row r="82" spans="3:18" x14ac:dyDescent="0.3">
      <c r="C82" s="110" t="s">
        <v>22</v>
      </c>
      <c r="D82" s="11" t="s">
        <v>15</v>
      </c>
      <c r="E82" s="11">
        <v>2035</v>
      </c>
      <c r="F82" s="13" t="s">
        <v>21</v>
      </c>
      <c r="G82" s="11"/>
      <c r="H82" s="158">
        <f t="shared" si="2"/>
        <v>8.9723802280989966E-3</v>
      </c>
      <c r="I82" s="11"/>
      <c r="J82" s="11" t="s">
        <v>44</v>
      </c>
      <c r="K82" s="11"/>
      <c r="L82" s="11"/>
      <c r="M82" s="11"/>
      <c r="N82" s="11"/>
      <c r="O82" s="159" t="s">
        <v>33</v>
      </c>
      <c r="R82" s="54">
        <v>2.0294633100310138E-2</v>
      </c>
    </row>
    <row r="83" spans="3:18" x14ac:dyDescent="0.3">
      <c r="C83" s="110" t="s">
        <v>22</v>
      </c>
      <c r="D83" s="11" t="s">
        <v>15</v>
      </c>
      <c r="E83" s="11">
        <v>2040</v>
      </c>
      <c r="F83" s="13" t="s">
        <v>21</v>
      </c>
      <c r="G83" s="11"/>
      <c r="H83" s="158">
        <f t="shared" si="2"/>
        <v>5.7919843667838204E-3</v>
      </c>
      <c r="I83" s="11"/>
      <c r="J83" s="11" t="s">
        <v>44</v>
      </c>
      <c r="K83" s="11"/>
      <c r="L83" s="11"/>
      <c r="M83" s="11"/>
      <c r="N83" s="11"/>
      <c r="O83" s="159" t="s">
        <v>33</v>
      </c>
      <c r="R83" s="54">
        <v>1.9736242786605733E-2</v>
      </c>
    </row>
    <row r="84" spans="3:18" x14ac:dyDescent="0.3">
      <c r="C84" s="110" t="s">
        <v>22</v>
      </c>
      <c r="D84" s="11" t="s">
        <v>15</v>
      </c>
      <c r="E84" s="11">
        <v>2045</v>
      </c>
      <c r="F84" s="13" t="s">
        <v>21</v>
      </c>
      <c r="G84" s="11"/>
      <c r="H84" s="158">
        <f t="shared" si="2"/>
        <v>2.9256511985530356E-3</v>
      </c>
      <c r="I84" s="11"/>
      <c r="J84" s="11" t="s">
        <v>44</v>
      </c>
      <c r="K84" s="11"/>
      <c r="L84" s="11"/>
      <c r="M84" s="11"/>
      <c r="N84" s="11"/>
      <c r="O84" s="159" t="s">
        <v>33</v>
      </c>
      <c r="R84" s="54">
        <v>1.938480520105813E-2</v>
      </c>
    </row>
    <row r="85" spans="3:18" x14ac:dyDescent="0.3">
      <c r="C85" s="160" t="s">
        <v>22</v>
      </c>
      <c r="D85" s="161" t="s">
        <v>15</v>
      </c>
      <c r="E85" s="161">
        <v>2050</v>
      </c>
      <c r="F85" s="162" t="s">
        <v>21</v>
      </c>
      <c r="G85" s="161"/>
      <c r="H85" s="163">
        <f t="shared" si="2"/>
        <v>1.654147863946923E-4</v>
      </c>
      <c r="I85" s="161"/>
      <c r="J85" s="161" t="s">
        <v>44</v>
      </c>
      <c r="K85" s="161"/>
      <c r="L85" s="161"/>
      <c r="M85" s="161"/>
      <c r="N85" s="161"/>
      <c r="O85" s="164" t="s">
        <v>33</v>
      </c>
      <c r="R85" s="54">
        <v>1.9128754206728046E-2</v>
      </c>
    </row>
    <row r="86" spans="3:18" x14ac:dyDescent="0.3">
      <c r="C86" s="55" t="s">
        <v>22</v>
      </c>
      <c r="D86" s="56" t="s">
        <v>15</v>
      </c>
      <c r="E86" s="56">
        <v>2019</v>
      </c>
      <c r="F86" s="57" t="s">
        <v>21</v>
      </c>
      <c r="G86" s="56"/>
      <c r="H86" s="58">
        <f t="shared" ref="H86:H93" si="3">IF(E86&lt;$S$50,G44*(100%-$Q$47),G44*(100%-$Q$50))</f>
        <v>1.9538419139141145E-3</v>
      </c>
      <c r="I86" s="56"/>
      <c r="J86" s="56" t="s">
        <v>44</v>
      </c>
      <c r="K86" s="56"/>
      <c r="L86" s="56"/>
      <c r="M86" s="56"/>
      <c r="N86" s="56"/>
      <c r="O86" s="59" t="s">
        <v>36</v>
      </c>
      <c r="R86" s="54">
        <v>1.9538419139141145E-3</v>
      </c>
    </row>
    <row r="87" spans="3:18" x14ac:dyDescent="0.3">
      <c r="C87" s="60" t="s">
        <v>22</v>
      </c>
      <c r="D87" s="61" t="s">
        <v>15</v>
      </c>
      <c r="E87" s="61">
        <v>2020</v>
      </c>
      <c r="F87" s="62" t="s">
        <v>21</v>
      </c>
      <c r="G87" s="61"/>
      <c r="H87" s="63">
        <f t="shared" si="3"/>
        <v>1.5120779026927432E-3</v>
      </c>
      <c r="I87" s="61"/>
      <c r="J87" s="61" t="s">
        <v>44</v>
      </c>
      <c r="K87" s="61"/>
      <c r="L87" s="61"/>
      <c r="M87" s="61"/>
      <c r="N87" s="61"/>
      <c r="O87" s="64" t="s">
        <v>36</v>
      </c>
      <c r="R87" s="54">
        <v>1.5133939561321125E-3</v>
      </c>
    </row>
    <row r="88" spans="3:18" x14ac:dyDescent="0.3">
      <c r="C88" s="60" t="s">
        <v>22</v>
      </c>
      <c r="D88" s="61" t="s">
        <v>15</v>
      </c>
      <c r="E88" s="61">
        <v>2025</v>
      </c>
      <c r="F88" s="62" t="s">
        <v>21</v>
      </c>
      <c r="G88" s="61"/>
      <c r="H88" s="63">
        <f t="shared" si="3"/>
        <v>1.4862329697430832E-3</v>
      </c>
      <c r="I88" s="61"/>
      <c r="J88" s="61" t="s">
        <v>44</v>
      </c>
      <c r="K88" s="61"/>
      <c r="L88" s="61"/>
      <c r="M88" s="61"/>
      <c r="N88" s="61"/>
      <c r="O88" s="64" t="s">
        <v>36</v>
      </c>
      <c r="R88" s="54">
        <v>1.5596188984897087E-3</v>
      </c>
    </row>
    <row r="89" spans="3:18" x14ac:dyDescent="0.3">
      <c r="C89" s="60" t="s">
        <v>22</v>
      </c>
      <c r="D89" s="61" t="s">
        <v>15</v>
      </c>
      <c r="E89" s="61">
        <v>2030</v>
      </c>
      <c r="F89" s="62" t="s">
        <v>21</v>
      </c>
      <c r="G89" s="61"/>
      <c r="H89" s="63">
        <f t="shared" si="3"/>
        <v>1.4244322680034677E-3</v>
      </c>
      <c r="I89" s="61"/>
      <c r="J89" s="61" t="s">
        <v>44</v>
      </c>
      <c r="K89" s="61"/>
      <c r="L89" s="61"/>
      <c r="M89" s="61"/>
      <c r="N89" s="61"/>
      <c r="O89" s="64" t="s">
        <v>36</v>
      </c>
      <c r="R89" s="54">
        <v>1.5464270086155301E-3</v>
      </c>
    </row>
    <row r="90" spans="3:18" x14ac:dyDescent="0.3">
      <c r="C90" s="60" t="s">
        <v>22</v>
      </c>
      <c r="D90" s="61" t="s">
        <v>15</v>
      </c>
      <c r="E90" s="61">
        <v>2035</v>
      </c>
      <c r="F90" s="62" t="s">
        <v>21</v>
      </c>
      <c r="G90" s="61"/>
      <c r="H90" s="63">
        <f t="shared" si="3"/>
        <v>1.3037164825693514E-3</v>
      </c>
      <c r="I90" s="61"/>
      <c r="J90" s="61" t="s">
        <v>44</v>
      </c>
      <c r="K90" s="61"/>
      <c r="L90" s="61"/>
      <c r="M90" s="61"/>
      <c r="N90" s="61"/>
      <c r="O90" s="64" t="s">
        <v>36</v>
      </c>
      <c r="R90" s="54">
        <v>1.4933346355111017E-3</v>
      </c>
    </row>
    <row r="91" spans="3:18" x14ac:dyDescent="0.3">
      <c r="C91" s="60" t="s">
        <v>22</v>
      </c>
      <c r="D91" s="61" t="s">
        <v>15</v>
      </c>
      <c r="E91" s="61">
        <v>2040</v>
      </c>
      <c r="F91" s="62" t="s">
        <v>21</v>
      </c>
      <c r="G91" s="61"/>
      <c r="H91" s="63">
        <f t="shared" si="3"/>
        <v>1.2259370095572305E-3</v>
      </c>
      <c r="I91" s="61"/>
      <c r="J91" s="61" t="s">
        <v>44</v>
      </c>
      <c r="K91" s="61"/>
      <c r="L91" s="61"/>
      <c r="M91" s="61"/>
      <c r="N91" s="61"/>
      <c r="O91" s="64" t="s">
        <v>36</v>
      </c>
      <c r="R91" s="54">
        <v>1.4326097224554998E-3</v>
      </c>
    </row>
    <row r="92" spans="3:18" x14ac:dyDescent="0.3">
      <c r="C92" s="60" t="s">
        <v>22</v>
      </c>
      <c r="D92" s="61" t="s">
        <v>15</v>
      </c>
      <c r="E92" s="61">
        <v>2045</v>
      </c>
      <c r="F92" s="62" t="s">
        <v>21</v>
      </c>
      <c r="G92" s="61"/>
      <c r="H92" s="63">
        <f t="shared" si="3"/>
        <v>1.1939379874801453E-3</v>
      </c>
      <c r="I92" s="61"/>
      <c r="J92" s="61" t="s">
        <v>44</v>
      </c>
      <c r="K92" s="61"/>
      <c r="L92" s="61"/>
      <c r="M92" s="61"/>
      <c r="N92" s="61"/>
      <c r="O92" s="64" t="s">
        <v>36</v>
      </c>
      <c r="R92" s="54">
        <v>1.3966520512595699E-3</v>
      </c>
    </row>
    <row r="93" spans="3:18" x14ac:dyDescent="0.3">
      <c r="C93" s="65" t="s">
        <v>22</v>
      </c>
      <c r="D93" s="66" t="s">
        <v>15</v>
      </c>
      <c r="E93" s="66">
        <v>2050</v>
      </c>
      <c r="F93" s="67" t="s">
        <v>21</v>
      </c>
      <c r="G93" s="66"/>
      <c r="H93" s="68">
        <f t="shared" si="3"/>
        <v>1.1728055642134024E-3</v>
      </c>
      <c r="I93" s="66"/>
      <c r="J93" s="66" t="s">
        <v>44</v>
      </c>
      <c r="K93" s="66"/>
      <c r="L93" s="66"/>
      <c r="M93" s="66"/>
      <c r="N93" s="66"/>
      <c r="O93" s="69" t="s">
        <v>36</v>
      </c>
      <c r="R93" s="54">
        <v>1.3733794574622312E-3</v>
      </c>
    </row>
    <row r="94" spans="3:18" x14ac:dyDescent="0.3">
      <c r="C94" s="153" t="s">
        <v>22</v>
      </c>
      <c r="D94" s="154" t="s">
        <v>15</v>
      </c>
      <c r="E94" s="154">
        <v>2019</v>
      </c>
      <c r="F94" s="155" t="s">
        <v>21</v>
      </c>
      <c r="G94" s="154"/>
      <c r="H94" s="156">
        <f>IF(E94&lt;$S$49,H44*(100%-$Q$46),H44*(100%-$Q$49))</f>
        <v>0.38570543000510255</v>
      </c>
      <c r="I94" s="154"/>
      <c r="J94" s="154" t="s">
        <v>50</v>
      </c>
      <c r="K94" s="154"/>
      <c r="L94" s="154"/>
      <c r="M94" s="154"/>
      <c r="N94" s="154"/>
      <c r="O94" s="157" t="s">
        <v>33</v>
      </c>
      <c r="R94" s="54">
        <v>0.38570543000510255</v>
      </c>
    </row>
    <row r="95" spans="3:18" x14ac:dyDescent="0.3">
      <c r="C95" s="110" t="s">
        <v>22</v>
      </c>
      <c r="D95" s="11" t="s">
        <v>15</v>
      </c>
      <c r="E95" s="11">
        <v>2020</v>
      </c>
      <c r="F95" s="13" t="s">
        <v>21</v>
      </c>
      <c r="G95" s="11"/>
      <c r="H95" s="158">
        <f t="shared" ref="H95:H101" si="4">IF(E95&lt;$S$49,H45*(100%-$Q$46),H45*(100%-$Q$49))</f>
        <v>0.39766716357635107</v>
      </c>
      <c r="I95" s="11"/>
      <c r="J95" s="11" t="s">
        <v>50</v>
      </c>
      <c r="K95" s="11"/>
      <c r="L95" s="11"/>
      <c r="M95" s="11"/>
      <c r="N95" s="11"/>
      <c r="O95" s="159" t="s">
        <v>33</v>
      </c>
      <c r="R95" s="54">
        <v>0.38868633096730226</v>
      </c>
    </row>
    <row r="96" spans="3:18" x14ac:dyDescent="0.3">
      <c r="C96" s="110" t="s">
        <v>22</v>
      </c>
      <c r="D96" s="11" t="s">
        <v>15</v>
      </c>
      <c r="E96" s="11">
        <v>2025</v>
      </c>
      <c r="F96" s="13" t="s">
        <v>21</v>
      </c>
      <c r="G96" s="11"/>
      <c r="H96" s="158">
        <f t="shared" si="4"/>
        <v>0.38021671488860836</v>
      </c>
      <c r="I96" s="11"/>
      <c r="J96" s="11" t="s">
        <v>50</v>
      </c>
      <c r="K96" s="11"/>
      <c r="L96" s="11"/>
      <c r="M96" s="11"/>
      <c r="N96" s="11"/>
      <c r="O96" s="159" t="s">
        <v>33</v>
      </c>
      <c r="R96" s="54">
        <v>0.38984333442360658</v>
      </c>
    </row>
    <row r="97" spans="3:18" x14ac:dyDescent="0.3">
      <c r="C97" s="110" t="s">
        <v>22</v>
      </c>
      <c r="D97" s="11" t="s">
        <v>15</v>
      </c>
      <c r="E97" s="11">
        <v>2030</v>
      </c>
      <c r="F97" s="13" t="s">
        <v>21</v>
      </c>
      <c r="G97" s="11"/>
      <c r="H97" s="158">
        <f t="shared" si="4"/>
        <v>0.38046012647223232</v>
      </c>
      <c r="I97" s="11"/>
      <c r="J97" s="11" t="s">
        <v>50</v>
      </c>
      <c r="K97" s="11"/>
      <c r="L97" s="11"/>
      <c r="M97" s="11"/>
      <c r="N97" s="11"/>
      <c r="O97" s="159" t="s">
        <v>33</v>
      </c>
      <c r="R97" s="54">
        <v>0.38775775455772926</v>
      </c>
    </row>
    <row r="98" spans="3:18" x14ac:dyDescent="0.3">
      <c r="C98" s="110" t="s">
        <v>22</v>
      </c>
      <c r="D98" s="11" t="s">
        <v>15</v>
      </c>
      <c r="E98" s="11">
        <v>2035</v>
      </c>
      <c r="F98" s="13" t="s">
        <v>21</v>
      </c>
      <c r="G98" s="11"/>
      <c r="H98" s="158">
        <f t="shared" si="4"/>
        <v>0.37497787057056797</v>
      </c>
      <c r="I98" s="11"/>
      <c r="J98" s="11" t="s">
        <v>50</v>
      </c>
      <c r="K98" s="11"/>
      <c r="L98" s="11"/>
      <c r="M98" s="11"/>
      <c r="N98" s="11"/>
      <c r="O98" s="159" t="s">
        <v>33</v>
      </c>
      <c r="R98" s="54">
        <v>0.37766151228399036</v>
      </c>
    </row>
    <row r="99" spans="3:18" x14ac:dyDescent="0.3">
      <c r="C99" s="110" t="s">
        <v>22</v>
      </c>
      <c r="D99" s="11" t="s">
        <v>15</v>
      </c>
      <c r="E99" s="11">
        <v>2040</v>
      </c>
      <c r="F99" s="13" t="s">
        <v>21</v>
      </c>
      <c r="G99" s="11"/>
      <c r="H99" s="158">
        <f t="shared" si="4"/>
        <v>0.35607164340294695</v>
      </c>
      <c r="I99" s="11"/>
      <c r="J99" s="11" t="s">
        <v>50</v>
      </c>
      <c r="K99" s="11"/>
      <c r="L99" s="11"/>
      <c r="M99" s="11"/>
      <c r="N99" s="11"/>
      <c r="O99" s="159" t="s">
        <v>33</v>
      </c>
      <c r="R99" s="54">
        <v>0.35718027302547173</v>
      </c>
    </row>
    <row r="100" spans="3:18" x14ac:dyDescent="0.3">
      <c r="C100" s="110" t="s">
        <v>22</v>
      </c>
      <c r="D100" s="11" t="s">
        <v>15</v>
      </c>
      <c r="E100" s="11">
        <v>2045</v>
      </c>
      <c r="F100" s="13" t="s">
        <v>21</v>
      </c>
      <c r="G100" s="11"/>
      <c r="H100" s="158">
        <f t="shared" si="4"/>
        <v>0.31898089975663396</v>
      </c>
      <c r="I100" s="11"/>
      <c r="J100" s="11" t="s">
        <v>50</v>
      </c>
      <c r="K100" s="11"/>
      <c r="L100" s="11"/>
      <c r="M100" s="11"/>
      <c r="N100" s="11"/>
      <c r="O100" s="159" t="s">
        <v>33</v>
      </c>
      <c r="R100" s="54">
        <v>0.32720359558540241</v>
      </c>
    </row>
    <row r="101" spans="3:18" x14ac:dyDescent="0.3">
      <c r="C101" s="160" t="s">
        <v>22</v>
      </c>
      <c r="D101" s="161" t="s">
        <v>15</v>
      </c>
      <c r="E101" s="161">
        <v>2050</v>
      </c>
      <c r="F101" s="162" t="s">
        <v>21</v>
      </c>
      <c r="G101" s="161"/>
      <c r="H101" s="163">
        <f t="shared" si="4"/>
        <v>0.27369683296790581</v>
      </c>
      <c r="I101" s="161"/>
      <c r="J101" s="161" t="s">
        <v>50</v>
      </c>
      <c r="K101" s="161"/>
      <c r="L101" s="161"/>
      <c r="M101" s="161"/>
      <c r="N101" s="161"/>
      <c r="O101" s="164" t="s">
        <v>33</v>
      </c>
      <c r="R101" s="54">
        <v>0.29564223674009238</v>
      </c>
    </row>
    <row r="102" spans="3:18" x14ac:dyDescent="0.3">
      <c r="C102" s="55" t="s">
        <v>22</v>
      </c>
      <c r="D102" s="56" t="s">
        <v>15</v>
      </c>
      <c r="E102" s="56">
        <v>2019</v>
      </c>
      <c r="F102" s="57" t="s">
        <v>21</v>
      </c>
      <c r="G102" s="56"/>
      <c r="H102" s="58">
        <f t="shared" ref="H102:H109" si="5">IF(E102&lt;$S$50,I44*(100%-$Q$47),I44*(100%-$Q$50))</f>
        <v>0.40796188795266719</v>
      </c>
      <c r="I102" s="56"/>
      <c r="J102" s="56" t="s">
        <v>50</v>
      </c>
      <c r="K102" s="56"/>
      <c r="L102" s="56"/>
      <c r="M102" s="56"/>
      <c r="N102" s="56"/>
      <c r="O102" s="59" t="s">
        <v>36</v>
      </c>
      <c r="R102" s="54">
        <v>0.40796188795266719</v>
      </c>
    </row>
    <row r="103" spans="3:18" x14ac:dyDescent="0.3">
      <c r="C103" s="60" t="s">
        <v>22</v>
      </c>
      <c r="D103" s="61" t="s">
        <v>15</v>
      </c>
      <c r="E103" s="61">
        <v>2020</v>
      </c>
      <c r="F103" s="62" t="s">
        <v>21</v>
      </c>
      <c r="G103" s="61"/>
      <c r="H103" s="63">
        <f t="shared" si="5"/>
        <v>0.41719257223581974</v>
      </c>
      <c r="I103" s="61"/>
      <c r="J103" s="61" t="s">
        <v>50</v>
      </c>
      <c r="K103" s="61"/>
      <c r="L103" s="61"/>
      <c r="M103" s="61"/>
      <c r="N103" s="61"/>
      <c r="O103" s="64" t="s">
        <v>36</v>
      </c>
      <c r="R103" s="54">
        <v>0.40837531924846804</v>
      </c>
    </row>
    <row r="104" spans="3:18" x14ac:dyDescent="0.3">
      <c r="C104" s="60" t="s">
        <v>22</v>
      </c>
      <c r="D104" s="61" t="s">
        <v>15</v>
      </c>
      <c r="E104" s="61">
        <v>2025</v>
      </c>
      <c r="F104" s="62" t="s">
        <v>21</v>
      </c>
      <c r="G104" s="61"/>
      <c r="H104" s="63">
        <f t="shared" si="5"/>
        <v>0.3983256869912758</v>
      </c>
      <c r="I104" s="61"/>
      <c r="J104" s="61" t="s">
        <v>50</v>
      </c>
      <c r="K104" s="61"/>
      <c r="L104" s="61"/>
      <c r="M104" s="61"/>
      <c r="N104" s="61"/>
      <c r="O104" s="64" t="s">
        <v>36</v>
      </c>
      <c r="R104" s="54">
        <v>0.40217605940657786</v>
      </c>
    </row>
    <row r="105" spans="3:18" x14ac:dyDescent="0.3">
      <c r="C105" s="60" t="s">
        <v>22</v>
      </c>
      <c r="D105" s="61" t="s">
        <v>15</v>
      </c>
      <c r="E105" s="61">
        <v>2030</v>
      </c>
      <c r="F105" s="62" t="s">
        <v>21</v>
      </c>
      <c r="G105" s="61"/>
      <c r="H105" s="63">
        <f t="shared" si="5"/>
        <v>0.38387244290518763</v>
      </c>
      <c r="I105" s="61"/>
      <c r="J105" s="61" t="s">
        <v>50</v>
      </c>
      <c r="K105" s="61"/>
      <c r="L105" s="61"/>
      <c r="M105" s="61"/>
      <c r="N105" s="61"/>
      <c r="O105" s="64" t="s">
        <v>36</v>
      </c>
      <c r="R105" s="54">
        <v>0.38902297326332985</v>
      </c>
    </row>
    <row r="106" spans="3:18" x14ac:dyDescent="0.3">
      <c r="C106" s="60" t="s">
        <v>22</v>
      </c>
      <c r="D106" s="61" t="s">
        <v>15</v>
      </c>
      <c r="E106" s="61">
        <v>2035</v>
      </c>
      <c r="F106" s="62" t="s">
        <v>21</v>
      </c>
      <c r="G106" s="61"/>
      <c r="H106" s="63">
        <f t="shared" si="5"/>
        <v>0.34999542239700276</v>
      </c>
      <c r="I106" s="61"/>
      <c r="J106" s="61" t="s">
        <v>50</v>
      </c>
      <c r="K106" s="61"/>
      <c r="L106" s="61"/>
      <c r="M106" s="61"/>
      <c r="N106" s="61"/>
      <c r="O106" s="64" t="s">
        <v>36</v>
      </c>
      <c r="R106" s="54">
        <v>0.3719586460174874</v>
      </c>
    </row>
    <row r="107" spans="3:18" x14ac:dyDescent="0.3">
      <c r="C107" s="60" t="s">
        <v>22</v>
      </c>
      <c r="D107" s="61" t="s">
        <v>15</v>
      </c>
      <c r="E107" s="61">
        <v>2040</v>
      </c>
      <c r="F107" s="62" t="s">
        <v>21</v>
      </c>
      <c r="G107" s="61"/>
      <c r="H107" s="63">
        <f t="shared" si="5"/>
        <v>0.3007647086158613</v>
      </c>
      <c r="I107" s="61"/>
      <c r="J107" s="61" t="s">
        <v>50</v>
      </c>
      <c r="K107" s="61"/>
      <c r="L107" s="61"/>
      <c r="M107" s="61"/>
      <c r="N107" s="61"/>
      <c r="O107" s="64" t="s">
        <v>36</v>
      </c>
      <c r="R107" s="54">
        <v>0.35221510545525692</v>
      </c>
    </row>
    <row r="108" spans="3:18" x14ac:dyDescent="0.3">
      <c r="C108" s="60" t="s">
        <v>22</v>
      </c>
      <c r="D108" s="61" t="s">
        <v>15</v>
      </c>
      <c r="E108" s="61">
        <v>2045</v>
      </c>
      <c r="F108" s="62" t="s">
        <v>21</v>
      </c>
      <c r="G108" s="61"/>
      <c r="H108" s="63">
        <f t="shared" si="5"/>
        <v>0.25205553511697659</v>
      </c>
      <c r="I108" s="61"/>
      <c r="J108" s="61" t="s">
        <v>50</v>
      </c>
      <c r="K108" s="61"/>
      <c r="L108" s="61"/>
      <c r="M108" s="61"/>
      <c r="N108" s="61"/>
      <c r="O108" s="64" t="s">
        <v>36</v>
      </c>
      <c r="R108" s="54">
        <v>0.33372367164185768</v>
      </c>
    </row>
    <row r="109" spans="3:18" x14ac:dyDescent="0.3">
      <c r="C109" s="60" t="s">
        <v>22</v>
      </c>
      <c r="D109" s="61" t="s">
        <v>15</v>
      </c>
      <c r="E109" s="61">
        <v>2050</v>
      </c>
      <c r="F109" s="62" t="s">
        <v>21</v>
      </c>
      <c r="G109" s="61"/>
      <c r="H109" s="63">
        <f t="shared" si="5"/>
        <v>0.20566361282628001</v>
      </c>
      <c r="I109" s="61"/>
      <c r="J109" s="61" t="s">
        <v>50</v>
      </c>
      <c r="K109" s="61"/>
      <c r="L109" s="61"/>
      <c r="M109" s="61"/>
      <c r="N109" s="61"/>
      <c r="O109" s="64" t="s">
        <v>36</v>
      </c>
      <c r="R109" s="54">
        <v>0.31673758583512707</v>
      </c>
    </row>
    <row r="110" spans="3:18" x14ac:dyDescent="0.3">
      <c r="C110" s="165" t="s">
        <v>22</v>
      </c>
      <c r="D110" s="166" t="s">
        <v>15</v>
      </c>
      <c r="E110" s="166">
        <v>2019</v>
      </c>
      <c r="F110" s="166" t="s">
        <v>21</v>
      </c>
      <c r="G110" s="166"/>
      <c r="H110" s="167">
        <f>+D44-H62</f>
        <v>6.6022474682462029E-2</v>
      </c>
      <c r="I110" s="166"/>
      <c r="J110" s="166" t="s">
        <v>32</v>
      </c>
      <c r="K110" s="166"/>
      <c r="L110" s="166"/>
      <c r="M110" s="166"/>
      <c r="N110" s="166"/>
      <c r="O110" s="168" t="s">
        <v>35</v>
      </c>
    </row>
    <row r="111" spans="3:18" x14ac:dyDescent="0.3">
      <c r="C111" s="118" t="s">
        <v>22</v>
      </c>
      <c r="D111" s="5" t="s">
        <v>15</v>
      </c>
      <c r="E111" s="5">
        <v>2020</v>
      </c>
      <c r="F111" s="5" t="s">
        <v>21</v>
      </c>
      <c r="G111" s="5"/>
      <c r="H111" s="169">
        <f t="shared" ref="H111:H117" si="6">+D45-H63</f>
        <v>6.652394868721212E-2</v>
      </c>
      <c r="I111" s="5"/>
      <c r="J111" s="5" t="s">
        <v>32</v>
      </c>
      <c r="K111" s="5"/>
      <c r="L111" s="5"/>
      <c r="M111" s="5"/>
      <c r="N111" s="5"/>
      <c r="O111" s="117" t="s">
        <v>35</v>
      </c>
    </row>
    <row r="112" spans="3:18" x14ac:dyDescent="0.3">
      <c r="C112" s="118" t="s">
        <v>22</v>
      </c>
      <c r="D112" s="5" t="s">
        <v>15</v>
      </c>
      <c r="E112" s="5">
        <v>2025</v>
      </c>
      <c r="F112" s="5" t="s">
        <v>21</v>
      </c>
      <c r="G112" s="5"/>
      <c r="H112" s="169">
        <f>+D46-H64</f>
        <v>0.10012539148211219</v>
      </c>
      <c r="I112" s="5"/>
      <c r="J112" s="5" t="s">
        <v>32</v>
      </c>
      <c r="K112" s="5"/>
      <c r="L112" s="5"/>
      <c r="M112" s="5"/>
      <c r="N112" s="5"/>
      <c r="O112" s="117" t="s">
        <v>35</v>
      </c>
    </row>
    <row r="113" spans="3:15" x14ac:dyDescent="0.3">
      <c r="C113" s="118" t="s">
        <v>22</v>
      </c>
      <c r="D113" s="5" t="s">
        <v>15</v>
      </c>
      <c r="E113" s="5">
        <v>2030</v>
      </c>
      <c r="F113" s="5" t="s">
        <v>21</v>
      </c>
      <c r="G113" s="5"/>
      <c r="H113" s="169">
        <f t="shared" si="6"/>
        <v>0.1005515847926941</v>
      </c>
      <c r="I113" s="5"/>
      <c r="J113" s="5" t="s">
        <v>32</v>
      </c>
      <c r="K113" s="5"/>
      <c r="L113" s="5"/>
      <c r="M113" s="5"/>
      <c r="N113" s="5"/>
      <c r="O113" s="117" t="s">
        <v>35</v>
      </c>
    </row>
    <row r="114" spans="3:15" x14ac:dyDescent="0.3">
      <c r="C114" s="118" t="s">
        <v>22</v>
      </c>
      <c r="D114" s="5" t="s">
        <v>15</v>
      </c>
      <c r="E114" s="5">
        <v>2035</v>
      </c>
      <c r="F114" s="5" t="s">
        <v>21</v>
      </c>
      <c r="G114" s="5"/>
      <c r="H114" s="169">
        <f t="shared" si="6"/>
        <v>0.10078569186136932</v>
      </c>
      <c r="I114" s="5"/>
      <c r="J114" s="5" t="s">
        <v>32</v>
      </c>
      <c r="K114" s="5"/>
      <c r="L114" s="5"/>
      <c r="M114" s="5"/>
      <c r="N114" s="5"/>
      <c r="O114" s="117" t="s">
        <v>35</v>
      </c>
    </row>
    <row r="115" spans="3:15" x14ac:dyDescent="0.3">
      <c r="C115" s="118" t="s">
        <v>22</v>
      </c>
      <c r="D115" s="5" t="s">
        <v>15</v>
      </c>
      <c r="E115" s="5">
        <v>2040</v>
      </c>
      <c r="F115" s="5" t="s">
        <v>21</v>
      </c>
      <c r="G115" s="5"/>
      <c r="H115" s="169">
        <f t="shared" si="6"/>
        <v>0.10080933787720781</v>
      </c>
      <c r="I115" s="5"/>
      <c r="J115" s="5" t="s">
        <v>32</v>
      </c>
      <c r="K115" s="5"/>
      <c r="L115" s="5"/>
      <c r="M115" s="5"/>
      <c r="N115" s="5"/>
      <c r="O115" s="117" t="s">
        <v>35</v>
      </c>
    </row>
    <row r="116" spans="3:15" x14ac:dyDescent="0.3">
      <c r="C116" s="118" t="s">
        <v>22</v>
      </c>
      <c r="D116" s="5" t="s">
        <v>15</v>
      </c>
      <c r="E116" s="5">
        <v>2045</v>
      </c>
      <c r="F116" s="5" t="s">
        <v>21</v>
      </c>
      <c r="G116" s="5"/>
      <c r="H116" s="169">
        <f t="shared" si="6"/>
        <v>0.10066312502876618</v>
      </c>
      <c r="I116" s="5"/>
      <c r="J116" s="5" t="s">
        <v>32</v>
      </c>
      <c r="K116" s="5"/>
      <c r="L116" s="5"/>
      <c r="M116" s="5"/>
      <c r="N116" s="5"/>
      <c r="O116" s="117" t="s">
        <v>35</v>
      </c>
    </row>
    <row r="117" spans="3:15" x14ac:dyDescent="0.3">
      <c r="C117" s="170" t="s">
        <v>22</v>
      </c>
      <c r="D117" s="171" t="s">
        <v>15</v>
      </c>
      <c r="E117" s="171">
        <v>2050</v>
      </c>
      <c r="F117" s="171" t="s">
        <v>21</v>
      </c>
      <c r="G117" s="171"/>
      <c r="H117" s="172">
        <f t="shared" si="6"/>
        <v>0.10037710685811807</v>
      </c>
      <c r="I117" s="171"/>
      <c r="J117" s="171" t="s">
        <v>32</v>
      </c>
      <c r="K117" s="171"/>
      <c r="L117" s="171"/>
      <c r="M117" s="171"/>
      <c r="N117" s="171"/>
      <c r="O117" s="173" t="s">
        <v>35</v>
      </c>
    </row>
    <row r="118" spans="3:15" x14ac:dyDescent="0.3">
      <c r="C118" s="165" t="s">
        <v>22</v>
      </c>
      <c r="D118" s="166" t="s">
        <v>15</v>
      </c>
      <c r="E118" s="166">
        <v>2019</v>
      </c>
      <c r="F118" s="166" t="s">
        <v>21</v>
      </c>
      <c r="G118" s="166"/>
      <c r="H118" s="174">
        <f>+E44-H70</f>
        <v>3.856021418019483E-4</v>
      </c>
      <c r="I118" s="166"/>
      <c r="J118" s="166" t="s">
        <v>32</v>
      </c>
      <c r="K118" s="166"/>
      <c r="L118" s="166"/>
      <c r="M118" s="166"/>
      <c r="N118" s="166"/>
      <c r="O118" s="168" t="s">
        <v>37</v>
      </c>
    </row>
    <row r="119" spans="3:15" x14ac:dyDescent="0.3">
      <c r="C119" s="118" t="s">
        <v>22</v>
      </c>
      <c r="D119" s="5" t="s">
        <v>15</v>
      </c>
      <c r="E119" s="5">
        <v>2020</v>
      </c>
      <c r="F119" s="5" t="s">
        <v>21</v>
      </c>
      <c r="G119" s="5"/>
      <c r="H119" s="175">
        <f t="shared" ref="H119:H125" si="7">+E45-H71</f>
        <v>3.9930305486456791E-4</v>
      </c>
      <c r="I119" s="5"/>
      <c r="J119" s="5" t="s">
        <v>32</v>
      </c>
      <c r="K119" s="5"/>
      <c r="L119" s="5"/>
      <c r="M119" s="5"/>
      <c r="N119" s="5"/>
      <c r="O119" s="117" t="s">
        <v>37</v>
      </c>
    </row>
    <row r="120" spans="3:15" x14ac:dyDescent="0.3">
      <c r="C120" s="118" t="s">
        <v>22</v>
      </c>
      <c r="D120" s="5" t="s">
        <v>15</v>
      </c>
      <c r="E120" s="5">
        <v>2025</v>
      </c>
      <c r="F120" s="5" t="s">
        <v>21</v>
      </c>
      <c r="G120" s="5"/>
      <c r="H120" s="175">
        <f>+E46-H72</f>
        <v>5.9947281229039487E-4</v>
      </c>
      <c r="I120" s="5"/>
      <c r="J120" s="5" t="s">
        <v>32</v>
      </c>
      <c r="K120" s="5"/>
      <c r="L120" s="5"/>
      <c r="M120" s="5"/>
      <c r="N120" s="5"/>
      <c r="O120" s="117" t="s">
        <v>37</v>
      </c>
    </row>
    <row r="121" spans="3:15" x14ac:dyDescent="0.3">
      <c r="C121" s="118" t="s">
        <v>22</v>
      </c>
      <c r="D121" s="5" t="s">
        <v>15</v>
      </c>
      <c r="E121" s="5">
        <v>2030</v>
      </c>
      <c r="F121" s="5" t="s">
        <v>21</v>
      </c>
      <c r="G121" s="5"/>
      <c r="H121" s="175">
        <f t="shared" si="7"/>
        <v>5.857872147052353E-4</v>
      </c>
      <c r="I121" s="5"/>
      <c r="J121" s="5" t="s">
        <v>32</v>
      </c>
      <c r="K121" s="5"/>
      <c r="L121" s="5"/>
      <c r="M121" s="5"/>
      <c r="N121" s="5"/>
      <c r="O121" s="117" t="s">
        <v>37</v>
      </c>
    </row>
    <row r="122" spans="3:15" x14ac:dyDescent="0.3">
      <c r="C122" s="118" t="s">
        <v>22</v>
      </c>
      <c r="D122" s="5" t="s">
        <v>15</v>
      </c>
      <c r="E122" s="5">
        <v>2035</v>
      </c>
      <c r="F122" s="5" t="s">
        <v>21</v>
      </c>
      <c r="G122" s="5"/>
      <c r="H122" s="175">
        <f t="shared" si="7"/>
        <v>5.7554426942060029E-4</v>
      </c>
      <c r="I122" s="5"/>
      <c r="J122" s="5" t="s">
        <v>32</v>
      </c>
      <c r="K122" s="5"/>
      <c r="L122" s="5"/>
      <c r="M122" s="5"/>
      <c r="N122" s="5"/>
      <c r="O122" s="117" t="s">
        <v>37</v>
      </c>
    </row>
    <row r="123" spans="3:15" x14ac:dyDescent="0.3">
      <c r="C123" s="118" t="s">
        <v>22</v>
      </c>
      <c r="D123" s="5" t="s">
        <v>15</v>
      </c>
      <c r="E123" s="5">
        <v>2040</v>
      </c>
      <c r="F123" s="5" t="s">
        <v>21</v>
      </c>
      <c r="G123" s="5"/>
      <c r="H123" s="175">
        <f t="shared" si="7"/>
        <v>5.6843791055206927E-4</v>
      </c>
      <c r="I123" s="5"/>
      <c r="J123" s="5" t="s">
        <v>32</v>
      </c>
      <c r="K123" s="5"/>
      <c r="L123" s="5"/>
      <c r="M123" s="5"/>
      <c r="N123" s="5"/>
      <c r="O123" s="117" t="s">
        <v>37</v>
      </c>
    </row>
    <row r="124" spans="3:15" x14ac:dyDescent="0.3">
      <c r="C124" s="118" t="s">
        <v>22</v>
      </c>
      <c r="D124" s="5" t="s">
        <v>15</v>
      </c>
      <c r="E124" s="5">
        <v>2045</v>
      </c>
      <c r="F124" s="5" t="s">
        <v>21</v>
      </c>
      <c r="G124" s="5"/>
      <c r="H124" s="175">
        <f t="shared" si="7"/>
        <v>5.6369257619754125E-4</v>
      </c>
      <c r="I124" s="5"/>
      <c r="J124" s="5" t="s">
        <v>32</v>
      </c>
      <c r="K124" s="5"/>
      <c r="L124" s="5"/>
      <c r="M124" s="5"/>
      <c r="N124" s="5"/>
      <c r="O124" s="117" t="s">
        <v>37</v>
      </c>
    </row>
    <row r="125" spans="3:15" x14ac:dyDescent="0.3">
      <c r="C125" s="170" t="s">
        <v>22</v>
      </c>
      <c r="D125" s="171" t="s">
        <v>15</v>
      </c>
      <c r="E125" s="171">
        <v>2050</v>
      </c>
      <c r="F125" s="171" t="s">
        <v>21</v>
      </c>
      <c r="G125" s="171"/>
      <c r="H125" s="176">
        <f t="shared" si="7"/>
        <v>5.6091314304971586E-4</v>
      </c>
      <c r="I125" s="171"/>
      <c r="J125" s="171" t="s">
        <v>32</v>
      </c>
      <c r="K125" s="171"/>
      <c r="L125" s="171"/>
      <c r="M125" s="171"/>
      <c r="N125" s="171"/>
      <c r="O125" s="173" t="s">
        <v>37</v>
      </c>
    </row>
    <row r="126" spans="3:15" x14ac:dyDescent="0.3">
      <c r="C126" s="165" t="s">
        <v>22</v>
      </c>
      <c r="D126" s="166" t="s">
        <v>15</v>
      </c>
      <c r="E126" s="166">
        <v>2019</v>
      </c>
      <c r="F126" s="166" t="s">
        <v>21</v>
      </c>
      <c r="G126" s="166"/>
      <c r="H126" s="167">
        <f>+F44-H78</f>
        <v>2.2305121817528528E-3</v>
      </c>
      <c r="I126" s="166"/>
      <c r="J126" s="166" t="s">
        <v>44</v>
      </c>
      <c r="K126" s="166"/>
      <c r="L126" s="166"/>
      <c r="M126" s="166"/>
      <c r="N126" s="166"/>
      <c r="O126" s="168" t="s">
        <v>35</v>
      </c>
    </row>
    <row r="127" spans="3:15" x14ac:dyDescent="0.3">
      <c r="C127" s="118" t="s">
        <v>22</v>
      </c>
      <c r="D127" s="5" t="s">
        <v>15</v>
      </c>
      <c r="E127" s="5">
        <v>2020</v>
      </c>
      <c r="F127" s="5" t="s">
        <v>21</v>
      </c>
      <c r="G127" s="5"/>
      <c r="H127" s="169">
        <f t="shared" ref="H127:H133" si="8">+F45-H79</f>
        <v>2.0718852859908342E-3</v>
      </c>
      <c r="I127" s="5"/>
      <c r="J127" s="5" t="s">
        <v>44</v>
      </c>
      <c r="K127" s="5"/>
      <c r="L127" s="5"/>
      <c r="M127" s="5"/>
      <c r="N127" s="5"/>
      <c r="O127" s="117" t="s">
        <v>35</v>
      </c>
    </row>
    <row r="128" spans="3:15" x14ac:dyDescent="0.3">
      <c r="C128" s="118" t="s">
        <v>22</v>
      </c>
      <c r="D128" s="5" t="s">
        <v>15</v>
      </c>
      <c r="E128" s="5">
        <v>2025</v>
      </c>
      <c r="F128" s="5" t="s">
        <v>21</v>
      </c>
      <c r="G128" s="5"/>
      <c r="H128" s="169">
        <f t="shared" si="8"/>
        <v>2.6655125013791553E-3</v>
      </c>
      <c r="I128" s="5"/>
      <c r="J128" s="5" t="s">
        <v>44</v>
      </c>
      <c r="K128" s="5"/>
      <c r="L128" s="5"/>
      <c r="M128" s="5"/>
      <c r="N128" s="5"/>
      <c r="O128" s="117" t="s">
        <v>35</v>
      </c>
    </row>
    <row r="129" spans="3:15" x14ac:dyDescent="0.3">
      <c r="C129" s="118" t="s">
        <v>22</v>
      </c>
      <c r="D129" s="5" t="s">
        <v>15</v>
      </c>
      <c r="E129" s="5">
        <v>2030</v>
      </c>
      <c r="F129" s="5" t="s">
        <v>21</v>
      </c>
      <c r="G129" s="5"/>
      <c r="H129" s="169">
        <f t="shared" si="8"/>
        <v>2.0782023740482467E-3</v>
      </c>
      <c r="I129" s="5"/>
      <c r="J129" s="5" t="s">
        <v>44</v>
      </c>
      <c r="K129" s="5"/>
      <c r="L129" s="5"/>
      <c r="M129" s="5"/>
      <c r="N129" s="5"/>
      <c r="O129" s="117" t="s">
        <v>35</v>
      </c>
    </row>
    <row r="130" spans="3:15" x14ac:dyDescent="0.3">
      <c r="C130" s="118" t="s">
        <v>22</v>
      </c>
      <c r="D130" s="5" t="s">
        <v>15</v>
      </c>
      <c r="E130" s="5">
        <v>2035</v>
      </c>
      <c r="F130" s="5" t="s">
        <v>21</v>
      </c>
      <c r="G130" s="5"/>
      <c r="H130" s="169">
        <f t="shared" si="8"/>
        <v>1.4725877030057188E-3</v>
      </c>
      <c r="I130" s="5"/>
      <c r="J130" s="5" t="s">
        <v>44</v>
      </c>
      <c r="K130" s="5"/>
      <c r="L130" s="5"/>
      <c r="M130" s="5"/>
      <c r="N130" s="5"/>
      <c r="O130" s="117" t="s">
        <v>35</v>
      </c>
    </row>
    <row r="131" spans="3:15" x14ac:dyDescent="0.3">
      <c r="C131" s="118" t="s">
        <v>22</v>
      </c>
      <c r="D131" s="5" t="s">
        <v>15</v>
      </c>
      <c r="E131" s="5">
        <v>2040</v>
      </c>
      <c r="F131" s="5" t="s">
        <v>21</v>
      </c>
      <c r="G131" s="5"/>
      <c r="H131" s="169">
        <f t="shared" si="8"/>
        <v>9.5060672170536441E-4</v>
      </c>
      <c r="I131" s="5"/>
      <c r="J131" s="5" t="s">
        <v>44</v>
      </c>
      <c r="K131" s="5"/>
      <c r="L131" s="5"/>
      <c r="M131" s="5"/>
      <c r="N131" s="5"/>
      <c r="O131" s="117" t="s">
        <v>35</v>
      </c>
    </row>
    <row r="132" spans="3:15" x14ac:dyDescent="0.3">
      <c r="C132" s="118" t="s">
        <v>22</v>
      </c>
      <c r="D132" s="5" t="s">
        <v>15</v>
      </c>
      <c r="E132" s="5">
        <v>2045</v>
      </c>
      <c r="F132" s="5" t="s">
        <v>21</v>
      </c>
      <c r="G132" s="5"/>
      <c r="H132" s="169">
        <f t="shared" si="8"/>
        <v>4.8017113282613827E-4</v>
      </c>
      <c r="I132" s="5"/>
      <c r="J132" s="5" t="s">
        <v>44</v>
      </c>
      <c r="K132" s="5"/>
      <c r="L132" s="5"/>
      <c r="M132" s="5"/>
      <c r="N132" s="5"/>
      <c r="O132" s="117" t="s">
        <v>35</v>
      </c>
    </row>
    <row r="133" spans="3:15" x14ac:dyDescent="0.3">
      <c r="C133" s="170" t="s">
        <v>22</v>
      </c>
      <c r="D133" s="171" t="s">
        <v>15</v>
      </c>
      <c r="E133" s="171">
        <v>2050</v>
      </c>
      <c r="F133" s="171" t="s">
        <v>21</v>
      </c>
      <c r="G133" s="171"/>
      <c r="H133" s="172">
        <f t="shared" si="8"/>
        <v>2.7148624350235661E-5</v>
      </c>
      <c r="I133" s="171"/>
      <c r="J133" s="171" t="s">
        <v>44</v>
      </c>
      <c r="K133" s="171"/>
      <c r="L133" s="171"/>
      <c r="M133" s="171"/>
      <c r="N133" s="171"/>
      <c r="O133" s="173" t="s">
        <v>35</v>
      </c>
    </row>
    <row r="134" spans="3:15" x14ac:dyDescent="0.3">
      <c r="C134" s="165" t="s">
        <v>22</v>
      </c>
      <c r="D134" s="166" t="s">
        <v>15</v>
      </c>
      <c r="E134" s="166">
        <v>2019</v>
      </c>
      <c r="F134" s="166" t="s">
        <v>21</v>
      </c>
      <c r="G134" s="166"/>
      <c r="H134" s="167">
        <f>+G44-H86</f>
        <v>1.1946657494881201E-4</v>
      </c>
      <c r="I134" s="166"/>
      <c r="J134" s="166" t="s">
        <v>44</v>
      </c>
      <c r="K134" s="166"/>
      <c r="L134" s="166"/>
      <c r="M134" s="166"/>
      <c r="N134" s="166"/>
      <c r="O134" s="168" t="s">
        <v>37</v>
      </c>
    </row>
    <row r="135" spans="3:15" x14ac:dyDescent="0.3">
      <c r="C135" s="118" t="s">
        <v>22</v>
      </c>
      <c r="D135" s="5" t="s">
        <v>15</v>
      </c>
      <c r="E135" s="5">
        <v>2020</v>
      </c>
      <c r="F135" s="5" t="s">
        <v>21</v>
      </c>
      <c r="G135" s="5"/>
      <c r="H135" s="169">
        <f t="shared" ref="H135:H140" si="9">+G45-H87</f>
        <v>9.2455160678073895E-5</v>
      </c>
      <c r="I135" s="5"/>
      <c r="J135" s="5" t="s">
        <v>44</v>
      </c>
      <c r="K135" s="5"/>
      <c r="L135" s="5"/>
      <c r="M135" s="5"/>
      <c r="N135" s="5"/>
      <c r="O135" s="117" t="s">
        <v>37</v>
      </c>
    </row>
    <row r="136" spans="3:15" x14ac:dyDescent="0.3">
      <c r="C136" s="118" t="s">
        <v>22</v>
      </c>
      <c r="D136" s="5" t="s">
        <v>15</v>
      </c>
      <c r="E136" s="5">
        <v>2025</v>
      </c>
      <c r="F136" s="5" t="s">
        <v>21</v>
      </c>
      <c r="G136" s="5"/>
      <c r="H136" s="169">
        <f t="shared" si="9"/>
        <v>1.4433070233642255E-4</v>
      </c>
      <c r="I136" s="5"/>
      <c r="J136" s="5" t="s">
        <v>44</v>
      </c>
      <c r="K136" s="5"/>
      <c r="L136" s="5"/>
      <c r="M136" s="5"/>
      <c r="N136" s="5"/>
      <c r="O136" s="117" t="s">
        <v>37</v>
      </c>
    </row>
    <row r="137" spans="3:15" x14ac:dyDescent="0.3">
      <c r="C137" s="118" t="s">
        <v>22</v>
      </c>
      <c r="D137" s="5" t="s">
        <v>15</v>
      </c>
      <c r="E137" s="5">
        <v>2030</v>
      </c>
      <c r="F137" s="5" t="s">
        <v>21</v>
      </c>
      <c r="G137" s="5"/>
      <c r="H137" s="169">
        <f t="shared" si="9"/>
        <v>1.3832912730171948E-4</v>
      </c>
      <c r="I137" s="5"/>
      <c r="J137" s="5" t="s">
        <v>44</v>
      </c>
      <c r="K137" s="5"/>
      <c r="L137" s="5"/>
      <c r="M137" s="5"/>
      <c r="N137" s="5"/>
      <c r="O137" s="117" t="s">
        <v>37</v>
      </c>
    </row>
    <row r="138" spans="3:15" x14ac:dyDescent="0.3">
      <c r="C138" s="118" t="s">
        <v>22</v>
      </c>
      <c r="D138" s="5" t="s">
        <v>15</v>
      </c>
      <c r="E138" s="5">
        <v>2035</v>
      </c>
      <c r="F138" s="5" t="s">
        <v>21</v>
      </c>
      <c r="G138" s="5"/>
      <c r="H138" s="169">
        <f t="shared" si="9"/>
        <v>1.2660620468494393E-4</v>
      </c>
      <c r="I138" s="5"/>
      <c r="J138" s="5" t="s">
        <v>44</v>
      </c>
      <c r="K138" s="5"/>
      <c r="L138" s="5"/>
      <c r="M138" s="5"/>
      <c r="N138" s="5"/>
      <c r="O138" s="117" t="s">
        <v>37</v>
      </c>
    </row>
    <row r="139" spans="3:15" x14ac:dyDescent="0.3">
      <c r="C139" s="118" t="s">
        <v>22</v>
      </c>
      <c r="D139" s="5" t="s">
        <v>15</v>
      </c>
      <c r="E139" s="5">
        <v>2040</v>
      </c>
      <c r="F139" s="5" t="s">
        <v>21</v>
      </c>
      <c r="G139" s="5"/>
      <c r="H139" s="169">
        <f t="shared" si="9"/>
        <v>1.1905290301842471E-4</v>
      </c>
      <c r="I139" s="5"/>
      <c r="J139" s="5" t="s">
        <v>44</v>
      </c>
      <c r="K139" s="5"/>
      <c r="L139" s="5"/>
      <c r="M139" s="5"/>
      <c r="N139" s="5"/>
      <c r="O139" s="117" t="s">
        <v>37</v>
      </c>
    </row>
    <row r="140" spans="3:15" x14ac:dyDescent="0.3">
      <c r="C140" s="118" t="s">
        <v>22</v>
      </c>
      <c r="D140" s="5" t="s">
        <v>15</v>
      </c>
      <c r="E140" s="5">
        <v>2045</v>
      </c>
      <c r="F140" s="5" t="s">
        <v>21</v>
      </c>
      <c r="G140" s="5"/>
      <c r="H140" s="169">
        <f t="shared" si="9"/>
        <v>1.1594542160434811E-4</v>
      </c>
      <c r="I140" s="5"/>
      <c r="J140" s="5" t="s">
        <v>44</v>
      </c>
      <c r="K140" s="5"/>
      <c r="L140" s="5"/>
      <c r="M140" s="5"/>
      <c r="N140" s="5"/>
      <c r="O140" s="117" t="s">
        <v>37</v>
      </c>
    </row>
    <row r="141" spans="3:15" x14ac:dyDescent="0.3">
      <c r="C141" s="170" t="s">
        <v>22</v>
      </c>
      <c r="D141" s="171" t="s">
        <v>15</v>
      </c>
      <c r="E141" s="171">
        <v>2050</v>
      </c>
      <c r="F141" s="171" t="s">
        <v>21</v>
      </c>
      <c r="G141" s="171"/>
      <c r="H141" s="172">
        <f>+G51-H93</f>
        <v>1.1389321474697574E-4</v>
      </c>
      <c r="I141" s="171"/>
      <c r="J141" s="171" t="s">
        <v>44</v>
      </c>
      <c r="K141" s="171"/>
      <c r="L141" s="171"/>
      <c r="M141" s="171"/>
      <c r="N141" s="171"/>
      <c r="O141" s="173" t="s">
        <v>37</v>
      </c>
    </row>
    <row r="142" spans="3:15" x14ac:dyDescent="0.3">
      <c r="C142" s="165" t="s">
        <v>22</v>
      </c>
      <c r="D142" s="166" t="s">
        <v>15</v>
      </c>
      <c r="E142" s="166">
        <v>2019</v>
      </c>
      <c r="F142" s="166" t="s">
        <v>21</v>
      </c>
      <c r="G142" s="166"/>
      <c r="H142" s="167">
        <f>+H44-H94</f>
        <v>3.9857899708616196E-2</v>
      </c>
      <c r="I142" s="166"/>
      <c r="J142" s="166" t="s">
        <v>50</v>
      </c>
      <c r="K142" s="166"/>
      <c r="L142" s="166"/>
      <c r="M142" s="166"/>
      <c r="N142" s="166"/>
      <c r="O142" s="168" t="s">
        <v>35</v>
      </c>
    </row>
    <row r="143" spans="3:15" x14ac:dyDescent="0.3">
      <c r="C143" s="118" t="s">
        <v>22</v>
      </c>
      <c r="D143" s="5" t="s">
        <v>15</v>
      </c>
      <c r="E143" s="5">
        <v>2020</v>
      </c>
      <c r="F143" s="5" t="s">
        <v>21</v>
      </c>
      <c r="G143" s="5"/>
      <c r="H143" s="169">
        <f t="shared" ref="H143:H149" si="10">+H45-H95</f>
        <v>4.1093997362252332E-2</v>
      </c>
      <c r="I143" s="5"/>
      <c r="J143" s="5" t="s">
        <v>50</v>
      </c>
      <c r="K143" s="5"/>
      <c r="L143" s="5"/>
      <c r="M143" s="5"/>
      <c r="N143" s="5"/>
      <c r="O143" s="117" t="s">
        <v>35</v>
      </c>
    </row>
    <row r="144" spans="3:15" x14ac:dyDescent="0.3">
      <c r="C144" s="118" t="s">
        <v>22</v>
      </c>
      <c r="D144" s="5" t="s">
        <v>15</v>
      </c>
      <c r="E144" s="5">
        <v>2025</v>
      </c>
      <c r="F144" s="5" t="s">
        <v>21</v>
      </c>
      <c r="G144" s="5"/>
      <c r="H144" s="169">
        <f t="shared" si="10"/>
        <v>6.2402890268597522E-2</v>
      </c>
      <c r="I144" s="5"/>
      <c r="J144" s="5" t="s">
        <v>50</v>
      </c>
      <c r="K144" s="5"/>
      <c r="L144" s="5"/>
      <c r="M144" s="5"/>
      <c r="N144" s="5"/>
      <c r="O144" s="117" t="s">
        <v>35</v>
      </c>
    </row>
    <row r="145" spans="3:15" x14ac:dyDescent="0.3">
      <c r="C145" s="118" t="s">
        <v>22</v>
      </c>
      <c r="D145" s="5" t="s">
        <v>15</v>
      </c>
      <c r="E145" s="5">
        <v>2030</v>
      </c>
      <c r="F145" s="5" t="s">
        <v>21</v>
      </c>
      <c r="G145" s="5"/>
      <c r="H145" s="169">
        <f t="shared" si="10"/>
        <v>6.2442840080765671E-2</v>
      </c>
      <c r="I145" s="5"/>
      <c r="J145" s="5" t="s">
        <v>50</v>
      </c>
      <c r="K145" s="5"/>
      <c r="L145" s="5"/>
      <c r="M145" s="5"/>
      <c r="N145" s="5"/>
      <c r="O145" s="117" t="s">
        <v>35</v>
      </c>
    </row>
    <row r="146" spans="3:15" x14ac:dyDescent="0.3">
      <c r="C146" s="118" t="s">
        <v>22</v>
      </c>
      <c r="D146" s="5" t="s">
        <v>15</v>
      </c>
      <c r="E146" s="5">
        <v>2035</v>
      </c>
      <c r="F146" s="5" t="s">
        <v>21</v>
      </c>
      <c r="G146" s="5"/>
      <c r="H146" s="169">
        <f t="shared" si="10"/>
        <v>6.1543067398346529E-2</v>
      </c>
      <c r="I146" s="5"/>
      <c r="J146" s="5" t="s">
        <v>50</v>
      </c>
      <c r="K146" s="5"/>
      <c r="L146" s="5"/>
      <c r="M146" s="5"/>
      <c r="N146" s="5"/>
      <c r="O146" s="117" t="s">
        <v>35</v>
      </c>
    </row>
    <row r="147" spans="3:15" x14ac:dyDescent="0.3">
      <c r="C147" s="118" t="s">
        <v>22</v>
      </c>
      <c r="D147" s="5" t="s">
        <v>15</v>
      </c>
      <c r="E147" s="5">
        <v>2040</v>
      </c>
      <c r="F147" s="5" t="s">
        <v>21</v>
      </c>
      <c r="G147" s="5"/>
      <c r="H147" s="169">
        <f t="shared" si="10"/>
        <v>5.8440091718595377E-2</v>
      </c>
      <c r="I147" s="5"/>
      <c r="J147" s="5" t="s">
        <v>50</v>
      </c>
      <c r="K147" s="5"/>
      <c r="L147" s="5"/>
      <c r="M147" s="5"/>
      <c r="N147" s="5"/>
      <c r="O147" s="117" t="s">
        <v>35</v>
      </c>
    </row>
    <row r="148" spans="3:15" x14ac:dyDescent="0.3">
      <c r="C148" s="118" t="s">
        <v>22</v>
      </c>
      <c r="D148" s="5" t="s">
        <v>15</v>
      </c>
      <c r="E148" s="5">
        <v>2045</v>
      </c>
      <c r="F148" s="5" t="s">
        <v>21</v>
      </c>
      <c r="G148" s="5"/>
      <c r="H148" s="169">
        <f t="shared" si="10"/>
        <v>5.2352590787923092E-2</v>
      </c>
      <c r="I148" s="5"/>
      <c r="J148" s="5" t="s">
        <v>50</v>
      </c>
      <c r="K148" s="5"/>
      <c r="L148" s="5"/>
      <c r="M148" s="5"/>
      <c r="N148" s="5"/>
      <c r="O148" s="117" t="s">
        <v>35</v>
      </c>
    </row>
    <row r="149" spans="3:15" x14ac:dyDescent="0.3">
      <c r="C149" s="170" t="s">
        <v>22</v>
      </c>
      <c r="D149" s="171" t="s">
        <v>15</v>
      </c>
      <c r="E149" s="171">
        <v>2050</v>
      </c>
      <c r="F149" s="171" t="s">
        <v>21</v>
      </c>
      <c r="G149" s="171"/>
      <c r="H149" s="172">
        <f t="shared" si="10"/>
        <v>4.4920364533586221E-2</v>
      </c>
      <c r="I149" s="171"/>
      <c r="J149" s="171" t="s">
        <v>50</v>
      </c>
      <c r="K149" s="171"/>
      <c r="L149" s="171"/>
      <c r="M149" s="171"/>
      <c r="N149" s="171"/>
      <c r="O149" s="173" t="s">
        <v>35</v>
      </c>
    </row>
    <row r="150" spans="3:15" x14ac:dyDescent="0.3">
      <c r="C150" s="165" t="s">
        <v>22</v>
      </c>
      <c r="D150" s="166" t="s">
        <v>15</v>
      </c>
      <c r="E150" s="166">
        <v>2019</v>
      </c>
      <c r="F150" s="166" t="s">
        <v>21</v>
      </c>
      <c r="G150" s="166"/>
      <c r="H150" s="167">
        <f>+I44-H102</f>
        <v>2.4944602281420036E-2</v>
      </c>
      <c r="I150" s="166"/>
      <c r="J150" s="166" t="s">
        <v>50</v>
      </c>
      <c r="K150" s="166"/>
      <c r="L150" s="166"/>
      <c r="M150" s="166"/>
      <c r="N150" s="166"/>
      <c r="O150" s="168" t="s">
        <v>37</v>
      </c>
    </row>
    <row r="151" spans="3:15" x14ac:dyDescent="0.3">
      <c r="C151" s="118" t="s">
        <v>22</v>
      </c>
      <c r="D151" s="5" t="s">
        <v>15</v>
      </c>
      <c r="E151" s="5">
        <v>2020</v>
      </c>
      <c r="F151" s="5" t="s">
        <v>21</v>
      </c>
      <c r="G151" s="5"/>
      <c r="H151" s="169">
        <f t="shared" ref="H151:H157" si="11">+I45-H103</f>
        <v>2.5509007327646549E-2</v>
      </c>
      <c r="I151" s="5"/>
      <c r="J151" s="5" t="s">
        <v>50</v>
      </c>
      <c r="K151" s="5"/>
      <c r="L151" s="5"/>
      <c r="M151" s="5"/>
      <c r="N151" s="5"/>
      <c r="O151" s="117" t="s">
        <v>37</v>
      </c>
    </row>
    <row r="152" spans="3:15" x14ac:dyDescent="0.3">
      <c r="C152" s="118" t="s">
        <v>22</v>
      </c>
      <c r="D152" s="5" t="s">
        <v>15</v>
      </c>
      <c r="E152" s="5">
        <v>2025</v>
      </c>
      <c r="F152" s="5" t="s">
        <v>21</v>
      </c>
      <c r="G152" s="5"/>
      <c r="H152" s="169">
        <f t="shared" si="11"/>
        <v>3.8682109287366262E-2</v>
      </c>
      <c r="I152" s="5"/>
      <c r="J152" s="5" t="s">
        <v>50</v>
      </c>
      <c r="K152" s="5"/>
      <c r="L152" s="5"/>
      <c r="M152" s="5"/>
      <c r="N152" s="5"/>
      <c r="O152" s="117" t="s">
        <v>37</v>
      </c>
    </row>
    <row r="153" spans="3:15" x14ac:dyDescent="0.3">
      <c r="C153" s="118" t="s">
        <v>22</v>
      </c>
      <c r="D153" s="5" t="s">
        <v>15</v>
      </c>
      <c r="E153" s="5">
        <v>2030</v>
      </c>
      <c r="F153" s="5" t="s">
        <v>21</v>
      </c>
      <c r="G153" s="5"/>
      <c r="H153" s="169">
        <f t="shared" si="11"/>
        <v>3.727852928850145E-2</v>
      </c>
      <c r="I153" s="5"/>
      <c r="J153" s="5" t="s">
        <v>50</v>
      </c>
      <c r="K153" s="5"/>
      <c r="L153" s="5"/>
      <c r="M153" s="5"/>
      <c r="N153" s="5"/>
      <c r="O153" s="117" t="s">
        <v>37</v>
      </c>
    </row>
    <row r="154" spans="3:15" x14ac:dyDescent="0.3">
      <c r="C154" s="118" t="s">
        <v>22</v>
      </c>
      <c r="D154" s="5" t="s">
        <v>15</v>
      </c>
      <c r="E154" s="5">
        <v>2035</v>
      </c>
      <c r="F154" s="5" t="s">
        <v>21</v>
      </c>
      <c r="G154" s="5"/>
      <c r="H154" s="169">
        <f t="shared" si="11"/>
        <v>3.3988672137871156E-2</v>
      </c>
      <c r="I154" s="5"/>
      <c r="J154" s="5" t="s">
        <v>50</v>
      </c>
      <c r="K154" s="5"/>
      <c r="L154" s="5"/>
      <c r="M154" s="5"/>
      <c r="N154" s="5"/>
      <c r="O154" s="117" t="s">
        <v>37</v>
      </c>
    </row>
    <row r="155" spans="3:15" x14ac:dyDescent="0.3">
      <c r="C155" s="118" t="s">
        <v>22</v>
      </c>
      <c r="D155" s="5" t="s">
        <v>15</v>
      </c>
      <c r="E155" s="5">
        <v>2040</v>
      </c>
      <c r="F155" s="5" t="s">
        <v>21</v>
      </c>
      <c r="G155" s="5"/>
      <c r="H155" s="169">
        <f t="shared" si="11"/>
        <v>2.9207790781307141E-2</v>
      </c>
      <c r="I155" s="5"/>
      <c r="J155" s="5" t="s">
        <v>50</v>
      </c>
      <c r="K155" s="5"/>
      <c r="L155" s="5"/>
      <c r="M155" s="5"/>
      <c r="N155" s="5"/>
      <c r="O155" s="117" t="s">
        <v>37</v>
      </c>
    </row>
    <row r="156" spans="3:15" x14ac:dyDescent="0.3">
      <c r="C156" s="118" t="s">
        <v>22</v>
      </c>
      <c r="D156" s="5" t="s">
        <v>15</v>
      </c>
      <c r="E156" s="5">
        <v>2045</v>
      </c>
      <c r="F156" s="5" t="s">
        <v>21</v>
      </c>
      <c r="G156" s="5"/>
      <c r="H156" s="169">
        <f t="shared" si="11"/>
        <v>2.4477557120472671E-2</v>
      </c>
      <c r="I156" s="5"/>
      <c r="J156" s="5" t="s">
        <v>50</v>
      </c>
      <c r="K156" s="5"/>
      <c r="L156" s="5"/>
      <c r="M156" s="5"/>
      <c r="N156" s="5"/>
      <c r="O156" s="117" t="s">
        <v>37</v>
      </c>
    </row>
    <row r="157" spans="3:15" x14ac:dyDescent="0.3">
      <c r="C157" s="170" t="s">
        <v>22</v>
      </c>
      <c r="D157" s="171" t="s">
        <v>15</v>
      </c>
      <c r="E157" s="171">
        <v>2050</v>
      </c>
      <c r="F157" s="171" t="s">
        <v>21</v>
      </c>
      <c r="G157" s="171"/>
      <c r="H157" s="172">
        <f t="shared" si="11"/>
        <v>1.9972355807309466E-2</v>
      </c>
      <c r="I157" s="171"/>
      <c r="J157" s="171" t="s">
        <v>50</v>
      </c>
      <c r="K157" s="171"/>
      <c r="L157" s="171"/>
      <c r="M157" s="171"/>
      <c r="N157" s="171"/>
      <c r="O157" s="173" t="s">
        <v>37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DEM_Data</vt:lpstr>
      <vt:lpstr>DEM_Sectors</vt:lpstr>
      <vt:lpstr>DEM_Fuels</vt:lpstr>
      <vt:lpstr>DEM_BioFuels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2023-05-12T04:33:34Z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