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cro\math_modul_v_1_0\"/>
    </mc:Choice>
  </mc:AlternateContent>
  <bookViews>
    <workbookView xWindow="0" yWindow="0" windowWidth="28800" windowHeight="11535"/>
  </bookViews>
  <sheets>
    <sheet name="Лист1" sheetId="1" r:id="rId1"/>
    <sheet name="Лист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Q72" i="1" l="1"/>
  <c r="Q74" i="1"/>
  <c r="Q75" i="1"/>
  <c r="Q76" i="1"/>
  <c r="Q77" i="1"/>
  <c r="Q78" i="1"/>
  <c r="Q79" i="1"/>
  <c r="Q80" i="1"/>
  <c r="Q73" i="1"/>
  <c r="R72" i="1" a="1"/>
  <c r="R72" i="1" s="1"/>
  <c r="P67" i="1" a="1"/>
  <c r="P67" i="1" s="1"/>
  <c r="P73" i="1"/>
  <c r="P74" i="1"/>
  <c r="P75" i="1"/>
  <c r="P76" i="1"/>
  <c r="P77" i="1"/>
  <c r="P78" i="1"/>
  <c r="P79" i="1"/>
  <c r="P72" i="1"/>
  <c r="O72" i="1"/>
  <c r="O73" i="1"/>
  <c r="O74" i="1"/>
  <c r="O75" i="1"/>
  <c r="O76" i="1"/>
  <c r="O77" i="1"/>
  <c r="O78" i="1"/>
  <c r="O79" i="1"/>
  <c r="O71" i="1"/>
  <c r="P9" i="1"/>
  <c r="S9" i="1"/>
  <c r="S8" i="1"/>
  <c r="X72" i="1" l="1"/>
  <c r="W72" i="1"/>
  <c r="V72" i="1"/>
  <c r="U72" i="1"/>
  <c r="T72" i="1"/>
  <c r="S72" i="1"/>
  <c r="R10" i="1"/>
  <c r="R11" i="1"/>
  <c r="R12" i="1"/>
  <c r="R13" i="1"/>
  <c r="R14" i="1"/>
  <c r="R15" i="1"/>
  <c r="R16" i="1"/>
  <c r="R9" i="1"/>
  <c r="Q9" i="1"/>
  <c r="Q10" i="1"/>
  <c r="Q11" i="1"/>
  <c r="Q12" i="1"/>
  <c r="Q13" i="1"/>
  <c r="Q14" i="1"/>
  <c r="Q15" i="1"/>
  <c r="Q16" i="1"/>
  <c r="Q8" i="1"/>
  <c r="P10" i="1"/>
  <c r="P11" i="1"/>
  <c r="P12" i="1"/>
  <c r="P13" i="1"/>
  <c r="P14" i="1"/>
  <c r="P15" i="1"/>
  <c r="P16" i="1"/>
  <c r="P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</calcChain>
</file>

<file path=xl/sharedStrings.xml><?xml version="1.0" encoding="utf-8"?>
<sst xmlns="http://schemas.openxmlformats.org/spreadsheetml/2006/main" count="5" uniqueCount="5">
  <si>
    <t>Дата</t>
  </si>
  <si>
    <t>Накопленная добыча газа, м3</t>
  </si>
  <si>
    <t>Суточная добыча газа, м3</t>
  </si>
  <si>
    <t>Тип суточной</t>
  </si>
  <si>
    <t>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</si>
</sst>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rgb="FF000000"/>
      <name val="Consolas"/>
      <family val="3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1" fillId="2" borderId="0" xfId="0" applyNumberFormat="1" applyFont="1" applyFill="1" applyAlignment="1">
      <alignment horizontal="center" vertical="center" wrapText="1"/>
    </xf>
    <xf numFmtId="2" fontId="0" fillId="2" borderId="0" xfId="0" applyNumberFormat="1" applyFill="1" applyAlignment="1">
      <alignment horizontal="right" vertical="center"/>
    </xf>
    <xf numFmtId="2" fontId="0" fillId="2" borderId="0" xfId="0" applyNumberFormat="1" applyFill="1"/>
    <xf numFmtId="0" fontId="0" fillId="2" borderId="0" xfId="0" applyFill="1"/>
    <xf numFmtId="14" fontId="1" fillId="0" borderId="0" xfId="0" applyNumberFormat="1" applyFont="1" applyAlignment="1">
      <alignment horizontal="center" vertical="center" wrapText="1"/>
    </xf>
    <xf numFmtId="2" fontId="0" fillId="0" borderId="0" xfId="0" applyNumberFormat="1" applyAlignment="1">
      <alignment horizontal="right" vertical="center"/>
    </xf>
    <xf numFmtId="2" fontId="0" fillId="0" borderId="0" xfId="0" applyNumberFormat="1"/>
    <xf numFmtId="0" fontId="2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4"/>
            <c:dispRSqr val="1"/>
            <c:dispEq val="1"/>
            <c:trendlineLbl>
              <c:layout>
                <c:manualLayout>
                  <c:x val="-0.16930708661417324"/>
                  <c:y val="4.4106517935258091E-2"/>
                </c:manualLayout>
              </c:layout>
              <c:numFmt formatCode="0.00000E+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RU"/>
                </a:p>
              </c:txPr>
            </c:trendlineLbl>
          </c:trendline>
          <c:xVal>
            <c:numRef>
              <c:f>Лист1!$P$8:$P$16</c:f>
              <c:numCache>
                <c:formatCode>General</c:formatCode>
                <c:ptCount val="9"/>
                <c:pt idx="0">
                  <c:v>1711.5463024640001</c:v>
                </c:pt>
                <c:pt idx="1">
                  <c:v>1790.323851264</c:v>
                </c:pt>
                <c:pt idx="2">
                  <c:v>1864.2055987199999</c:v>
                </c:pt>
                <c:pt idx="3">
                  <c:v>1929.5554764799999</c:v>
                </c:pt>
                <c:pt idx="4">
                  <c:v>1986.779283456</c:v>
                </c:pt>
                <c:pt idx="5">
                  <c:v>2036.7536291839999</c:v>
                </c:pt>
                <c:pt idx="6">
                  <c:v>2079.686393856</c:v>
                </c:pt>
                <c:pt idx="7">
                  <c:v>2118.5770291200001</c:v>
                </c:pt>
                <c:pt idx="8">
                  <c:v>2152.8477696</c:v>
                </c:pt>
              </c:numCache>
            </c:numRef>
          </c:xVal>
          <c:yVal>
            <c:numRef>
              <c:f>Лист1!$Q$8:$Q$16</c:f>
              <c:numCache>
                <c:formatCode>General</c:formatCode>
                <c:ptCount val="9"/>
                <c:pt idx="0">
                  <c:v>265.46315199999998</c:v>
                </c:pt>
                <c:pt idx="1">
                  <c:v>236.52091200000001</c:v>
                </c:pt>
                <c:pt idx="2">
                  <c:v>205.458384</c:v>
                </c:pt>
                <c:pt idx="3">
                  <c:v>181.141952</c:v>
                </c:pt>
                <c:pt idx="4">
                  <c:v>158.78360000000001</c:v>
                </c:pt>
                <c:pt idx="5">
                  <c:v>139.187952</c:v>
                </c:pt>
                <c:pt idx="6">
                  <c:v>123.064976</c:v>
                </c:pt>
                <c:pt idx="7">
                  <c:v>106.89249599999999</c:v>
                </c:pt>
                <c:pt idx="8">
                  <c:v>94.256608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53663032"/>
        <c:axId val="553664600"/>
      </c:scatterChart>
      <c:valAx>
        <c:axId val="5536630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53664600"/>
        <c:crosses val="autoZero"/>
        <c:crossBetween val="midCat"/>
      </c:valAx>
      <c:valAx>
        <c:axId val="5536646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5366303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4"/>
            <c:dispRSqr val="1"/>
            <c:dispEq val="1"/>
            <c:trendlineLbl>
              <c:layout>
                <c:manualLayout>
                  <c:x val="7.6785786392085609E-2"/>
                  <c:y val="7.4638743073782446E-2"/>
                </c:manualLayout>
              </c:layout>
              <c:numFmt formatCode="0.00000E+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RU"/>
                </a:p>
              </c:txPr>
            </c:trendlineLbl>
          </c:trendline>
          <c:xVal>
            <c:numRef>
              <c:f>Лист1!$P$8:$P$15</c:f>
              <c:numCache>
                <c:formatCode>General</c:formatCode>
                <c:ptCount val="8"/>
                <c:pt idx="0">
                  <c:v>1711.5463024640001</c:v>
                </c:pt>
                <c:pt idx="1">
                  <c:v>1790.323851264</c:v>
                </c:pt>
                <c:pt idx="2">
                  <c:v>1864.2055987199999</c:v>
                </c:pt>
                <c:pt idx="3">
                  <c:v>1929.5554764799999</c:v>
                </c:pt>
                <c:pt idx="4">
                  <c:v>1986.779283456</c:v>
                </c:pt>
                <c:pt idx="5">
                  <c:v>2036.7536291839999</c:v>
                </c:pt>
                <c:pt idx="6">
                  <c:v>2079.686393856</c:v>
                </c:pt>
                <c:pt idx="7">
                  <c:v>2118.5770291200001</c:v>
                </c:pt>
              </c:numCache>
            </c:numRef>
          </c:xVal>
          <c:yVal>
            <c:numRef>
              <c:f>Лист1!$R$9:$R$16</c:f>
              <c:numCache>
                <c:formatCode>0.00</c:formatCode>
                <c:ptCount val="8"/>
                <c:pt idx="0">
                  <c:v>78.777548800000005</c:v>
                </c:pt>
                <c:pt idx="1">
                  <c:v>73.881747455999999</c:v>
                </c:pt>
                <c:pt idx="2">
                  <c:v>65.349877759999998</c:v>
                </c:pt>
                <c:pt idx="3">
                  <c:v>57.223806975999999</c:v>
                </c:pt>
                <c:pt idx="4">
                  <c:v>49.974345728000003</c:v>
                </c:pt>
                <c:pt idx="5">
                  <c:v>42.932764671999998</c:v>
                </c:pt>
                <c:pt idx="6">
                  <c:v>38.890635263999997</c:v>
                </c:pt>
                <c:pt idx="7">
                  <c:v>34.270740480000001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54885224"/>
        <c:axId val="554888752"/>
      </c:scatterChart>
      <c:valAx>
        <c:axId val="5548852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54888752"/>
        <c:crosses val="autoZero"/>
        <c:crossBetween val="midCat"/>
      </c:valAx>
      <c:valAx>
        <c:axId val="5548887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548852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4"/>
            <c:dispRSqr val="0"/>
            <c:dispEq val="1"/>
            <c:trendlineLbl>
              <c:layout/>
              <c:numFmt formatCode="0.00000E+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RU"/>
                </a:p>
              </c:txPr>
            </c:trendlineLbl>
          </c:trendline>
          <c:xVal>
            <c:numRef>
              <c:f>Лист1!$O$71:$O$78</c:f>
              <c:numCache>
                <c:formatCode>0.00</c:formatCode>
                <c:ptCount val="8"/>
                <c:pt idx="0">
                  <c:v>1711.5463024640001</c:v>
                </c:pt>
                <c:pt idx="1">
                  <c:v>1790.303535104</c:v>
                </c:pt>
                <c:pt idx="2">
                  <c:v>1861.4842818560001</c:v>
                </c:pt>
                <c:pt idx="3">
                  <c:v>1920.614268928</c:v>
                </c:pt>
                <c:pt idx="4">
                  <c:v>1967.1500718079999</c:v>
                </c:pt>
                <c:pt idx="5">
                  <c:v>2001.9401195519999</c:v>
                </c:pt>
                <c:pt idx="6">
                  <c:v>2026.275864576</c:v>
                </c:pt>
                <c:pt idx="7">
                  <c:v>2042.84690432</c:v>
                </c:pt>
              </c:numCache>
            </c:numRef>
          </c:xVal>
          <c:yVal>
            <c:numRef>
              <c:f>Лист1!$P$72:$P$79</c:f>
              <c:numCache>
                <c:formatCode>0.00</c:formatCode>
                <c:ptCount val="8"/>
                <c:pt idx="0">
                  <c:v>78.757232639999984</c:v>
                </c:pt>
                <c:pt idx="1">
                  <c:v>71.180746752000005</c:v>
                </c:pt>
                <c:pt idx="2">
                  <c:v>59.129987071999949</c:v>
                </c:pt>
                <c:pt idx="3">
                  <c:v>46.535802879999892</c:v>
                </c:pt>
                <c:pt idx="4">
                  <c:v>34.790047744000049</c:v>
                </c:pt>
                <c:pt idx="5">
                  <c:v>24.335745024000062</c:v>
                </c:pt>
                <c:pt idx="6">
                  <c:v>16.571039744000018</c:v>
                </c:pt>
                <c:pt idx="7">
                  <c:v>10.959323136000194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55266160"/>
        <c:axId val="555264984"/>
      </c:scatterChart>
      <c:valAx>
        <c:axId val="5552661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55264984"/>
        <c:crosses val="autoZero"/>
        <c:crossBetween val="midCat"/>
      </c:valAx>
      <c:valAx>
        <c:axId val="5552649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5526616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280621</xdr:colOff>
      <xdr:row>3</xdr:row>
      <xdr:rowOff>169617</xdr:rowOff>
    </xdr:from>
    <xdr:to>
      <xdr:col>28</xdr:col>
      <xdr:colOff>482844</xdr:colOff>
      <xdr:row>18</xdr:row>
      <xdr:rowOff>55317</xdr:rowOff>
    </xdr:to>
    <xdr:graphicFrame macro="">
      <xdr:nvGraphicFramePr>
        <xdr:cNvPr id="2" name="Диаграмма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20</xdr:col>
      <xdr:colOff>322385</xdr:colOff>
      <xdr:row>26</xdr:row>
      <xdr:rowOff>143608</xdr:rowOff>
    </xdr:from>
    <xdr:to>
      <xdr:col>28</xdr:col>
      <xdr:colOff>523142</xdr:colOff>
      <xdr:row>41</xdr:row>
      <xdr:rowOff>29308</xdr:rowOff>
    </xdr:to>
    <xdr:graphicFrame macro="">
      <xdr:nvGraphicFramePr>
        <xdr:cNvPr id="3" name="Диаграмма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17</xdr:col>
      <xdr:colOff>431014</xdr:colOff>
      <xdr:row>75</xdr:row>
      <xdr:rowOff>127552</xdr:rowOff>
    </xdr:from>
    <xdr:to>
      <xdr:col>23</xdr:col>
      <xdr:colOff>255168</xdr:colOff>
      <xdr:row>90</xdr:row>
      <xdr:rowOff>13252</xdr:rowOff>
    </xdr:to>
    <xdr:graphicFrame macro="">
      <xdr:nvGraphicFramePr>
        <xdr:cNvPr id="4" name="Диаграмма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7:X89"/>
  <sheetViews>
    <sheetView tabSelected="1" topLeftCell="J52" zoomScale="115" zoomScaleNormal="115" workbookViewId="0">
      <selection activeCell="U62" sqref="U62"/>
    </sheetView>
  </sheetViews>
  <sheetFormatPr defaultRowHeight="15" x14ac:dyDescent="0.25"/>
  <cols>
    <col min="6" max="6" width="10.140625" bestFit="1" customWidth="1"/>
    <col min="7" max="7" width="18.85546875" customWidth="1"/>
    <col min="8" max="8" width="14" customWidth="1"/>
    <col min="11" max="11" width="14.7109375" bestFit="1" customWidth="1"/>
    <col min="12" max="12" width="10.85546875" bestFit="1" customWidth="1"/>
    <col min="13" max="13" width="18.140625" bestFit="1" customWidth="1"/>
    <col min="14" max="14" width="13.7109375" bestFit="1" customWidth="1"/>
    <col min="15" max="15" width="18.140625" bestFit="1" customWidth="1"/>
    <col min="18" max="18" width="13.85546875" bestFit="1" customWidth="1"/>
    <col min="19" max="19" width="17" bestFit="1" customWidth="1"/>
    <col min="20" max="20" width="13" bestFit="1" customWidth="1"/>
    <col min="21" max="21" width="13.7109375" bestFit="1" customWidth="1"/>
    <col min="22" max="22" width="9.5703125" bestFit="1" customWidth="1"/>
    <col min="23" max="24" width="9.28515625" bestFit="1" customWidth="1"/>
  </cols>
  <sheetData>
    <row r="7" spans="5:19" x14ac:dyDescent="0.25">
      <c r="F7" t="s">
        <v>0</v>
      </c>
      <c r="G7" t="s">
        <v>1</v>
      </c>
      <c r="H7" t="s">
        <v>2</v>
      </c>
      <c r="I7" t="s">
        <v>3</v>
      </c>
      <c r="J7" t="s">
        <v>4</v>
      </c>
    </row>
    <row r="8" spans="5:19" x14ac:dyDescent="0.25">
      <c r="E8" t="b">
        <v>1</v>
      </c>
      <c r="F8" s="1">
        <v>44562</v>
      </c>
      <c r="G8" s="2">
        <v>1711546302464</v>
      </c>
      <c r="H8" s="2">
        <v>260298416</v>
      </c>
      <c r="I8" s="3"/>
      <c r="J8" s="3">
        <v>7</v>
      </c>
      <c r="K8" s="4"/>
      <c r="L8" s="1">
        <v>44582</v>
      </c>
      <c r="M8" s="2">
        <v>1716852752384</v>
      </c>
      <c r="N8" s="2">
        <v>265463152</v>
      </c>
      <c r="P8">
        <f>G8/10^9</f>
        <v>1711.5463024640001</v>
      </c>
      <c r="Q8">
        <f>N8/10^6</f>
        <v>265.46315199999998</v>
      </c>
      <c r="S8">
        <f>-0.000000000852409*P8^4+ 0.00000706005*P8^3 - 0.0218282*P8^2 + 29.7433*P8 - 14967.8</f>
        <v>78.698280181535665</v>
      </c>
    </row>
    <row r="9" spans="5:19" x14ac:dyDescent="0.25">
      <c r="E9" t="b">
        <v>1</v>
      </c>
      <c r="F9" s="5">
        <v>44927</v>
      </c>
      <c r="G9" s="6">
        <v>1790323851264</v>
      </c>
      <c r="H9" s="6">
        <v>222868800</v>
      </c>
      <c r="I9" s="7"/>
      <c r="J9" s="7">
        <v>7</v>
      </c>
      <c r="K9" s="7">
        <f>(G9-G8)/10^9</f>
        <v>78.777548800000005</v>
      </c>
      <c r="L9" s="5">
        <v>44948</v>
      </c>
      <c r="M9" s="6">
        <v>1795300786176</v>
      </c>
      <c r="N9" s="6">
        <v>236520912</v>
      </c>
      <c r="P9">
        <f>G9/10^9</f>
        <v>1790.323851264</v>
      </c>
      <c r="Q9">
        <f t="shared" ref="Q9:Q16" si="0">N9/10^6</f>
        <v>236.52091200000001</v>
      </c>
      <c r="R9" s="7">
        <f>K9</f>
        <v>78.777548800000005</v>
      </c>
      <c r="S9">
        <f>-0.000000000852409*P9^4+ 0.00000706005*P9^3 - 0.0218282*P9^2 + 29.7433*P9 - 14967.8</f>
        <v>73.671391147847316</v>
      </c>
    </row>
    <row r="10" spans="5:19" x14ac:dyDescent="0.25">
      <c r="E10" t="b">
        <v>1</v>
      </c>
      <c r="F10" s="5">
        <v>45292</v>
      </c>
      <c r="G10" s="6">
        <v>1864205598720</v>
      </c>
      <c r="H10" s="6">
        <v>196540144</v>
      </c>
      <c r="I10" s="7"/>
      <c r="J10" s="7">
        <v>7</v>
      </c>
      <c r="K10" s="7">
        <f t="shared" ref="K10:K73" si="1">(G10-G9)/10^9</f>
        <v>73.881747455999999</v>
      </c>
      <c r="L10" s="5">
        <v>45313</v>
      </c>
      <c r="M10" s="6">
        <v>1868528222208</v>
      </c>
      <c r="N10" s="6">
        <v>205458384</v>
      </c>
      <c r="P10">
        <f t="shared" ref="P9:P16" si="2">G10/10^9</f>
        <v>1864.2055987199999</v>
      </c>
      <c r="Q10">
        <f t="shared" si="0"/>
        <v>205.458384</v>
      </c>
      <c r="R10" s="7">
        <f t="shared" ref="R10:R16" si="3">K10</f>
        <v>73.881747455999999</v>
      </c>
    </row>
    <row r="11" spans="5:19" x14ac:dyDescent="0.25">
      <c r="E11" t="b">
        <v>1</v>
      </c>
      <c r="F11" s="5">
        <v>45658</v>
      </c>
      <c r="G11" s="6">
        <v>1929555476480</v>
      </c>
      <c r="H11" s="6">
        <v>175577120</v>
      </c>
      <c r="I11" s="7"/>
      <c r="J11" s="7">
        <v>7</v>
      </c>
      <c r="K11" s="7">
        <f t="shared" si="1"/>
        <v>65.349877759999998</v>
      </c>
      <c r="L11" s="5">
        <v>45679</v>
      </c>
      <c r="M11" s="6">
        <v>1933375963136</v>
      </c>
      <c r="N11" s="6">
        <v>181141952</v>
      </c>
      <c r="P11">
        <f t="shared" si="2"/>
        <v>1929.5554764799999</v>
      </c>
      <c r="Q11">
        <f t="shared" si="0"/>
        <v>181.141952</v>
      </c>
      <c r="R11" s="7">
        <f t="shared" si="3"/>
        <v>65.349877759999998</v>
      </c>
    </row>
    <row r="12" spans="5:19" x14ac:dyDescent="0.25">
      <c r="E12" t="b">
        <v>1</v>
      </c>
      <c r="F12" s="5">
        <v>46023</v>
      </c>
      <c r="G12" s="6">
        <v>1986779283456</v>
      </c>
      <c r="H12" s="6">
        <v>153953184</v>
      </c>
      <c r="I12" s="7"/>
      <c r="J12" s="7">
        <v>7</v>
      </c>
      <c r="K12" s="7">
        <f t="shared" si="1"/>
        <v>57.223806975999999</v>
      </c>
      <c r="L12" s="5">
        <v>46044</v>
      </c>
      <c r="M12" s="6">
        <v>1990129352704</v>
      </c>
      <c r="N12" s="6">
        <v>158783600</v>
      </c>
      <c r="P12">
        <f t="shared" si="2"/>
        <v>1986.779283456</v>
      </c>
      <c r="Q12">
        <f t="shared" si="0"/>
        <v>158.78360000000001</v>
      </c>
      <c r="R12" s="7">
        <f t="shared" si="3"/>
        <v>57.223806975999999</v>
      </c>
    </row>
    <row r="13" spans="5:19" x14ac:dyDescent="0.25">
      <c r="E13" t="b">
        <v>1</v>
      </c>
      <c r="F13" s="5">
        <v>46388</v>
      </c>
      <c r="G13" s="6">
        <v>2036753629184</v>
      </c>
      <c r="H13" s="6">
        <v>133982024</v>
      </c>
      <c r="I13" s="7"/>
      <c r="J13" s="7">
        <v>7</v>
      </c>
      <c r="K13" s="7">
        <f t="shared" si="1"/>
        <v>49.974345728000003</v>
      </c>
      <c r="L13" s="5">
        <v>46409</v>
      </c>
      <c r="M13" s="6">
        <v>2039690166272</v>
      </c>
      <c r="N13" s="6">
        <v>139187952</v>
      </c>
      <c r="P13">
        <f t="shared" si="2"/>
        <v>2036.7536291839999</v>
      </c>
      <c r="Q13">
        <f t="shared" si="0"/>
        <v>139.187952</v>
      </c>
      <c r="R13" s="7">
        <f t="shared" si="3"/>
        <v>49.974345728000003</v>
      </c>
    </row>
    <row r="14" spans="5:19" x14ac:dyDescent="0.25">
      <c r="E14" t="b">
        <v>1</v>
      </c>
      <c r="F14" s="5">
        <v>46753</v>
      </c>
      <c r="G14" s="6">
        <v>2079686393856</v>
      </c>
      <c r="H14" s="6">
        <v>117390984</v>
      </c>
      <c r="I14" s="7"/>
      <c r="J14" s="7">
        <v>7</v>
      </c>
      <c r="K14" s="7">
        <f t="shared" si="1"/>
        <v>42.932764671999998</v>
      </c>
      <c r="L14" s="5">
        <v>46774</v>
      </c>
      <c r="M14" s="6">
        <v>2082282143744</v>
      </c>
      <c r="N14" s="6">
        <v>123064976</v>
      </c>
      <c r="P14">
        <f t="shared" si="2"/>
        <v>2079.686393856</v>
      </c>
      <c r="Q14">
        <f t="shared" si="0"/>
        <v>123.064976</v>
      </c>
      <c r="R14" s="7">
        <f t="shared" si="3"/>
        <v>42.932764671999998</v>
      </c>
    </row>
    <row r="15" spans="5:19" x14ac:dyDescent="0.25">
      <c r="E15" t="b">
        <v>1</v>
      </c>
      <c r="F15" s="5">
        <v>47119</v>
      </c>
      <c r="G15" s="6">
        <v>2118577029120</v>
      </c>
      <c r="H15" s="6">
        <v>104686496</v>
      </c>
      <c r="I15" s="7"/>
      <c r="J15" s="7">
        <v>7</v>
      </c>
      <c r="K15" s="7">
        <f t="shared" si="1"/>
        <v>38.890635263999997</v>
      </c>
      <c r="L15" s="5">
        <v>47140</v>
      </c>
      <c r="M15" s="6">
        <v>2120831336448</v>
      </c>
      <c r="N15" s="6">
        <v>106892496</v>
      </c>
      <c r="P15">
        <f t="shared" si="2"/>
        <v>2118.5770291200001</v>
      </c>
      <c r="Q15">
        <f t="shared" si="0"/>
        <v>106.89249599999999</v>
      </c>
      <c r="R15" s="7">
        <f t="shared" si="3"/>
        <v>38.890635263999997</v>
      </c>
    </row>
    <row r="16" spans="5:19" x14ac:dyDescent="0.25">
      <c r="E16" t="b">
        <v>1</v>
      </c>
      <c r="F16" s="5">
        <v>47484</v>
      </c>
      <c r="G16" s="6">
        <v>2152847769600</v>
      </c>
      <c r="H16" s="6">
        <v>89396352</v>
      </c>
      <c r="I16" s="7"/>
      <c r="J16" s="7">
        <v>7</v>
      </c>
      <c r="K16" s="7">
        <f t="shared" si="1"/>
        <v>34.270740480000001</v>
      </c>
      <c r="L16" s="5">
        <v>47505</v>
      </c>
      <c r="M16" s="6">
        <v>2154836393984</v>
      </c>
      <c r="N16" s="6">
        <v>94256608</v>
      </c>
      <c r="P16">
        <f t="shared" si="2"/>
        <v>2152.8477696</v>
      </c>
      <c r="Q16">
        <f t="shared" si="0"/>
        <v>94.256608</v>
      </c>
      <c r="R16" s="7">
        <f t="shared" si="3"/>
        <v>34.270740480000001</v>
      </c>
    </row>
    <row r="17" spans="5:14" x14ac:dyDescent="0.25">
      <c r="E17" t="b">
        <v>1</v>
      </c>
      <c r="F17" s="5">
        <v>44562</v>
      </c>
      <c r="G17" s="6">
        <v>1711546302464</v>
      </c>
      <c r="H17" s="6">
        <v>260298416</v>
      </c>
      <c r="I17" s="7"/>
      <c r="J17" s="7">
        <v>1</v>
      </c>
      <c r="K17" s="7">
        <f t="shared" si="1"/>
        <v>-441.30146713599999</v>
      </c>
      <c r="L17" s="5">
        <v>44582</v>
      </c>
      <c r="M17" s="6">
        <v>1716852752384</v>
      </c>
      <c r="N17" s="6">
        <v>265463152</v>
      </c>
    </row>
    <row r="18" spans="5:14" x14ac:dyDescent="0.25">
      <c r="E18" t="b">
        <v>1</v>
      </c>
      <c r="F18" s="5">
        <v>44927</v>
      </c>
      <c r="G18" s="6">
        <v>1790303535104</v>
      </c>
      <c r="H18" s="6">
        <v>222121424</v>
      </c>
      <c r="I18" s="7"/>
      <c r="J18" s="7">
        <v>1</v>
      </c>
      <c r="K18" s="7">
        <f t="shared" si="1"/>
        <v>78.757232639999998</v>
      </c>
      <c r="L18" s="5">
        <v>44948</v>
      </c>
      <c r="M18" s="6">
        <v>1795196321792</v>
      </c>
      <c r="N18" s="6">
        <v>232326816</v>
      </c>
    </row>
    <row r="19" spans="5:14" x14ac:dyDescent="0.25">
      <c r="E19" t="b">
        <v>1</v>
      </c>
      <c r="F19" s="5">
        <v>45292</v>
      </c>
      <c r="G19" s="6">
        <v>1861484281856</v>
      </c>
      <c r="H19" s="6">
        <v>188488208</v>
      </c>
      <c r="I19" s="7"/>
      <c r="J19" s="7">
        <v>1</v>
      </c>
      <c r="K19" s="7">
        <f t="shared" si="1"/>
        <v>71.180746752000005</v>
      </c>
      <c r="L19" s="5">
        <v>45313</v>
      </c>
      <c r="M19" s="6">
        <v>1865631924224</v>
      </c>
      <c r="N19" s="6">
        <v>196762128</v>
      </c>
    </row>
    <row r="20" spans="5:14" x14ac:dyDescent="0.25">
      <c r="E20" t="b">
        <v>1</v>
      </c>
      <c r="F20" s="5">
        <v>45658</v>
      </c>
      <c r="G20" s="6">
        <v>1921064632320</v>
      </c>
      <c r="H20" s="6">
        <v>157952416</v>
      </c>
      <c r="I20" s="7"/>
      <c r="J20" s="7">
        <v>1</v>
      </c>
      <c r="K20" s="7">
        <f t="shared" si="1"/>
        <v>59.580350463999999</v>
      </c>
      <c r="L20" s="5">
        <v>45679</v>
      </c>
      <c r="M20" s="6">
        <v>1924575920128</v>
      </c>
      <c r="N20" s="6">
        <v>166389360</v>
      </c>
    </row>
    <row r="21" spans="5:14" x14ac:dyDescent="0.25">
      <c r="E21" t="b">
        <v>1</v>
      </c>
      <c r="F21" s="5">
        <v>46023</v>
      </c>
      <c r="G21" s="6">
        <v>1970100764672</v>
      </c>
      <c r="H21" s="6">
        <v>129715144</v>
      </c>
      <c r="I21" s="7"/>
      <c r="J21" s="7">
        <v>1</v>
      </c>
      <c r="K21" s="7">
        <f t="shared" si="1"/>
        <v>49.036132352000003</v>
      </c>
      <c r="L21" s="5">
        <v>46044</v>
      </c>
      <c r="M21" s="6">
        <v>1973009907712</v>
      </c>
      <c r="N21" s="6">
        <v>137826448</v>
      </c>
    </row>
    <row r="22" spans="5:14" x14ac:dyDescent="0.25">
      <c r="E22" t="b">
        <v>1</v>
      </c>
      <c r="F22" s="5">
        <v>46388</v>
      </c>
      <c r="G22" s="6">
        <v>2009394446336</v>
      </c>
      <c r="H22" s="6">
        <v>104662600</v>
      </c>
      <c r="I22" s="7"/>
      <c r="J22" s="7">
        <v>1</v>
      </c>
      <c r="K22" s="7">
        <f t="shared" si="1"/>
        <v>39.293681663999998</v>
      </c>
      <c r="L22" s="5">
        <v>46409</v>
      </c>
      <c r="M22" s="6">
        <v>2011803942912</v>
      </c>
      <c r="N22" s="6">
        <v>114003280</v>
      </c>
    </row>
    <row r="23" spans="5:14" x14ac:dyDescent="0.25">
      <c r="E23" t="b">
        <v>1</v>
      </c>
      <c r="F23" s="5">
        <v>46753</v>
      </c>
      <c r="G23" s="6">
        <v>2039344922624</v>
      </c>
      <c r="H23" s="6">
        <v>83582744</v>
      </c>
      <c r="I23" s="7"/>
      <c r="J23" s="7">
        <v>1</v>
      </c>
      <c r="K23" s="7">
        <f t="shared" si="1"/>
        <v>29.950476288000001</v>
      </c>
      <c r="L23" s="5">
        <v>46774</v>
      </c>
      <c r="M23" s="6">
        <v>2041331318784</v>
      </c>
      <c r="N23" s="6">
        <v>93970104</v>
      </c>
    </row>
    <row r="24" spans="5:14" x14ac:dyDescent="0.25">
      <c r="E24" t="b">
        <v>1</v>
      </c>
      <c r="F24" s="5">
        <v>47119</v>
      </c>
      <c r="G24" s="6">
        <v>2062250278912</v>
      </c>
      <c r="H24" s="6">
        <v>65859780</v>
      </c>
      <c r="I24" s="7"/>
      <c r="J24" s="7">
        <v>1</v>
      </c>
      <c r="K24" s="7">
        <f t="shared" si="1"/>
        <v>22.905356288</v>
      </c>
      <c r="L24" s="5">
        <v>47140</v>
      </c>
      <c r="M24" s="6">
        <v>2063884615680</v>
      </c>
      <c r="N24" s="6">
        <v>78003384</v>
      </c>
    </row>
    <row r="25" spans="5:14" x14ac:dyDescent="0.25">
      <c r="E25" t="b">
        <v>1</v>
      </c>
      <c r="F25" s="5">
        <v>47484</v>
      </c>
      <c r="G25" s="6">
        <v>2080935641088</v>
      </c>
      <c r="H25" s="6">
        <v>56022956</v>
      </c>
      <c r="I25" s="7"/>
      <c r="J25" s="7">
        <v>1</v>
      </c>
      <c r="K25" s="7">
        <f t="shared" si="1"/>
        <v>18.685362176000002</v>
      </c>
      <c r="L25" s="5">
        <v>47505</v>
      </c>
      <c r="M25" s="6">
        <v>2082248196096</v>
      </c>
      <c r="N25" s="6">
        <v>61932212</v>
      </c>
    </row>
    <row r="26" spans="5:14" x14ac:dyDescent="0.25">
      <c r="E26" t="b">
        <v>1</v>
      </c>
      <c r="F26" s="5">
        <v>44562</v>
      </c>
      <c r="G26" s="6">
        <v>1711546302464</v>
      </c>
      <c r="H26" s="6">
        <v>260298416</v>
      </c>
      <c r="I26" s="7"/>
      <c r="J26" s="7">
        <v>2</v>
      </c>
      <c r="K26" s="7">
        <f t="shared" si="1"/>
        <v>-369.389338624</v>
      </c>
      <c r="L26" s="5">
        <v>44582</v>
      </c>
      <c r="M26" s="6">
        <v>1716852752384</v>
      </c>
      <c r="N26" s="6">
        <v>265463152</v>
      </c>
    </row>
    <row r="27" spans="5:14" x14ac:dyDescent="0.25">
      <c r="E27" t="b">
        <v>1</v>
      </c>
      <c r="F27" s="5">
        <v>44927</v>
      </c>
      <c r="G27" s="6">
        <v>1790303535104</v>
      </c>
      <c r="H27" s="6">
        <v>222121424</v>
      </c>
      <c r="I27" s="7"/>
      <c r="J27" s="7">
        <v>2</v>
      </c>
      <c r="K27" s="7">
        <f t="shared" si="1"/>
        <v>78.757232639999998</v>
      </c>
      <c r="L27" s="5">
        <v>44948</v>
      </c>
      <c r="M27" s="6">
        <v>1795196321792</v>
      </c>
      <c r="N27" s="6">
        <v>232326816</v>
      </c>
    </row>
    <row r="28" spans="5:14" x14ac:dyDescent="0.25">
      <c r="E28" t="b">
        <v>1</v>
      </c>
      <c r="F28" s="5">
        <v>45292</v>
      </c>
      <c r="G28" s="6">
        <v>1861484281856</v>
      </c>
      <c r="H28" s="6">
        <v>188488208</v>
      </c>
      <c r="I28" s="7"/>
      <c r="J28" s="7">
        <v>2</v>
      </c>
      <c r="K28" s="7">
        <f t="shared" si="1"/>
        <v>71.180746752000005</v>
      </c>
      <c r="L28" s="5">
        <v>45313</v>
      </c>
      <c r="M28" s="6">
        <v>1865704275968</v>
      </c>
      <c r="N28" s="6">
        <v>200340000</v>
      </c>
    </row>
    <row r="29" spans="5:14" x14ac:dyDescent="0.25">
      <c r="E29" t="b">
        <v>1</v>
      </c>
      <c r="F29" s="5">
        <v>45658</v>
      </c>
      <c r="G29" s="6">
        <v>1923069771776</v>
      </c>
      <c r="H29" s="6">
        <v>160723520</v>
      </c>
      <c r="I29" s="7"/>
      <c r="J29" s="7">
        <v>2</v>
      </c>
      <c r="K29" s="7">
        <f t="shared" si="1"/>
        <v>61.585489920000001</v>
      </c>
      <c r="L29" s="5">
        <v>45679</v>
      </c>
      <c r="M29" s="6">
        <v>1926530990080</v>
      </c>
      <c r="N29" s="6">
        <v>163941232</v>
      </c>
    </row>
    <row r="30" spans="5:14" x14ac:dyDescent="0.25">
      <c r="E30" t="b">
        <v>1</v>
      </c>
      <c r="F30" s="5">
        <v>46023</v>
      </c>
      <c r="G30" s="6">
        <v>1972972814336</v>
      </c>
      <c r="H30" s="6">
        <v>130154032</v>
      </c>
      <c r="I30" s="7"/>
      <c r="J30" s="7">
        <v>2</v>
      </c>
      <c r="K30" s="7">
        <f t="shared" si="1"/>
        <v>49.903042560000003</v>
      </c>
      <c r="L30" s="5">
        <v>46044</v>
      </c>
      <c r="M30" s="6">
        <v>1975775133696</v>
      </c>
      <c r="N30" s="6">
        <v>132687120</v>
      </c>
    </row>
    <row r="31" spans="5:14" x14ac:dyDescent="0.25">
      <c r="E31" t="b">
        <v>1</v>
      </c>
      <c r="F31" s="5">
        <v>46388</v>
      </c>
      <c r="G31" s="6">
        <v>2011533148160</v>
      </c>
      <c r="H31" s="6">
        <v>100142560</v>
      </c>
      <c r="I31" s="7"/>
      <c r="J31" s="7">
        <v>2</v>
      </c>
      <c r="K31" s="7">
        <f t="shared" si="1"/>
        <v>38.560333823999997</v>
      </c>
      <c r="L31" s="5">
        <v>46409</v>
      </c>
      <c r="M31" s="6">
        <v>2013755998208</v>
      </c>
      <c r="N31" s="6">
        <v>105108208</v>
      </c>
    </row>
    <row r="32" spans="5:14" x14ac:dyDescent="0.25">
      <c r="E32" t="b">
        <v>1</v>
      </c>
      <c r="F32" s="5">
        <v>46753</v>
      </c>
      <c r="G32" s="6">
        <v>2039187505152</v>
      </c>
      <c r="H32" s="6">
        <v>74639904</v>
      </c>
      <c r="I32" s="7"/>
      <c r="J32" s="7">
        <v>2</v>
      </c>
      <c r="K32" s="7">
        <f t="shared" si="1"/>
        <v>27.654356992</v>
      </c>
      <c r="L32" s="5">
        <v>46774</v>
      </c>
      <c r="M32" s="6">
        <v>2040935743488</v>
      </c>
      <c r="N32" s="6">
        <v>82513696</v>
      </c>
    </row>
    <row r="33" spans="5:14" x14ac:dyDescent="0.25">
      <c r="E33" t="b">
        <v>1</v>
      </c>
      <c r="F33" s="5">
        <v>47119</v>
      </c>
      <c r="G33" s="6">
        <v>2060148277248</v>
      </c>
      <c r="H33" s="6">
        <v>57015164</v>
      </c>
      <c r="I33" s="7"/>
      <c r="J33" s="7">
        <v>2</v>
      </c>
      <c r="K33" s="7">
        <f t="shared" si="1"/>
        <v>20.960772095999999</v>
      </c>
      <c r="L33" s="5">
        <v>47140</v>
      </c>
      <c r="M33" s="6">
        <v>2061513916416</v>
      </c>
      <c r="N33" s="6">
        <v>64574180</v>
      </c>
    </row>
    <row r="34" spans="5:14" x14ac:dyDescent="0.25">
      <c r="E34" t="b">
        <v>1</v>
      </c>
      <c r="F34" s="5">
        <v>47484</v>
      </c>
      <c r="G34" s="6">
        <v>2076953935872</v>
      </c>
      <c r="H34" s="6">
        <v>45876468</v>
      </c>
      <c r="I34" s="7"/>
      <c r="J34" s="7">
        <v>2</v>
      </c>
      <c r="K34" s="7">
        <f t="shared" si="1"/>
        <v>16.805658623999999</v>
      </c>
      <c r="L34" s="5">
        <v>47505</v>
      </c>
      <c r="M34" s="6">
        <v>2078042095616</v>
      </c>
      <c r="N34" s="6">
        <v>51696108</v>
      </c>
    </row>
    <row r="35" spans="5:14" x14ac:dyDescent="0.25">
      <c r="E35" t="b">
        <v>1</v>
      </c>
      <c r="F35" s="5">
        <v>44562</v>
      </c>
      <c r="G35" s="6">
        <v>1711546302464</v>
      </c>
      <c r="H35" s="6">
        <v>260298416</v>
      </c>
      <c r="I35" s="7"/>
      <c r="J35" s="7">
        <v>4</v>
      </c>
      <c r="K35" s="7">
        <f t="shared" si="1"/>
        <v>-365.40763340799998</v>
      </c>
      <c r="L35" s="5">
        <v>44582</v>
      </c>
      <c r="M35" s="6">
        <v>1716852752384</v>
      </c>
      <c r="N35" s="6">
        <v>265463152</v>
      </c>
    </row>
    <row r="36" spans="5:14" x14ac:dyDescent="0.25">
      <c r="E36" t="b">
        <v>1</v>
      </c>
      <c r="F36" s="5">
        <v>44927</v>
      </c>
      <c r="G36" s="6">
        <v>1790323851264</v>
      </c>
      <c r="H36" s="6">
        <v>222868800</v>
      </c>
      <c r="I36" s="7"/>
      <c r="J36" s="7">
        <v>4</v>
      </c>
      <c r="K36" s="7">
        <f t="shared" si="1"/>
        <v>78.777548800000005</v>
      </c>
      <c r="L36" s="5">
        <v>44948</v>
      </c>
      <c r="M36" s="6">
        <v>1795300786176</v>
      </c>
      <c r="N36" s="6">
        <v>236520912</v>
      </c>
    </row>
    <row r="37" spans="5:14" x14ac:dyDescent="0.25">
      <c r="E37" t="b">
        <v>1</v>
      </c>
      <c r="F37" s="5">
        <v>45292</v>
      </c>
      <c r="G37" s="6">
        <v>1864205598720</v>
      </c>
      <c r="H37" s="6">
        <v>196540144</v>
      </c>
      <c r="I37" s="7"/>
      <c r="J37" s="7">
        <v>4</v>
      </c>
      <c r="K37" s="7">
        <f t="shared" si="1"/>
        <v>73.881747455999999</v>
      </c>
      <c r="L37" s="5">
        <v>45313</v>
      </c>
      <c r="M37" s="6">
        <v>1868446826496</v>
      </c>
      <c r="N37" s="6">
        <v>201368768</v>
      </c>
    </row>
    <row r="38" spans="5:14" x14ac:dyDescent="0.25">
      <c r="E38" t="b">
        <v>1</v>
      </c>
      <c r="F38" s="5">
        <v>45658</v>
      </c>
      <c r="G38" s="6">
        <v>1926205800448</v>
      </c>
      <c r="H38" s="6">
        <v>161347840</v>
      </c>
      <c r="I38" s="7"/>
      <c r="J38" s="7">
        <v>4</v>
      </c>
      <c r="K38" s="7">
        <f t="shared" si="1"/>
        <v>62.000201728</v>
      </c>
      <c r="L38" s="5">
        <v>45679</v>
      </c>
      <c r="M38" s="6">
        <v>1929678159872</v>
      </c>
      <c r="N38" s="6">
        <v>164460208</v>
      </c>
    </row>
    <row r="39" spans="5:14" x14ac:dyDescent="0.25">
      <c r="E39" t="b">
        <v>1</v>
      </c>
      <c r="F39" s="5">
        <v>46023</v>
      </c>
      <c r="G39" s="6">
        <v>1976126799872</v>
      </c>
      <c r="H39" s="6">
        <v>130528888</v>
      </c>
      <c r="I39" s="7"/>
      <c r="J39" s="7">
        <v>4</v>
      </c>
      <c r="K39" s="7">
        <f t="shared" si="1"/>
        <v>49.920999424000001</v>
      </c>
      <c r="L39" s="5">
        <v>46044</v>
      </c>
      <c r="M39" s="6">
        <v>1978932002816</v>
      </c>
      <c r="N39" s="6">
        <v>132817168</v>
      </c>
    </row>
    <row r="40" spans="5:14" x14ac:dyDescent="0.25">
      <c r="E40" t="b">
        <v>1</v>
      </c>
      <c r="F40" s="5">
        <v>46388</v>
      </c>
      <c r="G40" s="6">
        <v>2014477549568</v>
      </c>
      <c r="H40" s="6">
        <v>98507072</v>
      </c>
      <c r="I40" s="7"/>
      <c r="J40" s="7">
        <v>4</v>
      </c>
      <c r="K40" s="7">
        <f t="shared" si="1"/>
        <v>38.350749696000001</v>
      </c>
      <c r="L40" s="5">
        <v>46409</v>
      </c>
      <c r="M40" s="6">
        <v>2016728580096</v>
      </c>
      <c r="N40" s="6">
        <v>106394528</v>
      </c>
    </row>
    <row r="41" spans="5:14" x14ac:dyDescent="0.25">
      <c r="E41" t="b">
        <v>1</v>
      </c>
      <c r="F41" s="5">
        <v>46753</v>
      </c>
      <c r="G41" s="6">
        <v>2042505986048</v>
      </c>
      <c r="H41" s="6">
        <v>76967248</v>
      </c>
      <c r="I41" s="7"/>
      <c r="J41" s="7">
        <v>4</v>
      </c>
      <c r="K41" s="7">
        <f t="shared" si="1"/>
        <v>28.02843648</v>
      </c>
      <c r="L41" s="5">
        <v>46774</v>
      </c>
      <c r="M41" s="6">
        <v>2044271263744</v>
      </c>
      <c r="N41" s="6">
        <v>83442680</v>
      </c>
    </row>
    <row r="42" spans="5:14" x14ac:dyDescent="0.25">
      <c r="E42" t="b">
        <v>1</v>
      </c>
      <c r="F42" s="5">
        <v>47119</v>
      </c>
      <c r="G42" s="6">
        <v>2063432548352</v>
      </c>
      <c r="H42" s="6">
        <v>59065144</v>
      </c>
      <c r="I42" s="7"/>
      <c r="J42" s="7">
        <v>4</v>
      </c>
      <c r="K42" s="7">
        <f t="shared" si="1"/>
        <v>20.926562304000001</v>
      </c>
      <c r="L42" s="5">
        <v>47140</v>
      </c>
      <c r="M42" s="6">
        <v>2064852320256</v>
      </c>
      <c r="N42" s="6">
        <v>67202360</v>
      </c>
    </row>
    <row r="43" spans="5:14" x14ac:dyDescent="0.25">
      <c r="E43" t="b">
        <v>1</v>
      </c>
      <c r="F43" s="5">
        <v>47484</v>
      </c>
      <c r="G43" s="6">
        <v>2079840927744</v>
      </c>
      <c r="H43" s="6">
        <v>44973156</v>
      </c>
      <c r="I43" s="7"/>
      <c r="J43" s="7">
        <v>4</v>
      </c>
      <c r="K43" s="7">
        <f t="shared" si="1"/>
        <v>16.408379392000001</v>
      </c>
      <c r="L43" s="5">
        <v>47505</v>
      </c>
      <c r="M43" s="6">
        <v>2080976011264</v>
      </c>
      <c r="N43" s="6">
        <v>53949212</v>
      </c>
    </row>
    <row r="44" spans="5:14" x14ac:dyDescent="0.25">
      <c r="E44" t="b">
        <v>1</v>
      </c>
      <c r="F44" s="5">
        <v>44562</v>
      </c>
      <c r="G44" s="6">
        <v>1711546302464</v>
      </c>
      <c r="H44" s="6">
        <v>260298416</v>
      </c>
      <c r="I44" s="7"/>
      <c r="J44" s="7">
        <v>3</v>
      </c>
      <c r="K44" s="7">
        <f t="shared" si="1"/>
        <v>-368.29462527999999</v>
      </c>
      <c r="L44" s="5">
        <v>44582</v>
      </c>
      <c r="M44" s="6">
        <v>1716852752384</v>
      </c>
      <c r="N44" s="6">
        <v>265463152</v>
      </c>
    </row>
    <row r="45" spans="5:14" x14ac:dyDescent="0.25">
      <c r="E45" t="b">
        <v>1</v>
      </c>
      <c r="F45" s="5">
        <v>44927</v>
      </c>
      <c r="G45" s="6">
        <v>1790303535104</v>
      </c>
      <c r="H45" s="6">
        <v>222121424</v>
      </c>
      <c r="I45" s="7"/>
      <c r="J45" s="7">
        <v>3</v>
      </c>
      <c r="K45" s="7">
        <f t="shared" si="1"/>
        <v>78.757232639999998</v>
      </c>
      <c r="L45" s="5">
        <v>44948</v>
      </c>
      <c r="M45" s="6">
        <v>1795196321792</v>
      </c>
      <c r="N45" s="6">
        <v>232326816</v>
      </c>
    </row>
    <row r="46" spans="5:14" x14ac:dyDescent="0.25">
      <c r="E46" t="b">
        <v>1</v>
      </c>
      <c r="F46" s="5">
        <v>45292</v>
      </c>
      <c r="G46" s="6">
        <v>1861484281856</v>
      </c>
      <c r="H46" s="6">
        <v>188488208</v>
      </c>
      <c r="I46" s="7"/>
      <c r="J46" s="7">
        <v>3</v>
      </c>
      <c r="K46" s="7">
        <f t="shared" si="1"/>
        <v>71.180746752000005</v>
      </c>
      <c r="L46" s="5">
        <v>45313</v>
      </c>
      <c r="M46" s="6">
        <v>1865704275968</v>
      </c>
      <c r="N46" s="6">
        <v>200340000</v>
      </c>
    </row>
    <row r="47" spans="5:14" x14ac:dyDescent="0.25">
      <c r="E47" t="b">
        <v>1</v>
      </c>
      <c r="F47" s="5">
        <v>45658</v>
      </c>
      <c r="G47" s="6">
        <v>1923549102080</v>
      </c>
      <c r="H47" s="6">
        <v>165740208</v>
      </c>
      <c r="I47" s="7"/>
      <c r="J47" s="7">
        <v>3</v>
      </c>
      <c r="K47" s="7">
        <f t="shared" si="1"/>
        <v>62.064820224000002</v>
      </c>
      <c r="L47" s="5">
        <v>45679</v>
      </c>
      <c r="M47" s="6">
        <v>1927189889024</v>
      </c>
      <c r="N47" s="6">
        <v>172582960</v>
      </c>
    </row>
    <row r="48" spans="5:14" x14ac:dyDescent="0.25">
      <c r="E48" t="b">
        <v>1</v>
      </c>
      <c r="F48" s="5">
        <v>46023</v>
      </c>
      <c r="G48" s="6">
        <v>1976304664576</v>
      </c>
      <c r="H48" s="6">
        <v>140205072</v>
      </c>
      <c r="I48" s="7"/>
      <c r="J48" s="7">
        <v>3</v>
      </c>
      <c r="K48" s="7">
        <f t="shared" si="1"/>
        <v>52.755562496000003</v>
      </c>
      <c r="L48" s="5">
        <v>46044</v>
      </c>
      <c r="M48" s="6">
        <v>1979409760256</v>
      </c>
      <c r="N48" s="6">
        <v>147182688</v>
      </c>
    </row>
    <row r="49" spans="5:14" x14ac:dyDescent="0.25">
      <c r="E49" t="b">
        <v>1</v>
      </c>
      <c r="F49" s="5">
        <v>46388</v>
      </c>
      <c r="G49" s="6">
        <v>2020403183616</v>
      </c>
      <c r="H49" s="6">
        <v>117439760</v>
      </c>
      <c r="I49" s="7"/>
      <c r="J49" s="7">
        <v>3</v>
      </c>
      <c r="K49" s="7">
        <f t="shared" si="1"/>
        <v>44.098519039999999</v>
      </c>
      <c r="L49" s="5">
        <v>46409</v>
      </c>
      <c r="M49" s="6">
        <v>2023036289024</v>
      </c>
      <c r="N49" s="6">
        <v>124719520</v>
      </c>
    </row>
    <row r="50" spans="5:14" x14ac:dyDescent="0.25">
      <c r="E50" t="b">
        <v>1</v>
      </c>
      <c r="F50" s="5">
        <v>46753</v>
      </c>
      <c r="G50" s="6">
        <v>2055944929280</v>
      </c>
      <c r="H50" s="6">
        <v>97332560</v>
      </c>
      <c r="I50" s="7"/>
      <c r="J50" s="7">
        <v>3</v>
      </c>
      <c r="K50" s="7">
        <f t="shared" si="1"/>
        <v>35.541745663999997</v>
      </c>
      <c r="L50" s="5">
        <v>46774</v>
      </c>
      <c r="M50" s="6">
        <v>2058170007552</v>
      </c>
      <c r="N50" s="6">
        <v>105350216</v>
      </c>
    </row>
    <row r="51" spans="5:14" x14ac:dyDescent="0.25">
      <c r="E51" t="b">
        <v>1</v>
      </c>
      <c r="F51" s="5">
        <v>47119</v>
      </c>
      <c r="G51" s="6">
        <v>2086673711104</v>
      </c>
      <c r="H51" s="6">
        <v>84339944</v>
      </c>
      <c r="I51" s="7"/>
      <c r="J51" s="7">
        <v>3</v>
      </c>
      <c r="K51" s="7">
        <f t="shared" si="1"/>
        <v>30.728781823999999</v>
      </c>
      <c r="L51" s="5">
        <v>47140</v>
      </c>
      <c r="M51" s="6">
        <v>2088562327552</v>
      </c>
      <c r="N51" s="6">
        <v>89421584</v>
      </c>
    </row>
    <row r="52" spans="5:14" x14ac:dyDescent="0.25">
      <c r="E52" t="b">
        <v>1</v>
      </c>
      <c r="F52" s="5">
        <v>47484</v>
      </c>
      <c r="G52" s="6">
        <v>2114002747392</v>
      </c>
      <c r="H52" s="6">
        <v>75591328</v>
      </c>
      <c r="I52" s="7"/>
      <c r="J52" s="7">
        <v>3</v>
      </c>
      <c r="K52" s="7">
        <f t="shared" si="1"/>
        <v>27.329036288000001</v>
      </c>
      <c r="L52" s="5">
        <v>47505</v>
      </c>
      <c r="M52" s="6">
        <v>2115635642368</v>
      </c>
      <c r="N52" s="6">
        <v>77403488</v>
      </c>
    </row>
    <row r="53" spans="5:14" x14ac:dyDescent="0.25">
      <c r="E53" t="b">
        <v>1</v>
      </c>
      <c r="F53" s="5">
        <v>44562</v>
      </c>
      <c r="G53" s="6">
        <v>1711546302464</v>
      </c>
      <c r="H53" s="6">
        <v>260298416</v>
      </c>
      <c r="I53" s="7"/>
      <c r="J53" s="7">
        <v>6</v>
      </c>
      <c r="K53" s="7">
        <f t="shared" si="1"/>
        <v>-402.456444928</v>
      </c>
      <c r="L53" s="5">
        <v>44582</v>
      </c>
      <c r="M53" s="6">
        <v>1716852752384</v>
      </c>
      <c r="N53" s="6">
        <v>265463152</v>
      </c>
    </row>
    <row r="54" spans="5:14" x14ac:dyDescent="0.25">
      <c r="E54" t="b">
        <v>1</v>
      </c>
      <c r="F54" s="5">
        <v>44927</v>
      </c>
      <c r="G54" s="6">
        <v>1790323851264</v>
      </c>
      <c r="H54" s="6">
        <v>222868800</v>
      </c>
      <c r="I54" s="7"/>
      <c r="J54" s="7">
        <v>6</v>
      </c>
      <c r="K54" s="7">
        <f t="shared" si="1"/>
        <v>78.777548800000005</v>
      </c>
      <c r="L54" s="5">
        <v>44948</v>
      </c>
      <c r="M54" s="6">
        <v>1795300786176</v>
      </c>
      <c r="N54" s="6">
        <v>236520912</v>
      </c>
    </row>
    <row r="55" spans="5:14" x14ac:dyDescent="0.25">
      <c r="E55" t="b">
        <v>1</v>
      </c>
      <c r="F55" s="5">
        <v>45292</v>
      </c>
      <c r="G55" s="6">
        <v>1864205598720</v>
      </c>
      <c r="H55" s="6">
        <v>196540144</v>
      </c>
      <c r="I55" s="7"/>
      <c r="J55" s="7">
        <v>6</v>
      </c>
      <c r="K55" s="7">
        <f t="shared" si="1"/>
        <v>73.881747455999999</v>
      </c>
      <c r="L55" s="5">
        <v>45313</v>
      </c>
      <c r="M55" s="6">
        <v>1868528222208</v>
      </c>
      <c r="N55" s="6">
        <v>205458384</v>
      </c>
    </row>
    <row r="56" spans="5:14" x14ac:dyDescent="0.25">
      <c r="E56" t="b">
        <v>1</v>
      </c>
      <c r="F56" s="5">
        <v>45658</v>
      </c>
      <c r="G56" s="6">
        <v>1929052684288</v>
      </c>
      <c r="H56" s="6">
        <v>170353536</v>
      </c>
      <c r="I56" s="7"/>
      <c r="J56" s="7">
        <v>6</v>
      </c>
      <c r="K56" s="7">
        <f t="shared" si="1"/>
        <v>64.847085567999997</v>
      </c>
      <c r="L56" s="5">
        <v>45679</v>
      </c>
      <c r="M56" s="6">
        <v>1932683640832</v>
      </c>
      <c r="N56" s="6">
        <v>172023600</v>
      </c>
    </row>
    <row r="57" spans="5:14" x14ac:dyDescent="0.25">
      <c r="E57" t="b">
        <v>1</v>
      </c>
      <c r="F57" s="5">
        <v>46023</v>
      </c>
      <c r="G57" s="6">
        <v>1983248728064</v>
      </c>
      <c r="H57" s="6">
        <v>142399488</v>
      </c>
      <c r="I57" s="7"/>
      <c r="J57" s="7">
        <v>6</v>
      </c>
      <c r="K57" s="7">
        <f t="shared" si="1"/>
        <v>54.196043776000003</v>
      </c>
      <c r="L57" s="5">
        <v>46044</v>
      </c>
      <c r="M57" s="6">
        <v>1986275442688</v>
      </c>
      <c r="N57" s="6">
        <v>143275168</v>
      </c>
    </row>
    <row r="58" spans="5:14" x14ac:dyDescent="0.25">
      <c r="E58" t="b">
        <v>1</v>
      </c>
      <c r="F58" s="5">
        <v>46388</v>
      </c>
      <c r="G58" s="6">
        <v>2027042111488</v>
      </c>
      <c r="H58" s="6">
        <v>114548192</v>
      </c>
      <c r="I58" s="7"/>
      <c r="J58" s="7">
        <v>6</v>
      </c>
      <c r="K58" s="7">
        <f t="shared" si="1"/>
        <v>43.793383423999998</v>
      </c>
      <c r="L58" s="5">
        <v>46409</v>
      </c>
      <c r="M58" s="6">
        <v>2029530251264</v>
      </c>
      <c r="N58" s="6">
        <v>117705384</v>
      </c>
    </row>
    <row r="59" spans="5:14" x14ac:dyDescent="0.25">
      <c r="E59" t="b">
        <v>1</v>
      </c>
      <c r="F59" s="5">
        <v>46753</v>
      </c>
      <c r="G59" s="6">
        <v>2061263044608</v>
      </c>
      <c r="H59" s="6">
        <v>92538872</v>
      </c>
      <c r="I59" s="7"/>
      <c r="J59" s="7">
        <v>6</v>
      </c>
      <c r="K59" s="7">
        <f t="shared" si="1"/>
        <v>34.220933119999998</v>
      </c>
      <c r="L59" s="5">
        <v>46774</v>
      </c>
      <c r="M59" s="6">
        <v>2063307243520</v>
      </c>
      <c r="N59" s="6">
        <v>96665632</v>
      </c>
    </row>
    <row r="60" spans="5:14" x14ac:dyDescent="0.25">
      <c r="E60" t="b">
        <v>1</v>
      </c>
      <c r="F60" s="5">
        <v>47119</v>
      </c>
      <c r="G60" s="6">
        <v>2089881960448</v>
      </c>
      <c r="H60" s="6">
        <v>75210624</v>
      </c>
      <c r="I60" s="7"/>
      <c r="J60" s="7">
        <v>6</v>
      </c>
      <c r="K60" s="7">
        <f t="shared" si="1"/>
        <v>28.61891584</v>
      </c>
      <c r="L60" s="5">
        <v>47140</v>
      </c>
      <c r="M60" s="6">
        <v>2091559813120</v>
      </c>
      <c r="N60" s="6">
        <v>79493864</v>
      </c>
    </row>
    <row r="61" spans="5:14" x14ac:dyDescent="0.25">
      <c r="E61" t="b">
        <v>1</v>
      </c>
      <c r="F61" s="5">
        <v>47484</v>
      </c>
      <c r="G61" s="6">
        <v>2114138800128</v>
      </c>
      <c r="H61" s="6">
        <v>65150640</v>
      </c>
      <c r="I61" s="7"/>
      <c r="J61" s="7">
        <v>6</v>
      </c>
      <c r="K61" s="7">
        <f t="shared" si="1"/>
        <v>24.256839679999999</v>
      </c>
      <c r="L61" s="5">
        <v>47505</v>
      </c>
      <c r="M61" s="6">
        <v>2115561848832</v>
      </c>
      <c r="N61" s="6">
        <v>67436688</v>
      </c>
    </row>
    <row r="62" spans="5:14" x14ac:dyDescent="0.25">
      <c r="E62" t="b">
        <v>1</v>
      </c>
      <c r="F62" s="5">
        <v>44562</v>
      </c>
      <c r="G62" s="6">
        <v>1711546302464</v>
      </c>
      <c r="H62" s="6">
        <v>260298416</v>
      </c>
      <c r="I62" s="7"/>
      <c r="J62" s="7">
        <v>5</v>
      </c>
      <c r="K62" s="7">
        <f t="shared" si="1"/>
        <v>-402.59249766400001</v>
      </c>
      <c r="L62" s="5">
        <v>44582</v>
      </c>
      <c r="M62" s="6">
        <v>1716852752384</v>
      </c>
      <c r="N62" s="6">
        <v>265463152</v>
      </c>
    </row>
    <row r="63" spans="5:14" x14ac:dyDescent="0.25">
      <c r="E63" t="b">
        <v>1</v>
      </c>
      <c r="F63" s="5">
        <v>44927</v>
      </c>
      <c r="G63" s="6">
        <v>1790323851264</v>
      </c>
      <c r="H63" s="6">
        <v>222868800</v>
      </c>
      <c r="I63" s="7"/>
      <c r="J63" s="7">
        <v>5</v>
      </c>
      <c r="K63" s="7">
        <f t="shared" si="1"/>
        <v>78.777548800000005</v>
      </c>
      <c r="L63" s="5">
        <v>44948</v>
      </c>
      <c r="M63" s="6">
        <v>1795300786176</v>
      </c>
      <c r="N63" s="6">
        <v>236520912</v>
      </c>
    </row>
    <row r="64" spans="5:14" x14ac:dyDescent="0.25">
      <c r="E64" t="b">
        <v>1</v>
      </c>
      <c r="F64" s="5">
        <v>45292</v>
      </c>
      <c r="G64" s="6">
        <v>1864205598720</v>
      </c>
      <c r="H64" s="6">
        <v>196540144</v>
      </c>
      <c r="I64" s="7"/>
      <c r="J64" s="7">
        <v>5</v>
      </c>
      <c r="K64" s="7">
        <f t="shared" si="1"/>
        <v>73.881747455999999</v>
      </c>
      <c r="L64" s="5">
        <v>45313</v>
      </c>
      <c r="M64" s="6">
        <v>1868446826496</v>
      </c>
      <c r="N64" s="6">
        <v>201368768</v>
      </c>
    </row>
    <row r="65" spans="5:24" x14ac:dyDescent="0.25">
      <c r="E65" t="b">
        <v>1</v>
      </c>
      <c r="F65" s="5">
        <v>45658</v>
      </c>
      <c r="G65" s="6">
        <v>1926675169280</v>
      </c>
      <c r="H65" s="6">
        <v>166126272</v>
      </c>
      <c r="I65" s="7"/>
      <c r="J65" s="7">
        <v>5</v>
      </c>
      <c r="K65" s="7">
        <f t="shared" si="1"/>
        <v>62.469570560000001</v>
      </c>
      <c r="L65" s="5">
        <v>45679</v>
      </c>
      <c r="M65" s="6">
        <v>1930328014848</v>
      </c>
      <c r="N65" s="6">
        <v>173144752</v>
      </c>
    </row>
    <row r="66" spans="5:24" x14ac:dyDescent="0.25">
      <c r="E66" t="b">
        <v>1</v>
      </c>
      <c r="F66" s="5">
        <v>46023</v>
      </c>
      <c r="G66" s="6">
        <v>1979245920256</v>
      </c>
      <c r="H66" s="6">
        <v>139570096</v>
      </c>
      <c r="I66" s="7"/>
      <c r="J66" s="7">
        <v>5</v>
      </c>
      <c r="K66" s="7">
        <f t="shared" si="1"/>
        <v>52.570750975999999</v>
      </c>
      <c r="L66" s="5">
        <v>46044</v>
      </c>
      <c r="M66" s="6">
        <v>1982341709824</v>
      </c>
      <c r="N66" s="6">
        <v>146726432</v>
      </c>
    </row>
    <row r="67" spans="5:24" x14ac:dyDescent="0.25">
      <c r="E67" t="b">
        <v>1</v>
      </c>
      <c r="F67" s="5">
        <v>46388</v>
      </c>
      <c r="G67" s="6">
        <v>2022393118720</v>
      </c>
      <c r="H67" s="6">
        <v>112748224</v>
      </c>
      <c r="I67" s="7"/>
      <c r="J67" s="7">
        <v>5</v>
      </c>
      <c r="K67" s="7">
        <f t="shared" si="1"/>
        <v>43.147198463999999</v>
      </c>
      <c r="L67" s="5">
        <v>46409</v>
      </c>
      <c r="M67" s="6">
        <v>2025001189376</v>
      </c>
      <c r="N67" s="6">
        <v>123539496</v>
      </c>
      <c r="P67">
        <f t="array" ref="P67">{1;2;3;4}</f>
        <v>1</v>
      </c>
    </row>
    <row r="68" spans="5:24" x14ac:dyDescent="0.25">
      <c r="E68" t="b">
        <v>1</v>
      </c>
      <c r="F68" s="5">
        <v>46753</v>
      </c>
      <c r="G68" s="6">
        <v>2056402108416</v>
      </c>
      <c r="H68" s="6">
        <v>92823896</v>
      </c>
      <c r="I68" s="7"/>
      <c r="J68" s="7">
        <v>5</v>
      </c>
      <c r="K68" s="7">
        <f t="shared" si="1"/>
        <v>34.008989696</v>
      </c>
      <c r="L68" s="5">
        <v>46774</v>
      </c>
      <c r="M68" s="6">
        <v>2058526130176</v>
      </c>
      <c r="N68" s="6">
        <v>100763240</v>
      </c>
    </row>
    <row r="69" spans="5:24" x14ac:dyDescent="0.25">
      <c r="E69" t="b">
        <v>1</v>
      </c>
      <c r="F69" s="5">
        <v>47119</v>
      </c>
      <c r="G69" s="6">
        <v>2085743099904</v>
      </c>
      <c r="H69" s="6">
        <v>79269200</v>
      </c>
      <c r="I69" s="7"/>
      <c r="J69" s="7">
        <v>5</v>
      </c>
      <c r="K69" s="7">
        <f t="shared" si="1"/>
        <v>29.340991488</v>
      </c>
      <c r="L69" s="5">
        <v>47140</v>
      </c>
      <c r="M69" s="6">
        <v>2087529742336</v>
      </c>
      <c r="N69" s="6">
        <v>84817616</v>
      </c>
    </row>
    <row r="70" spans="5:24" x14ac:dyDescent="0.25">
      <c r="E70" t="b">
        <v>1</v>
      </c>
      <c r="F70" s="5">
        <v>47484</v>
      </c>
      <c r="G70" s="6">
        <v>2112479559680</v>
      </c>
      <c r="H70" s="6">
        <v>75551472</v>
      </c>
      <c r="I70" s="7"/>
      <c r="J70" s="7">
        <v>5</v>
      </c>
      <c r="K70" s="7">
        <f t="shared" si="1"/>
        <v>26.736459776</v>
      </c>
      <c r="L70" s="5">
        <v>47505</v>
      </c>
      <c r="M70" s="6">
        <v>2114080079872</v>
      </c>
      <c r="N70" s="6">
        <v>75992144</v>
      </c>
    </row>
    <row r="71" spans="5:24" x14ac:dyDescent="0.25">
      <c r="E71" t="b">
        <v>1</v>
      </c>
      <c r="F71" s="5">
        <v>44562</v>
      </c>
      <c r="G71" s="6">
        <v>1711546302464</v>
      </c>
      <c r="H71" s="6">
        <v>260298416</v>
      </c>
      <c r="I71" s="7"/>
      <c r="J71" s="7">
        <v>0</v>
      </c>
      <c r="K71" s="7">
        <f t="shared" si="1"/>
        <v>-400.93325721600002</v>
      </c>
      <c r="L71" s="5">
        <v>44582</v>
      </c>
      <c r="M71" s="6">
        <v>1716852752384</v>
      </c>
      <c r="N71" s="6">
        <v>265463152</v>
      </c>
      <c r="O71" s="7">
        <f>G71/10^9</f>
        <v>1711.5463024640001</v>
      </c>
    </row>
    <row r="72" spans="5:24" x14ac:dyDescent="0.25">
      <c r="E72" t="b">
        <v>1</v>
      </c>
      <c r="F72" s="5">
        <v>44927</v>
      </c>
      <c r="G72" s="6">
        <v>1790303535104</v>
      </c>
      <c r="H72" s="6">
        <v>222121424</v>
      </c>
      <c r="I72" s="7"/>
      <c r="J72" s="7">
        <v>0</v>
      </c>
      <c r="K72" s="7">
        <f t="shared" si="1"/>
        <v>78.757232639999998</v>
      </c>
      <c r="L72" s="5">
        <v>44948</v>
      </c>
      <c r="M72" s="6">
        <v>1795196321792</v>
      </c>
      <c r="N72" s="6">
        <v>232326816</v>
      </c>
      <c r="O72" s="7">
        <f t="shared" ref="O72:O79" si="4">G72/10^9</f>
        <v>1790.303535104</v>
      </c>
      <c r="P72" s="7">
        <f>O72-O71</f>
        <v>78.757232639999984</v>
      </c>
      <c r="Q72">
        <f>SUMPRODUCT($R$72:$V$72,O71^{4,3,2,1,0})</f>
        <v>78.767233330701856</v>
      </c>
      <c r="R72">
        <f t="array" ref="R72:X72">LINEST($P$72:$P$79,$O$71:$O$78^{1,2,3,4})</f>
        <v>-1.9713733125343508E-9</v>
      </c>
      <c r="S72">
        <v>1.4817695541014904E-5</v>
      </c>
      <c r="T72">
        <v>-4.2122932292203666E-2</v>
      </c>
      <c r="U72">
        <v>53.456421852966393</v>
      </c>
      <c r="V72">
        <v>-25395.623272503577</v>
      </c>
      <c r="W72" t="e">
        <v>#N/A</v>
      </c>
      <c r="X72" t="e">
        <v>#N/A</v>
      </c>
    </row>
    <row r="73" spans="5:24" x14ac:dyDescent="0.25">
      <c r="E73" t="b">
        <v>1</v>
      </c>
      <c r="F73" s="5">
        <v>45292</v>
      </c>
      <c r="G73" s="6">
        <v>1861484281856</v>
      </c>
      <c r="H73" s="6">
        <v>188488208</v>
      </c>
      <c r="I73" s="7"/>
      <c r="J73" s="7">
        <v>0</v>
      </c>
      <c r="K73" s="7">
        <f t="shared" si="1"/>
        <v>71.180746752000005</v>
      </c>
      <c r="L73" s="5">
        <v>45313</v>
      </c>
      <c r="M73" s="6">
        <v>1865631924224</v>
      </c>
      <c r="N73" s="6">
        <v>196762128</v>
      </c>
      <c r="O73" s="7">
        <f t="shared" si="4"/>
        <v>1861.4842818560001</v>
      </c>
      <c r="P73" s="7">
        <f t="shared" ref="P73:P79" si="5">O73-O72</f>
        <v>71.180746752000005</v>
      </c>
      <c r="Q73">
        <f>SUMPRODUCT($R$72:$V$72,O72^{4,3,2,1,0})</f>
        <v>71.125135493090056</v>
      </c>
    </row>
    <row r="74" spans="5:24" x14ac:dyDescent="0.25">
      <c r="E74" t="b">
        <v>1</v>
      </c>
      <c r="F74" s="5">
        <v>45658</v>
      </c>
      <c r="G74" s="6">
        <v>1920614268928</v>
      </c>
      <c r="H74" s="6">
        <v>153358432</v>
      </c>
      <c r="I74" s="7"/>
      <c r="J74" s="7">
        <v>0</v>
      </c>
      <c r="K74" s="7">
        <f t="shared" ref="K74:K79" si="6">(G74-G73)/10^9</f>
        <v>59.129987071999999</v>
      </c>
      <c r="L74" s="5">
        <v>45679</v>
      </c>
      <c r="M74" s="6">
        <v>1923952148480</v>
      </c>
      <c r="N74" s="6">
        <v>158041264</v>
      </c>
      <c r="O74" s="7">
        <f t="shared" si="4"/>
        <v>1920.614268928</v>
      </c>
      <c r="P74" s="7">
        <f t="shared" si="5"/>
        <v>59.129987071999949</v>
      </c>
      <c r="Q74">
        <f>SUMPRODUCT($R$72:$V$72,O73^{4,3,2,1,0})</f>
        <v>59.238308147909265</v>
      </c>
    </row>
    <row r="75" spans="5:24" x14ac:dyDescent="0.25">
      <c r="E75" t="b">
        <v>1</v>
      </c>
      <c r="F75" s="5">
        <v>46023</v>
      </c>
      <c r="G75" s="6">
        <v>1967150071808</v>
      </c>
      <c r="H75" s="6">
        <v>121203424</v>
      </c>
      <c r="I75" s="7"/>
      <c r="J75" s="7">
        <v>0</v>
      </c>
      <c r="K75" s="7">
        <f t="shared" si="6"/>
        <v>46.535802879999999</v>
      </c>
      <c r="L75" s="5">
        <v>46044</v>
      </c>
      <c r="M75" s="6">
        <v>1969783701504</v>
      </c>
      <c r="N75" s="6">
        <v>124645240</v>
      </c>
      <c r="O75" s="7">
        <f t="shared" si="4"/>
        <v>1967.1500718079999</v>
      </c>
      <c r="P75" s="7">
        <f t="shared" si="5"/>
        <v>46.535802879999892</v>
      </c>
      <c r="Q75">
        <f>SUMPRODUCT($R$72:$V$72,O74^{4,3,2,1,0})</f>
        <v>46.506910768879607</v>
      </c>
    </row>
    <row r="76" spans="5:24" x14ac:dyDescent="0.25">
      <c r="E76" t="b">
        <v>1</v>
      </c>
      <c r="F76" s="5">
        <v>46388</v>
      </c>
      <c r="G76" s="6">
        <v>2001940119552</v>
      </c>
      <c r="H76" s="6">
        <v>91368272</v>
      </c>
      <c r="I76" s="7"/>
      <c r="J76" s="7">
        <v>0</v>
      </c>
      <c r="K76" s="7">
        <f t="shared" si="6"/>
        <v>34.790047743999999</v>
      </c>
      <c r="L76" s="5">
        <v>46409</v>
      </c>
      <c r="M76" s="6">
        <v>2004008173568</v>
      </c>
      <c r="N76" s="6">
        <v>97649304</v>
      </c>
      <c r="O76" s="7">
        <f t="shared" si="4"/>
        <v>2001.9401195519999</v>
      </c>
      <c r="P76" s="7">
        <f t="shared" si="5"/>
        <v>34.790047744000049</v>
      </c>
      <c r="Q76">
        <f>SUMPRODUCT($R$72:$V$72,O75^{4,3,2,1,0})</f>
        <v>34.624328136738768</v>
      </c>
    </row>
    <row r="77" spans="5:24" x14ac:dyDescent="0.25">
      <c r="E77" t="b">
        <v>1</v>
      </c>
      <c r="F77" s="5">
        <v>46753</v>
      </c>
      <c r="G77" s="6">
        <v>2026275864576</v>
      </c>
      <c r="H77" s="6">
        <v>67720536</v>
      </c>
      <c r="I77" s="7"/>
      <c r="J77" s="7">
        <v>0</v>
      </c>
      <c r="K77" s="7">
        <f t="shared" si="6"/>
        <v>24.335745024000001</v>
      </c>
      <c r="L77" s="5">
        <v>46774</v>
      </c>
      <c r="M77" s="6">
        <v>2027893424128</v>
      </c>
      <c r="N77" s="6">
        <v>76369360</v>
      </c>
      <c r="O77" s="7">
        <f t="shared" si="4"/>
        <v>2026.275864576</v>
      </c>
      <c r="P77" s="7">
        <f t="shared" si="5"/>
        <v>24.335745024000062</v>
      </c>
      <c r="Q77">
        <f>SUMPRODUCT($R$72:$V$72,O76^{4,3,2,1,0})</f>
        <v>24.485155368780397</v>
      </c>
    </row>
    <row r="78" spans="5:24" x14ac:dyDescent="0.25">
      <c r="E78" t="b">
        <v>1</v>
      </c>
      <c r="F78" s="5">
        <v>47119</v>
      </c>
      <c r="G78" s="6">
        <v>2042846904320</v>
      </c>
      <c r="H78" s="6">
        <v>52356140</v>
      </c>
      <c r="I78" s="7"/>
      <c r="J78" s="7">
        <v>0</v>
      </c>
      <c r="K78" s="7">
        <f t="shared" si="6"/>
        <v>16.571039744</v>
      </c>
      <c r="L78" s="5">
        <v>47140</v>
      </c>
      <c r="M78" s="6">
        <v>2044169027584</v>
      </c>
      <c r="N78" s="6">
        <v>62262144</v>
      </c>
      <c r="O78" s="7">
        <f t="shared" si="4"/>
        <v>2042.84690432</v>
      </c>
      <c r="P78" s="7">
        <f t="shared" si="5"/>
        <v>16.571039744000018</v>
      </c>
      <c r="Q78">
        <f>SUMPRODUCT($R$72:$V$72,O77^{4,3,2,1,0})</f>
        <v>16.634387419751874</v>
      </c>
    </row>
    <row r="79" spans="5:24" x14ac:dyDescent="0.25">
      <c r="E79" t="b">
        <v>1</v>
      </c>
      <c r="F79" s="5">
        <v>47484</v>
      </c>
      <c r="G79" s="6">
        <v>2053806227456</v>
      </c>
      <c r="H79" s="6">
        <v>40944796</v>
      </c>
      <c r="I79" s="7"/>
      <c r="J79" s="7">
        <v>0</v>
      </c>
      <c r="K79" s="7">
        <f t="shared" si="6"/>
        <v>10.959323136</v>
      </c>
      <c r="L79" s="5">
        <v>47505</v>
      </c>
      <c r="M79" s="6">
        <v>2054948519936</v>
      </c>
      <c r="N79" s="6">
        <v>53872488</v>
      </c>
      <c r="O79" s="7">
        <f t="shared" si="4"/>
        <v>2053.8062274560002</v>
      </c>
      <c r="P79" s="7">
        <f t="shared" si="5"/>
        <v>10.959323136000194</v>
      </c>
      <c r="Q79">
        <f>SUMPRODUCT($R$72:$V$72,O78^{4,3,2,1,0})</f>
        <v>10.878466326004855</v>
      </c>
    </row>
    <row r="80" spans="5:24" x14ac:dyDescent="0.25">
      <c r="Q80">
        <f>SUMPRODUCT($R$72:$V$72,O79^{4,3,2,1,0})</f>
        <v>6.8704780000443861</v>
      </c>
    </row>
    <row r="89" spans="14:15" x14ac:dyDescent="0.25">
      <c r="N89" s="8"/>
      <c r="O89" s="8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I12:J13"/>
  <sheetViews>
    <sheetView workbookViewId="0">
      <selection activeCell="I23" sqref="I23"/>
    </sheetView>
  </sheetViews>
  <sheetFormatPr defaultRowHeight="15" x14ac:dyDescent="0.25"/>
  <sheetData>
    <row r="12" spans="9:10" x14ac:dyDescent="0.25">
      <c r="I12" s="8"/>
      <c r="J12" s="8"/>
    </row>
    <row r="13" spans="9:10" x14ac:dyDescent="0.25">
      <c r="I13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A_Korobeynikov</dc:creator>
  <cp:lastModifiedBy>A_Korobeynikov</cp:lastModifiedBy>
  <dcterms:created xsi:type="dcterms:W3CDTF">2022-09-20T05:18:51Z</dcterms:created>
  <dcterms:modified xsi:type="dcterms:W3CDTF">2022-09-21T09:12:18Z</dcterms:modified>
</cp:coreProperties>
</file>