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ez\Documents\"/>
    </mc:Choice>
  </mc:AlternateContent>
  <xr:revisionPtr revIDLastSave="0" documentId="8_{E580189C-7CD5-44C2-88D0-77C335E87741}" xr6:coauthVersionLast="47" xr6:coauthVersionMax="47" xr10:uidLastSave="{00000000-0000-0000-0000-000000000000}"/>
  <bookViews>
    <workbookView xWindow="-120" yWindow="-120" windowWidth="29040" windowHeight="15840" xr2:uid="{E37F4F25-67C1-424E-A316-6F1460CAC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9" i="1"/>
  <c r="C30" i="1" s="1"/>
  <c r="C42" i="1" s="1"/>
  <c r="C25" i="1"/>
  <c r="C24" i="1"/>
  <c r="C23" i="1"/>
  <c r="C40" i="1"/>
  <c r="C35" i="1"/>
  <c r="C39" i="1"/>
  <c r="C38" i="1"/>
  <c r="C34" i="1"/>
  <c r="C37" i="1"/>
  <c r="C36" i="1"/>
  <c r="C32" i="1"/>
  <c r="C27" i="1"/>
  <c r="I23" i="1"/>
  <c r="E16" i="1"/>
  <c r="E17" i="1" l="1"/>
  <c r="E11" i="1"/>
  <c r="E12" i="1"/>
  <c r="E13" i="1" l="1"/>
  <c r="E15" i="1" s="1"/>
  <c r="I7" i="1"/>
  <c r="E5" i="1"/>
  <c r="I8" i="1" l="1"/>
  <c r="I10" i="1" s="1"/>
  <c r="E6" i="1" s="1"/>
  <c r="E7" i="1" s="1"/>
</calcChain>
</file>

<file path=xl/sharedStrings.xml><?xml version="1.0" encoding="utf-8"?>
<sst xmlns="http://schemas.openxmlformats.org/spreadsheetml/2006/main" count="67" uniqueCount="67">
  <si>
    <t>FÁBRICA DE CONCENTRADOS, S.A.</t>
  </si>
  <si>
    <t>Estado de Pérdidas y Ganancias</t>
  </si>
  <si>
    <t>Historico</t>
  </si>
  <si>
    <t>Julio</t>
  </si>
  <si>
    <t xml:space="preserve">Agosto </t>
  </si>
  <si>
    <t>Septiembre</t>
  </si>
  <si>
    <t>Total</t>
  </si>
  <si>
    <t>Ingresos por Ventas</t>
  </si>
  <si>
    <t>(-) Costo de los bienes vendidos</t>
  </si>
  <si>
    <t>Costo de ventas</t>
  </si>
  <si>
    <t>Utilidad Bruta</t>
  </si>
  <si>
    <t xml:space="preserve">Materiales ascendieron </t>
  </si>
  <si>
    <t>(-) Gastos Operativos</t>
  </si>
  <si>
    <t>mano de obra</t>
  </si>
  <si>
    <t>Gastos de ventas</t>
  </si>
  <si>
    <t xml:space="preserve">gastos indirectos </t>
  </si>
  <si>
    <t>Gastos generales y administrativos</t>
  </si>
  <si>
    <t>Total de gastos operativos</t>
  </si>
  <si>
    <t>Utilidad Operativa</t>
  </si>
  <si>
    <t>(-) Gastos por Intereses</t>
  </si>
  <si>
    <t>Utilidad neta antes de impuestos</t>
  </si>
  <si>
    <t>Utilidad neta después de Impuestos</t>
  </si>
  <si>
    <t>ACTIVO</t>
  </si>
  <si>
    <t>Segundo Trimestre 2023</t>
  </si>
  <si>
    <t>Tercer Tirmestre</t>
  </si>
  <si>
    <t>Caja y Bancos</t>
  </si>
  <si>
    <t>Q10,000.00</t>
  </si>
  <si>
    <t>Cuentas por Cobrar</t>
  </si>
  <si>
    <t>Q70,000.00</t>
  </si>
  <si>
    <t xml:space="preserve">Cuentas por cobrar </t>
  </si>
  <si>
    <t>Inventarios</t>
  </si>
  <si>
    <t>Q63,000.00</t>
  </si>
  <si>
    <t>Total del Activo Corriente</t>
  </si>
  <si>
    <t>Q143,000.00</t>
  </si>
  <si>
    <t>Propiedad, Planta y Equipo</t>
  </si>
  <si>
    <t>Q98,000.00</t>
  </si>
  <si>
    <t>(-) Depreciación Acumulada</t>
  </si>
  <si>
    <t>-Q41,000.00</t>
  </si>
  <si>
    <t>Otros Activos</t>
  </si>
  <si>
    <t>Q2,500.00</t>
  </si>
  <si>
    <t>Total de Activo No Corriente</t>
  </si>
  <si>
    <t>Q59,500.00</t>
  </si>
  <si>
    <t>SUMA DEL ACTIVO</t>
  </si>
  <si>
    <t>Q202,500.00</t>
  </si>
  <si>
    <t>PASIVO + PATRMONIO</t>
  </si>
  <si>
    <t>Cuentas por Pagar</t>
  </si>
  <si>
    <t>Q39,000.00</t>
  </si>
  <si>
    <t>Documentos por Pagar</t>
  </si>
  <si>
    <t>Q14,000.00</t>
  </si>
  <si>
    <t>Pasivo Acumulado</t>
  </si>
  <si>
    <t>Q12,625.00</t>
  </si>
  <si>
    <t>Total del Pasivo Corriente</t>
  </si>
  <si>
    <t>Q65,625.00</t>
  </si>
  <si>
    <t>Deuda a Largo Plazo</t>
  </si>
  <si>
    <t>Q20,000.00</t>
  </si>
  <si>
    <t>Capital Común</t>
  </si>
  <si>
    <t>Q55,000.00</t>
  </si>
  <si>
    <t>Utilidades Retenidas</t>
  </si>
  <si>
    <t>Q41,375.00</t>
  </si>
  <si>
    <t>Total del Patrimonio</t>
  </si>
  <si>
    <t>Q96,375.00</t>
  </si>
  <si>
    <t>SUMA DEL PASIVO + PATRIMONIO</t>
  </si>
  <si>
    <t>Q182,000.00</t>
  </si>
  <si>
    <t>Gastos generales y administrativos variables</t>
  </si>
  <si>
    <t>(-) ISR</t>
  </si>
  <si>
    <t>FAN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</si>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</sst>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540A]* #,##0.00_);_([$$-540A]* \(#,##0.00\);_([$$-540A]* &quot;-&quot;??_);_(@_)"/>
    <numFmt numFmtId="165" formatCode="_([$$-540A]* #,##0.000_);_([$$-540A]* \(#,##0.000\);_([$$-540A]* &quot;-&quot;???_);_(@_)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u/>
      <sz val="11"/>
      <color theme="1"/>
      <name val="Century Gothic"/>
      <family val="2"/>
    </font>
    <font>
      <i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/>
    <xf numFmtId="164" fontId="0" fillId="0" borderId="0" xfId="0" applyNumberFormat="1"/>
    <xf numFmtId="164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5" fontId="0" fillId="0" borderId="0" xfId="0" applyNumberFormat="1"/>
    <xf numFmtId="164" fontId="4" fillId="0" borderId="1" xfId="0" applyNumberFormat="1" applyFont="1" applyBorder="1"/>
    <xf numFmtId="164" fontId="2" fillId="0" borderId="2" xfId="0" applyNumberFormat="1" applyFont="1" applyBorder="1"/>
    <xf numFmtId="166" fontId="2" fillId="0" borderId="0" xfId="0" applyNumberFormat="1" applyFont="1"/>
    <xf numFmtId="166" fontId="2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6174-13BB-453C-B95F-4E65A4940E92}">
  <dimension ref="A1:I43"/>
  <sheetViews>
    <sheetView tabSelected="1" topLeftCell="A15" workbookViewId="0">
      <selection activeCell="C29" sqref="C29"/>
    </sheetView>
  </sheetViews>
  <sheetFormatPr defaultRowHeight="15" x14ac:dyDescent="0.25"/>
  <cols>
    <col min="1" max="1" width="49.42578125" bestFit="1" customWidth="1"/>
    <col min="2" max="2" width="22.5703125" bestFit="1" customWidth="1"/>
    <col min="3" max="3" width="15.7109375" bestFit="1" customWidth="1"/>
    <col min="4" max="4" width="13.28515625" bestFit="1" customWidth="1"/>
    <col min="5" max="5" width="15" bestFit="1" customWidth="1"/>
    <col min="6" max="6" width="14" bestFit="1" customWidth="1"/>
    <col min="8" max="8" width="22.5703125" bestFit="1" customWidth="1"/>
    <col min="9" max="9" width="12.5703125" bestFit="1" customWidth="1"/>
  </cols>
  <sheetData>
    <row r="1" spans="1:9" ht="16.5" x14ac:dyDescent="0.3">
      <c r="A1" s="1" t="s">
        <v>0</v>
      </c>
      <c r="B1" s="2"/>
      <c r="C1" s="2"/>
      <c r="D1" s="2"/>
    </row>
    <row r="2" spans="1:9" ht="16.5" x14ac:dyDescent="0.3">
      <c r="A2" s="1" t="s">
        <v>1</v>
      </c>
      <c r="B2" s="2"/>
      <c r="C2" s="2"/>
      <c r="D2" s="2"/>
    </row>
    <row r="3" spans="1:9" x14ac:dyDescent="0.25">
      <c r="A3" s="1"/>
      <c r="B3" s="3" t="s">
        <v>2</v>
      </c>
      <c r="C3" s="3"/>
      <c r="D3" s="3"/>
      <c r="E3" s="3"/>
      <c r="F3" s="4"/>
    </row>
    <row r="4" spans="1:9" ht="16.5" x14ac:dyDescent="0.3">
      <c r="A4" s="2"/>
      <c r="B4" s="4" t="s">
        <v>3</v>
      </c>
      <c r="C4" s="4" t="s">
        <v>4</v>
      </c>
      <c r="D4" s="4" t="s">
        <v>5</v>
      </c>
      <c r="E4" s="4" t="s">
        <v>6</v>
      </c>
    </row>
    <row r="5" spans="1:9" ht="16.5" x14ac:dyDescent="0.3">
      <c r="A5" s="2" t="s">
        <v>7</v>
      </c>
      <c r="B5" s="5">
        <v>40000</v>
      </c>
      <c r="C5" s="5">
        <v>65000</v>
      </c>
      <c r="D5" s="5">
        <v>70000</v>
      </c>
      <c r="E5" s="5">
        <f>SUM(B5:D5)</f>
        <v>175000</v>
      </c>
      <c r="F5" s="6"/>
    </row>
    <row r="6" spans="1:9" ht="16.5" x14ac:dyDescent="0.3">
      <c r="A6" s="2" t="s">
        <v>8</v>
      </c>
      <c r="B6" s="7"/>
      <c r="C6" s="7"/>
      <c r="D6" s="7"/>
      <c r="E6" s="7">
        <f>I10</f>
        <v>137500</v>
      </c>
      <c r="H6" t="s">
        <v>9</v>
      </c>
    </row>
    <row r="7" spans="1:9" ht="16.5" x14ac:dyDescent="0.3">
      <c r="A7" s="2" t="s">
        <v>10</v>
      </c>
      <c r="B7" s="5"/>
      <c r="C7" s="5"/>
      <c r="D7" s="5"/>
      <c r="E7" s="5">
        <f>E5-E6</f>
        <v>37500</v>
      </c>
      <c r="H7" t="s">
        <v>11</v>
      </c>
      <c r="I7" s="6">
        <f>0.4*E5</f>
        <v>70000</v>
      </c>
    </row>
    <row r="8" spans="1:9" ht="16.5" x14ac:dyDescent="0.3">
      <c r="A8" s="8" t="s">
        <v>12</v>
      </c>
      <c r="B8" s="5"/>
      <c r="C8" s="5"/>
      <c r="D8" s="5"/>
      <c r="E8" s="5"/>
      <c r="H8" t="s">
        <v>13</v>
      </c>
      <c r="I8" s="6">
        <f>E5*0.2</f>
        <v>35000</v>
      </c>
    </row>
    <row r="9" spans="1:9" x14ac:dyDescent="0.25">
      <c r="A9" s="9" t="s">
        <v>14</v>
      </c>
      <c r="B9" s="10"/>
      <c r="C9" s="10"/>
      <c r="D9" s="10"/>
      <c r="E9" s="10">
        <v>16000</v>
      </c>
      <c r="H9" t="s">
        <v>15</v>
      </c>
      <c r="I9" s="11">
        <v>32500</v>
      </c>
    </row>
    <row r="10" spans="1:9" x14ac:dyDescent="0.25">
      <c r="A10" s="9" t="s">
        <v>16</v>
      </c>
      <c r="B10" s="10"/>
      <c r="C10" s="10"/>
      <c r="D10" s="10"/>
      <c r="E10" s="10">
        <v>6250</v>
      </c>
      <c r="I10" s="6">
        <f>SUM(I7:I9)</f>
        <v>137500</v>
      </c>
    </row>
    <row r="11" spans="1:9" x14ac:dyDescent="0.25">
      <c r="A11" s="9" t="s">
        <v>63</v>
      </c>
      <c r="B11" s="10"/>
      <c r="C11" s="10"/>
      <c r="D11" s="10"/>
      <c r="E11" s="10">
        <f>E5*0.05</f>
        <v>8750</v>
      </c>
    </row>
    <row r="12" spans="1:9" x14ac:dyDescent="0.25">
      <c r="A12" s="9" t="s">
        <v>17</v>
      </c>
      <c r="B12" s="12"/>
      <c r="C12" s="12"/>
      <c r="D12" s="12"/>
      <c r="E12" s="12">
        <f>SUM(E9:E11)</f>
        <v>31000</v>
      </c>
    </row>
    <row r="13" spans="1:9" ht="16.5" x14ac:dyDescent="0.3">
      <c r="A13" s="2" t="s">
        <v>18</v>
      </c>
      <c r="B13" s="5"/>
      <c r="C13" s="5"/>
      <c r="D13" s="5"/>
      <c r="E13" s="5">
        <f>E7-E12</f>
        <v>6500</v>
      </c>
    </row>
    <row r="14" spans="1:9" ht="16.5" x14ac:dyDescent="0.3">
      <c r="A14" s="2" t="s">
        <v>19</v>
      </c>
      <c r="B14" s="5"/>
      <c r="C14" s="5"/>
      <c r="D14" s="5"/>
      <c r="E14" s="5">
        <v>500</v>
      </c>
    </row>
    <row r="15" spans="1:9" ht="16.5" x14ac:dyDescent="0.3">
      <c r="A15" s="2" t="s">
        <v>20</v>
      </c>
      <c r="B15" s="5"/>
      <c r="C15" s="5"/>
      <c r="D15" s="5"/>
      <c r="E15" s="5">
        <f>E13-E14</f>
        <v>6000</v>
      </c>
    </row>
    <row r="16" spans="1:9" ht="16.5" x14ac:dyDescent="0.3">
      <c r="A16" s="2" t="s">
        <v>64</v>
      </c>
      <c r="B16" s="7"/>
      <c r="C16" s="7"/>
      <c r="D16" s="7"/>
      <c r="E16" s="7">
        <f>0.25*E15</f>
        <v>1500</v>
      </c>
    </row>
    <row r="17" spans="1:9" ht="17.25" thickBot="1" x14ac:dyDescent="0.35">
      <c r="A17" s="2" t="s">
        <v>21</v>
      </c>
      <c r="B17" s="13"/>
      <c r="C17" s="13"/>
      <c r="D17" s="13"/>
      <c r="E17" s="13">
        <f>E15-E16</f>
        <v>4500</v>
      </c>
    </row>
    <row r="18" spans="1:9" ht="15.75" thickTop="1" x14ac:dyDescent="0.25"/>
    <row r="21" spans="1:9" ht="16.5" x14ac:dyDescent="0.3">
      <c r="A21" s="2" t="s">
        <v>22</v>
      </c>
      <c r="B21" t="s">
        <v>23</v>
      </c>
      <c r="C21" t="s">
        <v>24</v>
      </c>
    </row>
    <row r="22" spans="1:9" ht="16.5" x14ac:dyDescent="0.3">
      <c r="A22" s="9" t="s">
        <v>25</v>
      </c>
      <c r="B22" s="14" t="s">
        <v>26</v>
      </c>
      <c r="C22" s="14">
        <v>10000</v>
      </c>
    </row>
    <row r="23" spans="1:9" ht="16.5" x14ac:dyDescent="0.3">
      <c r="A23" s="9" t="s">
        <v>27</v>
      </c>
      <c r="B23" s="14" t="s">
        <v>28</v>
      </c>
      <c r="C23" s="14">
        <f>I23</f>
        <v>5833.333333333333</v>
      </c>
      <c r="H23" t="s">
        <v>29</v>
      </c>
      <c r="I23" s="6">
        <f>E5/30</f>
        <v>5833.333333333333</v>
      </c>
    </row>
    <row r="24" spans="1:9" ht="16.5" x14ac:dyDescent="0.3">
      <c r="A24" s="9" t="s">
        <v>30</v>
      </c>
      <c r="B24" s="14" t="s">
        <v>31</v>
      </c>
      <c r="C24" s="15">
        <f>12000+63000</f>
        <v>75000</v>
      </c>
    </row>
    <row r="25" spans="1:9" ht="16.5" x14ac:dyDescent="0.3">
      <c r="A25" s="9" t="s">
        <v>32</v>
      </c>
      <c r="B25" s="14" t="s">
        <v>33</v>
      </c>
      <c r="C25" s="14">
        <f>SUM(C22:C24)</f>
        <v>90833.333333333328</v>
      </c>
    </row>
    <row r="26" spans="1:9" ht="16.5" x14ac:dyDescent="0.3">
      <c r="A26" s="9" t="s">
        <v>34</v>
      </c>
      <c r="B26" s="14" t="s">
        <v>35</v>
      </c>
      <c r="C26" s="14">
        <f>98000+3500</f>
        <v>101500</v>
      </c>
    </row>
    <row r="27" spans="1:9" ht="16.5" x14ac:dyDescent="0.3">
      <c r="A27" s="9" t="s">
        <v>36</v>
      </c>
      <c r="B27" s="14" t="s">
        <v>37</v>
      </c>
      <c r="C27" s="14">
        <f>-41000-1000</f>
        <v>-42000</v>
      </c>
    </row>
    <row r="28" spans="1:9" ht="16.5" x14ac:dyDescent="0.3">
      <c r="A28" s="9" t="s">
        <v>38</v>
      </c>
      <c r="B28" s="14" t="s">
        <v>39</v>
      </c>
      <c r="C28" s="15">
        <v>2500</v>
      </c>
    </row>
    <row r="29" spans="1:9" ht="16.5" x14ac:dyDescent="0.3">
      <c r="A29" s="9" t="s">
        <v>40</v>
      </c>
      <c r="B29" s="14" t="s">
        <v>41</v>
      </c>
      <c r="C29" s="15">
        <f>SUM(C26:C28)</f>
        <v>62000</v>
      </c>
    </row>
    <row r="30" spans="1:9" ht="16.5" x14ac:dyDescent="0.3">
      <c r="A30" s="9" t="s">
        <v>42</v>
      </c>
      <c r="B30" s="14" t="s">
        <v>43</v>
      </c>
      <c r="C30" s="14">
        <f>C29+C25</f>
        <v>152833.33333333331</v>
      </c>
    </row>
    <row r="31" spans="1:9" ht="16.5" x14ac:dyDescent="0.3">
      <c r="A31" s="9" t="s">
        <v>44</v>
      </c>
      <c r="B31" s="14"/>
      <c r="C31" s="14"/>
    </row>
    <row r="32" spans="1:9" ht="16.5" x14ac:dyDescent="0.3">
      <c r="A32" s="9" t="s">
        <v>45</v>
      </c>
      <c r="B32" s="14" t="s">
        <v>46</v>
      </c>
      <c r="C32" s="14">
        <f>39000+3000</f>
        <v>42000</v>
      </c>
    </row>
    <row r="33" spans="1:3" ht="16.5" x14ac:dyDescent="0.3">
      <c r="A33" s="9" t="s">
        <v>47</v>
      </c>
      <c r="B33" s="14" t="s">
        <v>48</v>
      </c>
      <c r="C33" s="14">
        <v>14000</v>
      </c>
    </row>
    <row r="34" spans="1:3" ht="16.5" x14ac:dyDescent="0.3">
      <c r="A34" s="9" t="s">
        <v>49</v>
      </c>
      <c r="B34" s="14" t="s">
        <v>50</v>
      </c>
      <c r="C34" s="15">
        <f>12625+E16</f>
        <v>14125</v>
      </c>
    </row>
    <row r="35" spans="1:3" ht="16.5" x14ac:dyDescent="0.3">
      <c r="A35" s="9" t="s">
        <v>51</v>
      </c>
      <c r="B35" s="14" t="s">
        <v>52</v>
      </c>
      <c r="C35" s="14">
        <f>SUM(C32:C34)</f>
        <v>70125</v>
      </c>
    </row>
    <row r="36" spans="1:3" ht="16.5" x14ac:dyDescent="0.3">
      <c r="A36" s="9" t="s">
        <v>53</v>
      </c>
      <c r="B36" s="14" t="s">
        <v>54</v>
      </c>
      <c r="C36" s="14">
        <f>20000+10000</f>
        <v>30000</v>
      </c>
    </row>
    <row r="37" spans="1:3" ht="16.5" x14ac:dyDescent="0.3">
      <c r="A37" s="9" t="s">
        <v>55</v>
      </c>
      <c r="B37" s="14" t="s">
        <v>56</v>
      </c>
      <c r="C37" s="14">
        <f>55000+5000</f>
        <v>60000</v>
      </c>
    </row>
    <row r="38" spans="1:3" ht="16.5" x14ac:dyDescent="0.3">
      <c r="A38" s="9" t="s">
        <v>57</v>
      </c>
      <c r="B38" s="14" t="s">
        <v>58</v>
      </c>
      <c r="C38" s="15">
        <f>41375</f>
        <v>41375</v>
      </c>
    </row>
    <row r="39" spans="1:3" ht="16.5" x14ac:dyDescent="0.3">
      <c r="A39" s="9" t="s">
        <v>59</v>
      </c>
      <c r="B39" s="14" t="s">
        <v>60</v>
      </c>
      <c r="C39" s="14">
        <f>SUM(C36:C38)</f>
        <v>131375</v>
      </c>
    </row>
    <row r="40" spans="1:3" ht="16.5" x14ac:dyDescent="0.3">
      <c r="A40" s="9" t="s">
        <v>61</v>
      </c>
      <c r="B40" s="14" t="s">
        <v>62</v>
      </c>
      <c r="C40" s="14">
        <f>C39+C35</f>
        <v>201500</v>
      </c>
    </row>
    <row r="42" spans="1:3" ht="16.5" x14ac:dyDescent="0.3">
      <c r="B42" s="14" t="s">
        <v>65</v>
      </c>
      <c r="C42" s="16">
        <f>C30-C40</f>
        <v>-48666.666666666686</v>
      </c>
    </row>
    <row r="43" spans="1:3" ht="16.5" x14ac:dyDescent="0.3">
      <c r="B43" s="14" t="s">
        <v>66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ANDRES ALVAREZ MAZARIEGOS</dc:creator>
  <cp:lastModifiedBy>RAFAEL ANDRES ALVAREZ MAZARIEGOS</cp:lastModifiedBy>
  <dcterms:created xsi:type="dcterms:W3CDTF">2023-09-25T03:22:48Z</dcterms:created>
  <dcterms:modified xsi:type="dcterms:W3CDTF">2023-09-25T04:34:57Z</dcterms:modified>
</cp:coreProperties>
</file>