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s\Documents\Finanzas\Financiera I\Capítulo 2 Estados Financieros y su Análisis\"/>
    </mc:Choice>
  </mc:AlternateContent>
  <xr:revisionPtr revIDLastSave="0" documentId="13_ncr:1_{57561D66-250E-41DC-8C05-8EBC8D9CCC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4" r:id="rId1"/>
    <sheet name="SOLUCIÓ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29" i="1"/>
  <c r="K26" i="1"/>
  <c r="K16" i="1"/>
  <c r="K11" i="1"/>
  <c r="D13" i="1"/>
  <c r="I35" i="1"/>
  <c r="I29" i="1"/>
  <c r="I26" i="1"/>
  <c r="I36" i="1" l="1"/>
  <c r="K18" i="1"/>
  <c r="K19" i="1" s="1"/>
  <c r="D7" i="1"/>
  <c r="K36" i="1"/>
  <c r="I16" i="1"/>
  <c r="I11" i="1"/>
  <c r="B13" i="1"/>
  <c r="B7" i="1"/>
  <c r="B14" i="1" l="1"/>
  <c r="D14" i="1"/>
  <c r="I18" i="1"/>
  <c r="B16" i="1" l="1"/>
  <c r="I19" i="1"/>
  <c r="D16" i="1"/>
  <c r="B17" i="1" l="1"/>
  <c r="D17" i="1"/>
  <c r="B18" i="1" l="1"/>
  <c r="D18" i="1"/>
  <c r="B20" i="1" l="1"/>
  <c r="B22" i="1" s="1"/>
  <c r="D20" i="1"/>
  <c r="D22" i="1" s="1"/>
</calcChain>
</file>

<file path=xl/sharedStrings.xml><?xml version="1.0" encoding="utf-8"?>
<sst xmlns="http://schemas.openxmlformats.org/spreadsheetml/2006/main" count="79" uniqueCount="61">
  <si>
    <t>Estado de Resultados</t>
  </si>
  <si>
    <t>Richard´s  Company, S.A.</t>
  </si>
  <si>
    <t>Ingresos por ventas</t>
  </si>
  <si>
    <t>(-) Costo de ventas</t>
  </si>
  <si>
    <t>Utilidad Bruta</t>
  </si>
  <si>
    <t>(-) Gastos Operativos</t>
  </si>
  <si>
    <t xml:space="preserve">      Gastos de ventas</t>
  </si>
  <si>
    <t xml:space="preserve">      Gastos generales y administrativos</t>
  </si>
  <si>
    <t xml:space="preserve">      Gastos de arrendamiento</t>
  </si>
  <si>
    <t xml:space="preserve">      Gastos por depreciación</t>
  </si>
  <si>
    <t xml:space="preserve">      Total de gastos operativos</t>
  </si>
  <si>
    <t>Utilidad Operativa</t>
  </si>
  <si>
    <t>(-) Intereses</t>
  </si>
  <si>
    <t>Utilidad neta antes de impuestos</t>
  </si>
  <si>
    <t>(-) Impuestos</t>
  </si>
  <si>
    <t>Utilidad neta después de impuestos</t>
  </si>
  <si>
    <t>(-) Dividendos Preferentes</t>
  </si>
  <si>
    <t>Ganancia disponible para accionistas comunes</t>
  </si>
  <si>
    <t>Balance General</t>
  </si>
  <si>
    <t>ACTIVOS</t>
  </si>
  <si>
    <t>Valores negociables</t>
  </si>
  <si>
    <t>Bancos</t>
  </si>
  <si>
    <t>Cuentas por cobrar</t>
  </si>
  <si>
    <t>Inventarios</t>
  </si>
  <si>
    <t>Total de activos corrientes</t>
  </si>
  <si>
    <t>Activo Corriente</t>
  </si>
  <si>
    <t>Activos No Corrientes</t>
  </si>
  <si>
    <t>Maquinaria y Equipo</t>
  </si>
  <si>
    <t>Mobiliario y Accesorios</t>
  </si>
  <si>
    <t>Terreno y Edificios</t>
  </si>
  <si>
    <t>Total de activos brutos</t>
  </si>
  <si>
    <t>(-) Depreciación Acumulada</t>
  </si>
  <si>
    <t>Total de activos no corrientes</t>
  </si>
  <si>
    <t>SUMA TOTAL DEL ACTIVO</t>
  </si>
  <si>
    <t>PASIVO Y PATRIMONIO</t>
  </si>
  <si>
    <t>Cuentas por Pagar</t>
  </si>
  <si>
    <t>Documentos por Pagar</t>
  </si>
  <si>
    <t>Deudas Acumuladas</t>
  </si>
  <si>
    <t>Pasivos Corrientes</t>
  </si>
  <si>
    <t>Total de pasivos corrientes</t>
  </si>
  <si>
    <t>Pasivos No Corrientes</t>
  </si>
  <si>
    <t>Deuda a largo plazo</t>
  </si>
  <si>
    <t>Total de pasivos No corrientes</t>
  </si>
  <si>
    <t>Capital</t>
  </si>
  <si>
    <t>Acciones Preferentes (25,000)</t>
  </si>
  <si>
    <t>Acciones Comunes (1 millón)</t>
  </si>
  <si>
    <t>Capital pagado en exceso del valor a la par</t>
  </si>
  <si>
    <t>Ganancias retenidas</t>
  </si>
  <si>
    <t>Total de Capital</t>
  </si>
  <si>
    <t>SUMA TOTAL DEL PASIVO + CAPITAL</t>
  </si>
  <si>
    <t>Intereses</t>
  </si>
  <si>
    <t>Dividendos Preferentes</t>
  </si>
  <si>
    <t>Gastos de ventas</t>
  </si>
  <si>
    <t>Gastos generales y administrativos</t>
  </si>
  <si>
    <t>Gastos de arrendamiento</t>
  </si>
  <si>
    <t>Gastos por depreciación</t>
  </si>
  <si>
    <t>Costo de ventas</t>
  </si>
  <si>
    <t>Depreciación Acumulada</t>
  </si>
  <si>
    <t>Del 01 de enero al 31 de diciembre 2021-2022</t>
  </si>
  <si>
    <t>Al 31 de diciembre 2021-2022</t>
  </si>
  <si>
    <t>Utilidades por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</si>
</sst>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[$Q-100A]* #,##0.00_);_([$Q-100A]* \(#,##0.00\);_([$Q-100A]* &quot;-&quot;??_);_(@_)"/>
    <numFmt numFmtId="166" formatCode="0.00000"/>
    <numFmt numFmtId="167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5" fontId="0" fillId="0" borderId="0"/>
    <xf numFmtId="9" fontId="7" fillId="0" borderId="0" applyFont="0" applyFill="0" applyBorder="0" applyAlignment="0" applyProtection="0"/>
  </cellStyleXfs>
  <cellXfs count="30">
    <xf numFmtId="165" fontId="0" fillId="0" borderId="0" xfId="0"/>
    <xf numFmtId="165" fontId="1" fillId="0" borderId="0" xfId="0" applyFont="1"/>
    <xf numFmtId="165" fontId="2" fillId="0" borderId="0" xfId="0" applyFont="1"/>
    <xf numFmtId="165" fontId="0" fillId="0" borderId="1" xfId="0" applyBorder="1"/>
    <xf numFmtId="165" fontId="1" fillId="0" borderId="2" xfId="0" applyFont="1" applyBorder="1"/>
    <xf numFmtId="165" fontId="3" fillId="0" borderId="0" xfId="0" applyFont="1"/>
    <xf numFmtId="165" fontId="4" fillId="0" borderId="0" xfId="0" applyFont="1"/>
    <xf numFmtId="165" fontId="5" fillId="0" borderId="0" xfId="0" applyFont="1"/>
    <xf numFmtId="37" fontId="1" fillId="0" borderId="0" xfId="0" applyNumberFormat="1" applyFont="1" applyAlignment="1">
      <alignment horizontal="center"/>
    </xf>
    <xf numFmtId="10" fontId="0" fillId="0" borderId="0" xfId="1" applyNumberFormat="1" applyFont="1"/>
    <xf numFmtId="166" fontId="0" fillId="0" borderId="0" xfId="0" applyNumberFormat="1"/>
    <xf numFmtId="165" fontId="0" fillId="0" borderId="3" xfId="0" applyBorder="1"/>
    <xf numFmtId="164" fontId="0" fillId="0" borderId="0" xfId="0" applyNumberFormat="1"/>
    <xf numFmtId="9" fontId="5" fillId="0" borderId="0" xfId="1" applyFont="1" applyFill="1" applyBorder="1" applyAlignment="1">
      <alignment horizontal="center"/>
    </xf>
    <xf numFmtId="37" fontId="1" fillId="2" borderId="0" xfId="0" applyNumberFormat="1" applyFont="1" applyFill="1" applyAlignment="1">
      <alignment horizontal="center"/>
    </xf>
    <xf numFmtId="37" fontId="1" fillId="2" borderId="3" xfId="0" applyNumberFormat="1" applyFont="1" applyFill="1" applyBorder="1" applyAlignment="1">
      <alignment horizontal="center"/>
    </xf>
    <xf numFmtId="165" fontId="8" fillId="0" borderId="3" xfId="0" applyFont="1" applyBorder="1" applyAlignment="1">
      <alignment vertical="center"/>
    </xf>
    <xf numFmtId="37" fontId="6" fillId="0" borderId="0" xfId="0" applyNumberFormat="1" applyFont="1" applyAlignment="1">
      <alignment horizontal="center"/>
    </xf>
    <xf numFmtId="167" fontId="5" fillId="0" borderId="0" xfId="1" applyNumberFormat="1" applyFont="1" applyFill="1" applyBorder="1" applyAlignment="1">
      <alignment horizontal="center"/>
    </xf>
    <xf numFmtId="167" fontId="5" fillId="0" borderId="0" xfId="1" applyNumberFormat="1" applyFont="1" applyAlignment="1">
      <alignment horizontal="center"/>
    </xf>
    <xf numFmtId="165" fontId="9" fillId="0" borderId="0" xfId="0" applyFont="1"/>
    <xf numFmtId="165" fontId="9" fillId="0" borderId="1" xfId="0" applyFont="1" applyBorder="1"/>
    <xf numFmtId="9" fontId="0" fillId="0" borderId="0" xfId="1" applyFont="1"/>
    <xf numFmtId="165" fontId="10" fillId="0" borderId="0" xfId="0" applyFont="1"/>
    <xf numFmtId="165" fontId="6" fillId="0" borderId="0" xfId="0" applyFont="1" applyBorder="1"/>
    <xf numFmtId="165" fontId="5" fillId="0" borderId="0" xfId="0" applyFont="1" applyBorder="1"/>
    <xf numFmtId="165" fontId="0" fillId="0" borderId="0" xfId="0" applyBorder="1"/>
    <xf numFmtId="165" fontId="10" fillId="0" borderId="0" xfId="0" applyFont="1" applyBorder="1"/>
    <xf numFmtId="165" fontId="4" fillId="0" borderId="0" xfId="0" applyFont="1" applyBorder="1"/>
    <xf numFmtId="0" fontId="0" fillId="0" borderId="0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abSelected="1" zoomScale="110" zoomScaleNormal="110" workbookViewId="0">
      <selection activeCell="A23" sqref="A23"/>
    </sheetView>
  </sheetViews>
  <sheetFormatPr baseColWidth="10" defaultColWidth="11.44140625" defaultRowHeight="14.4" x14ac:dyDescent="0.3"/>
  <cols>
    <col min="1" max="1" width="52.33203125" customWidth="1"/>
    <col min="2" max="2" width="16.44140625" customWidth="1"/>
    <col min="3" max="3" width="17.33203125" customWidth="1"/>
    <col min="4" max="4" width="6.33203125" customWidth="1"/>
    <col min="8" max="8" width="44.33203125" customWidth="1"/>
    <col min="9" max="9" width="19.109375" bestFit="1" customWidth="1"/>
  </cols>
  <sheetData>
    <row r="1" spans="1:9" x14ac:dyDescent="0.3">
      <c r="A1" s="1" t="s">
        <v>1</v>
      </c>
    </row>
    <row r="2" spans="1:9" x14ac:dyDescent="0.3">
      <c r="B2" s="15">
        <v>2022</v>
      </c>
      <c r="C2" s="15">
        <v>2021</v>
      </c>
    </row>
    <row r="3" spans="1:9" x14ac:dyDescent="0.3">
      <c r="A3" s="11" t="s">
        <v>45</v>
      </c>
      <c r="B3" s="11">
        <v>5000000</v>
      </c>
      <c r="C3" s="16">
        <v>5000000</v>
      </c>
    </row>
    <row r="4" spans="1:9" ht="15.6" customHeight="1" x14ac:dyDescent="0.4">
      <c r="A4" s="11" t="s">
        <v>44</v>
      </c>
      <c r="B4" s="11">
        <v>2500000</v>
      </c>
      <c r="C4" s="16">
        <v>2500000</v>
      </c>
      <c r="H4" s="20"/>
      <c r="I4" s="20"/>
    </row>
    <row r="5" spans="1:9" ht="15" customHeight="1" x14ac:dyDescent="0.4">
      <c r="A5" s="11" t="s">
        <v>21</v>
      </c>
      <c r="B5" s="11">
        <v>1000000</v>
      </c>
      <c r="C5" s="16">
        <v>1375000</v>
      </c>
      <c r="H5" s="20"/>
      <c r="I5" s="21"/>
    </row>
    <row r="6" spans="1:9" ht="13.8" customHeight="1" x14ac:dyDescent="0.4">
      <c r="A6" s="11" t="s">
        <v>46</v>
      </c>
      <c r="B6" s="11">
        <v>4000000</v>
      </c>
      <c r="C6" s="16">
        <v>4000000</v>
      </c>
      <c r="H6" s="20"/>
      <c r="I6" s="20"/>
    </row>
    <row r="7" spans="1:9" ht="13.8" customHeight="1" x14ac:dyDescent="0.3">
      <c r="A7" s="11" t="s">
        <v>56</v>
      </c>
      <c r="B7" s="11">
        <v>21000000</v>
      </c>
      <c r="C7" s="16">
        <v>23065000</v>
      </c>
    </row>
    <row r="8" spans="1:9" x14ac:dyDescent="0.3">
      <c r="A8" s="11" t="s">
        <v>22</v>
      </c>
      <c r="B8" s="11">
        <v>12000000</v>
      </c>
      <c r="C8" s="16">
        <v>9000000</v>
      </c>
    </row>
    <row r="9" spans="1:9" x14ac:dyDescent="0.3">
      <c r="A9" s="11" t="s">
        <v>35</v>
      </c>
      <c r="B9" s="11">
        <v>8000000</v>
      </c>
      <c r="C9" s="16">
        <v>5500000</v>
      </c>
    </row>
    <row r="10" spans="1:9" x14ac:dyDescent="0.3">
      <c r="A10" s="11" t="s">
        <v>57</v>
      </c>
      <c r="B10" s="11">
        <v>13000000</v>
      </c>
      <c r="C10" s="16">
        <v>12000000</v>
      </c>
    </row>
    <row r="11" spans="1:9" x14ac:dyDescent="0.3">
      <c r="A11" s="11" t="s">
        <v>41</v>
      </c>
      <c r="B11" s="11">
        <v>20000000</v>
      </c>
      <c r="C11" s="16">
        <v>17000000</v>
      </c>
    </row>
    <row r="12" spans="1:9" x14ac:dyDescent="0.3">
      <c r="A12" s="11" t="s">
        <v>37</v>
      </c>
      <c r="B12" s="11">
        <v>500000</v>
      </c>
      <c r="C12" s="16">
        <v>475000</v>
      </c>
    </row>
    <row r="13" spans="1:9" x14ac:dyDescent="0.3">
      <c r="A13" s="11" t="s">
        <v>51</v>
      </c>
      <c r="B13" s="11">
        <v>100000</v>
      </c>
      <c r="C13" s="16">
        <v>100000</v>
      </c>
    </row>
    <row r="14" spans="1:9" x14ac:dyDescent="0.3">
      <c r="A14" s="11" t="s">
        <v>36</v>
      </c>
      <c r="B14" s="11">
        <v>8000000</v>
      </c>
      <c r="C14" s="16">
        <v>6000000</v>
      </c>
    </row>
    <row r="15" spans="1:9" x14ac:dyDescent="0.3">
      <c r="A15" s="11" t="s">
        <v>47</v>
      </c>
      <c r="B15" s="11">
        <v>2000000</v>
      </c>
      <c r="C15" s="16">
        <v>900000</v>
      </c>
      <c r="D15" s="9"/>
    </row>
    <row r="16" spans="1:9" x14ac:dyDescent="0.3">
      <c r="A16" s="11" t="s">
        <v>54</v>
      </c>
      <c r="B16" s="11">
        <v>200000</v>
      </c>
      <c r="C16" s="16">
        <v>210000</v>
      </c>
      <c r="D16" s="10"/>
    </row>
    <row r="17" spans="1:4" x14ac:dyDescent="0.3">
      <c r="A17" s="11" t="s">
        <v>52</v>
      </c>
      <c r="B17" s="11">
        <v>3000000</v>
      </c>
      <c r="C17" s="16">
        <v>4445000</v>
      </c>
      <c r="D17" s="10"/>
    </row>
    <row r="18" spans="1:4" x14ac:dyDescent="0.3">
      <c r="A18" s="11" t="s">
        <v>53</v>
      </c>
      <c r="B18" s="11">
        <v>1800000</v>
      </c>
      <c r="C18" s="16">
        <v>2205000</v>
      </c>
      <c r="D18" s="9"/>
    </row>
    <row r="19" spans="1:4" x14ac:dyDescent="0.3">
      <c r="A19" s="11" t="s">
        <v>55</v>
      </c>
      <c r="B19" s="11">
        <v>1000000</v>
      </c>
      <c r="C19" s="16">
        <v>1260000</v>
      </c>
      <c r="D19" s="9"/>
    </row>
    <row r="20" spans="1:4" x14ac:dyDescent="0.3">
      <c r="A20" s="11" t="s">
        <v>2</v>
      </c>
      <c r="B20" s="11">
        <v>30000000</v>
      </c>
      <c r="C20" s="16">
        <v>35000000</v>
      </c>
    </row>
    <row r="21" spans="1:4" x14ac:dyDescent="0.3">
      <c r="A21" s="11" t="s">
        <v>50</v>
      </c>
      <c r="B21" s="11">
        <v>1000000</v>
      </c>
      <c r="C21" s="16">
        <v>525000</v>
      </c>
    </row>
    <row r="22" spans="1:4" x14ac:dyDescent="0.3">
      <c r="A22" s="11" t="s">
        <v>23</v>
      </c>
      <c r="B22" s="11">
        <v>7500000</v>
      </c>
      <c r="C22" s="16">
        <v>6500000</v>
      </c>
    </row>
    <row r="23" spans="1:4" x14ac:dyDescent="0.3">
      <c r="A23" s="11" t="s">
        <v>27</v>
      </c>
      <c r="B23" s="11">
        <v>20500000</v>
      </c>
      <c r="C23" s="16">
        <v>17500000</v>
      </c>
    </row>
    <row r="24" spans="1:4" x14ac:dyDescent="0.3">
      <c r="A24" s="11" t="s">
        <v>28</v>
      </c>
      <c r="B24" s="11">
        <v>8000000</v>
      </c>
      <c r="C24" s="16">
        <v>7000000</v>
      </c>
    </row>
    <row r="25" spans="1:4" x14ac:dyDescent="0.3">
      <c r="A25" s="11" t="s">
        <v>29</v>
      </c>
      <c r="B25" s="11">
        <v>11000000</v>
      </c>
      <c r="C25" s="16">
        <v>11000000</v>
      </c>
    </row>
    <row r="26" spans="1:4" x14ac:dyDescent="0.3">
      <c r="A26" s="11" t="s">
        <v>20</v>
      </c>
      <c r="B26" s="11">
        <v>3000000</v>
      </c>
      <c r="C26" s="16">
        <v>1000000</v>
      </c>
    </row>
    <row r="27" spans="1:4" x14ac:dyDescent="0.3">
      <c r="A27" s="7"/>
      <c r="B27" s="7"/>
    </row>
  </sheetData>
  <sortState xmlns:xlrd2="http://schemas.microsoft.com/office/spreadsheetml/2017/richdata2" ref="A5:C28">
    <sortCondition ref="A5:A28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zoomScale="120" zoomScaleNormal="120" workbookViewId="0">
      <selection activeCell="F42" sqref="F42"/>
    </sheetView>
  </sheetViews>
  <sheetFormatPr baseColWidth="10" defaultColWidth="11.44140625" defaultRowHeight="14.4" x14ac:dyDescent="0.3"/>
  <cols>
    <col min="1" max="1" width="52.33203125" customWidth="1"/>
    <col min="2" max="2" width="16.44140625" customWidth="1"/>
    <col min="3" max="3" width="9" customWidth="1"/>
    <col min="4" max="4" width="17.33203125" customWidth="1"/>
    <col min="5" max="6" width="9.5546875" customWidth="1"/>
    <col min="7" max="7" width="6.33203125" customWidth="1"/>
    <col min="8" max="8" width="39.33203125" customWidth="1"/>
    <col min="9" max="9" width="19.44140625" customWidth="1"/>
    <col min="10" max="10" width="9.5546875" customWidth="1"/>
    <col min="11" max="11" width="19.44140625" customWidth="1"/>
    <col min="12" max="12" width="9" customWidth="1"/>
    <col min="13" max="13" width="10.109375" customWidth="1"/>
    <col min="14" max="14" width="7.109375" customWidth="1"/>
  </cols>
  <sheetData>
    <row r="1" spans="1:13" x14ac:dyDescent="0.3">
      <c r="A1" s="1" t="s">
        <v>1</v>
      </c>
      <c r="H1" s="1" t="s">
        <v>1</v>
      </c>
    </row>
    <row r="2" spans="1:13" x14ac:dyDescent="0.3">
      <c r="A2" s="2" t="s">
        <v>0</v>
      </c>
      <c r="D2" s="22"/>
      <c r="H2" s="2" t="s">
        <v>18</v>
      </c>
    </row>
    <row r="3" spans="1:13" x14ac:dyDescent="0.3">
      <c r="A3" s="1" t="s">
        <v>58</v>
      </c>
      <c r="H3" s="1" t="s">
        <v>59</v>
      </c>
    </row>
    <row r="4" spans="1:13" x14ac:dyDescent="0.3">
      <c r="B4" s="14">
        <v>2022</v>
      </c>
      <c r="C4" s="17"/>
      <c r="D4" s="14">
        <v>2021</v>
      </c>
      <c r="E4" s="17"/>
      <c r="F4" s="17"/>
      <c r="I4" s="8">
        <v>2022</v>
      </c>
      <c r="J4" s="17"/>
      <c r="K4" s="8">
        <v>2021</v>
      </c>
      <c r="L4" s="17"/>
      <c r="M4" s="17"/>
    </row>
    <row r="5" spans="1:13" x14ac:dyDescent="0.3">
      <c r="A5" t="s">
        <v>2</v>
      </c>
      <c r="B5">
        <v>30000000</v>
      </c>
      <c r="C5" s="18"/>
      <c r="D5">
        <v>35000000</v>
      </c>
      <c r="E5" s="18"/>
      <c r="F5" s="18"/>
      <c r="H5" s="1" t="s">
        <v>19</v>
      </c>
      <c r="M5" s="13"/>
    </row>
    <row r="6" spans="1:13" x14ac:dyDescent="0.3">
      <c r="A6" t="s">
        <v>3</v>
      </c>
      <c r="B6" s="3">
        <v>21000000</v>
      </c>
      <c r="C6" s="18"/>
      <c r="D6" s="3">
        <v>23065000</v>
      </c>
      <c r="E6" s="18"/>
      <c r="F6" s="18"/>
      <c r="H6" s="5" t="s">
        <v>25</v>
      </c>
    </row>
    <row r="7" spans="1:13" x14ac:dyDescent="0.3">
      <c r="A7" t="s">
        <v>4</v>
      </c>
      <c r="B7">
        <f>B5-B6</f>
        <v>9000000</v>
      </c>
      <c r="C7" s="18"/>
      <c r="D7">
        <f>D5-D6</f>
        <v>11935000</v>
      </c>
      <c r="E7" s="18"/>
      <c r="F7" s="18"/>
      <c r="H7" t="s">
        <v>21</v>
      </c>
      <c r="I7">
        <v>1000000</v>
      </c>
      <c r="J7" s="19"/>
      <c r="K7">
        <v>1375000</v>
      </c>
      <c r="L7" s="19"/>
      <c r="M7" s="18"/>
    </row>
    <row r="8" spans="1:13" x14ac:dyDescent="0.3">
      <c r="A8" t="s">
        <v>5</v>
      </c>
      <c r="C8" s="18"/>
      <c r="E8" s="18"/>
      <c r="F8" s="18"/>
      <c r="H8" t="s">
        <v>20</v>
      </c>
      <c r="I8">
        <v>3000000</v>
      </c>
      <c r="J8" s="19"/>
      <c r="K8">
        <v>1000000</v>
      </c>
      <c r="L8" s="19"/>
      <c r="M8" s="18"/>
    </row>
    <row r="9" spans="1:13" x14ac:dyDescent="0.3">
      <c r="A9" t="s">
        <v>6</v>
      </c>
      <c r="B9">
        <v>3000000</v>
      </c>
      <c r="C9" s="18"/>
      <c r="D9">
        <v>4445000</v>
      </c>
      <c r="E9" s="18"/>
      <c r="F9" s="18"/>
      <c r="H9" t="s">
        <v>22</v>
      </c>
      <c r="I9">
        <v>12000000</v>
      </c>
      <c r="J9" s="19"/>
      <c r="K9">
        <v>9000000</v>
      </c>
      <c r="L9" s="19"/>
      <c r="M9" s="18"/>
    </row>
    <row r="10" spans="1:13" x14ac:dyDescent="0.3">
      <c r="A10" t="s">
        <v>7</v>
      </c>
      <c r="B10">
        <v>1800000</v>
      </c>
      <c r="C10" s="18"/>
      <c r="D10">
        <v>2205000</v>
      </c>
      <c r="E10" s="18"/>
      <c r="F10" s="18"/>
      <c r="H10" t="s">
        <v>23</v>
      </c>
      <c r="I10" s="3">
        <v>7500000</v>
      </c>
      <c r="J10" s="19"/>
      <c r="K10" s="3">
        <v>6500000</v>
      </c>
      <c r="L10" s="19"/>
      <c r="M10" s="18"/>
    </row>
    <row r="11" spans="1:13" x14ac:dyDescent="0.3">
      <c r="A11" t="s">
        <v>8</v>
      </c>
      <c r="B11">
        <v>200000</v>
      </c>
      <c r="C11" s="18"/>
      <c r="D11">
        <v>210000</v>
      </c>
      <c r="E11" s="18"/>
      <c r="F11" s="18"/>
      <c r="H11" s="5" t="s">
        <v>24</v>
      </c>
      <c r="I11" s="5">
        <f>SUM(I7:I10)</f>
        <v>23500000</v>
      </c>
      <c r="J11" s="19"/>
      <c r="K11" s="5">
        <f>SUM(K7:K10)</f>
        <v>17875000</v>
      </c>
      <c r="L11" s="19"/>
      <c r="M11" s="18"/>
    </row>
    <row r="12" spans="1:13" x14ac:dyDescent="0.3">
      <c r="A12" t="s">
        <v>9</v>
      </c>
      <c r="B12" s="3">
        <v>1000000</v>
      </c>
      <c r="C12" s="18"/>
      <c r="D12" s="3">
        <v>1260000</v>
      </c>
      <c r="E12" s="18"/>
      <c r="F12" s="18"/>
      <c r="H12" s="5" t="s">
        <v>26</v>
      </c>
      <c r="J12" s="19"/>
      <c r="L12" s="19"/>
      <c r="M12" s="18"/>
    </row>
    <row r="13" spans="1:13" x14ac:dyDescent="0.3">
      <c r="A13" t="s">
        <v>10</v>
      </c>
      <c r="B13">
        <f>SUM(B9:B12)</f>
        <v>6000000</v>
      </c>
      <c r="C13" s="18"/>
      <c r="D13">
        <f>SUM(D9:D12)</f>
        <v>8120000</v>
      </c>
      <c r="E13" s="18"/>
      <c r="F13" s="18"/>
      <c r="H13" t="s">
        <v>29</v>
      </c>
      <c r="I13">
        <v>11000000</v>
      </c>
      <c r="J13" s="19"/>
      <c r="K13">
        <v>11000000</v>
      </c>
      <c r="L13" s="19"/>
      <c r="M13" s="18"/>
    </row>
    <row r="14" spans="1:13" x14ac:dyDescent="0.3">
      <c r="A14" t="s">
        <v>11</v>
      </c>
      <c r="B14">
        <f>B7-B13</f>
        <v>3000000</v>
      </c>
      <c r="C14" s="18"/>
      <c r="D14">
        <f>D7-D13</f>
        <v>3815000</v>
      </c>
      <c r="E14" s="18"/>
      <c r="F14" s="18"/>
      <c r="H14" t="s">
        <v>27</v>
      </c>
      <c r="I14">
        <v>20500000</v>
      </c>
      <c r="J14" s="19"/>
      <c r="K14">
        <v>17500000</v>
      </c>
      <c r="L14" s="19"/>
      <c r="M14" s="18"/>
    </row>
    <row r="15" spans="1:13" ht="16.2" x14ac:dyDescent="0.45">
      <c r="A15" t="s">
        <v>12</v>
      </c>
      <c r="B15" s="3">
        <v>1000000</v>
      </c>
      <c r="C15" s="18"/>
      <c r="D15" s="3">
        <v>525000</v>
      </c>
      <c r="E15" s="18"/>
      <c r="F15" s="18"/>
      <c r="H15" t="s">
        <v>28</v>
      </c>
      <c r="I15" s="6">
        <v>8000000</v>
      </c>
      <c r="J15" s="19"/>
      <c r="K15" s="6">
        <v>7000000</v>
      </c>
      <c r="L15" s="19"/>
      <c r="M15" s="18"/>
    </row>
    <row r="16" spans="1:13" x14ac:dyDescent="0.3">
      <c r="A16" t="s">
        <v>13</v>
      </c>
      <c r="B16">
        <f>B14-B15</f>
        <v>2000000</v>
      </c>
      <c r="C16" s="18"/>
      <c r="D16">
        <f>D14-D15</f>
        <v>3290000</v>
      </c>
      <c r="E16" s="18"/>
      <c r="F16" s="18"/>
      <c r="H16" t="s">
        <v>30</v>
      </c>
      <c r="I16" s="5">
        <f>SUM(I13:I15)</f>
        <v>39500000</v>
      </c>
      <c r="J16" s="19"/>
      <c r="K16" s="5">
        <f>SUM(K13:K15)</f>
        <v>35500000</v>
      </c>
      <c r="L16" s="19"/>
      <c r="M16" s="18"/>
    </row>
    <row r="17" spans="1:14" x14ac:dyDescent="0.3">
      <c r="A17" t="s">
        <v>14</v>
      </c>
      <c r="B17" s="3">
        <f>B16*0.25</f>
        <v>500000</v>
      </c>
      <c r="C17" s="18"/>
      <c r="D17" s="3">
        <f>D16*0.25</f>
        <v>822500</v>
      </c>
      <c r="E17" s="18"/>
      <c r="F17" s="18"/>
      <c r="G17" s="9"/>
      <c r="H17" t="s">
        <v>31</v>
      </c>
      <c r="I17" s="3">
        <v>13000000</v>
      </c>
      <c r="J17" s="19"/>
      <c r="K17" s="3">
        <v>12000000</v>
      </c>
      <c r="L17" s="19"/>
      <c r="M17" s="18"/>
    </row>
    <row r="18" spans="1:14" x14ac:dyDescent="0.3">
      <c r="A18" t="s">
        <v>15</v>
      </c>
      <c r="B18">
        <f>B16-B17</f>
        <v>1500000</v>
      </c>
      <c r="C18" s="18"/>
      <c r="D18">
        <f>D16-D17</f>
        <v>2467500</v>
      </c>
      <c r="E18" s="18"/>
      <c r="F18" s="18"/>
      <c r="G18" s="10"/>
      <c r="H18" s="5" t="s">
        <v>32</v>
      </c>
      <c r="I18">
        <f>I16-I17</f>
        <v>26500000</v>
      </c>
      <c r="J18" s="19"/>
      <c r="K18">
        <f>K16-K17</f>
        <v>23500000</v>
      </c>
      <c r="L18" s="19"/>
      <c r="M18" s="18"/>
    </row>
    <row r="19" spans="1:14" ht="15" thickBot="1" x14ac:dyDescent="0.35">
      <c r="A19" t="s">
        <v>16</v>
      </c>
      <c r="B19" s="3">
        <v>100000</v>
      </c>
      <c r="C19" s="18"/>
      <c r="D19" s="3">
        <v>100000</v>
      </c>
      <c r="E19" s="18"/>
      <c r="F19" s="18"/>
      <c r="G19" s="10"/>
      <c r="H19" t="s">
        <v>33</v>
      </c>
      <c r="I19" s="4">
        <f>I18+I11</f>
        <v>50000000</v>
      </c>
      <c r="J19" s="19"/>
      <c r="K19" s="4">
        <f>K18+K11</f>
        <v>41375000</v>
      </c>
      <c r="L19" s="19"/>
      <c r="M19" s="18"/>
    </row>
    <row r="20" spans="1:14" ht="15.6" thickTop="1" thickBot="1" x14ac:dyDescent="0.35">
      <c r="A20" t="s">
        <v>17</v>
      </c>
      <c r="B20" s="4">
        <f>B18-B19</f>
        <v>1400000</v>
      </c>
      <c r="C20" s="18"/>
      <c r="D20" s="4">
        <f>D18-D19</f>
        <v>2367500</v>
      </c>
      <c r="E20" s="18"/>
      <c r="F20" s="18"/>
      <c r="G20" s="9"/>
      <c r="J20" s="19"/>
      <c r="L20" s="19"/>
    </row>
    <row r="21" spans="1:14" ht="15" thickTop="1" x14ac:dyDescent="0.3">
      <c r="E21" s="7"/>
      <c r="F21" s="7"/>
      <c r="G21" s="9"/>
      <c r="H21" s="1" t="s">
        <v>34</v>
      </c>
      <c r="J21" s="19"/>
      <c r="L21" s="19"/>
    </row>
    <row r="22" spans="1:14" x14ac:dyDescent="0.3">
      <c r="A22" s="23" t="s">
        <v>60</v>
      </c>
      <c r="B22" s="23">
        <f>B20/1000000</f>
        <v>1.4</v>
      </c>
      <c r="D22" s="23">
        <f>D20/1000000</f>
        <v>2.3675000000000002</v>
      </c>
      <c r="H22" s="5" t="s">
        <v>38</v>
      </c>
      <c r="J22" s="19"/>
      <c r="L22" s="19"/>
    </row>
    <row r="23" spans="1:14" x14ac:dyDescent="0.3">
      <c r="C23" s="7"/>
      <c r="H23" t="s">
        <v>35</v>
      </c>
      <c r="I23">
        <v>8000000</v>
      </c>
      <c r="J23" s="19"/>
      <c r="K23">
        <v>5500000</v>
      </c>
      <c r="L23" s="19"/>
      <c r="M23" s="18"/>
    </row>
    <row r="24" spans="1:14" x14ac:dyDescent="0.3">
      <c r="A24" s="24"/>
      <c r="B24" s="25"/>
      <c r="C24" s="25"/>
      <c r="H24" t="s">
        <v>36</v>
      </c>
      <c r="I24">
        <v>8000000</v>
      </c>
      <c r="J24" s="19"/>
      <c r="K24">
        <v>6000000</v>
      </c>
      <c r="L24" s="19"/>
      <c r="M24" s="18"/>
    </row>
    <row r="25" spans="1:14" x14ac:dyDescent="0.3">
      <c r="A25" s="24"/>
      <c r="B25" s="25"/>
      <c r="C25" s="25"/>
      <c r="H25" t="s">
        <v>37</v>
      </c>
      <c r="I25" s="3">
        <v>500000</v>
      </c>
      <c r="J25" s="19"/>
      <c r="K25" s="3">
        <v>475000</v>
      </c>
      <c r="L25" s="19"/>
      <c r="M25" s="18"/>
    </row>
    <row r="26" spans="1:14" x14ac:dyDescent="0.3">
      <c r="A26" s="24"/>
      <c r="B26" s="25"/>
      <c r="C26" s="25"/>
      <c r="H26" s="5" t="s">
        <v>39</v>
      </c>
      <c r="I26" s="5">
        <f>SUM(I23:I25)</f>
        <v>16500000</v>
      </c>
      <c r="J26" s="19"/>
      <c r="K26" s="5">
        <f>SUM(K23:K25)</f>
        <v>11975000</v>
      </c>
      <c r="L26" s="19"/>
      <c r="M26" s="18"/>
    </row>
    <row r="27" spans="1:14" x14ac:dyDescent="0.3">
      <c r="A27" s="25"/>
      <c r="B27" s="25"/>
      <c r="C27" s="25"/>
      <c r="H27" s="5" t="s">
        <v>40</v>
      </c>
      <c r="J27" s="19"/>
      <c r="L27" s="19"/>
      <c r="M27" s="18"/>
    </row>
    <row r="28" spans="1:14" x14ac:dyDescent="0.3">
      <c r="A28" s="25"/>
      <c r="B28" s="25"/>
      <c r="C28" s="25"/>
      <c r="H28" t="s">
        <v>41</v>
      </c>
      <c r="I28" s="3">
        <v>20000000</v>
      </c>
      <c r="J28" s="19"/>
      <c r="K28" s="3">
        <v>17000000</v>
      </c>
      <c r="L28" s="19"/>
      <c r="M28" s="18"/>
    </row>
    <row r="29" spans="1:14" x14ac:dyDescent="0.3">
      <c r="A29" s="25"/>
      <c r="B29" s="25"/>
      <c r="C29" s="25"/>
      <c r="H29" s="5" t="s">
        <v>42</v>
      </c>
      <c r="I29" s="5">
        <f>I28</f>
        <v>20000000</v>
      </c>
      <c r="J29" s="19"/>
      <c r="K29" s="5">
        <f>K28</f>
        <v>17000000</v>
      </c>
      <c r="L29" s="19"/>
      <c r="M29" s="18"/>
    </row>
    <row r="30" spans="1:14" x14ac:dyDescent="0.3">
      <c r="A30" s="25"/>
      <c r="B30" s="25"/>
      <c r="C30" s="25"/>
      <c r="H30" s="5" t="s">
        <v>43</v>
      </c>
      <c r="J30" s="19"/>
      <c r="L30" s="19"/>
      <c r="M30" s="18"/>
    </row>
    <row r="31" spans="1:14" x14ac:dyDescent="0.3">
      <c r="A31" s="25"/>
      <c r="B31" s="25"/>
      <c r="C31" s="25"/>
      <c r="H31" t="s">
        <v>44</v>
      </c>
      <c r="I31">
        <v>2500000</v>
      </c>
      <c r="J31" s="19"/>
      <c r="K31">
        <v>2500000</v>
      </c>
      <c r="L31" s="19"/>
      <c r="M31" s="18"/>
    </row>
    <row r="32" spans="1:14" x14ac:dyDescent="0.3">
      <c r="A32" s="25"/>
      <c r="B32" s="25"/>
      <c r="C32" s="25"/>
      <c r="H32" t="s">
        <v>45</v>
      </c>
      <c r="I32">
        <v>5000000</v>
      </c>
      <c r="J32" s="19"/>
      <c r="K32">
        <v>5000000</v>
      </c>
      <c r="L32" s="19"/>
      <c r="M32" s="18"/>
      <c r="N32" s="9"/>
    </row>
    <row r="33" spans="1:13" x14ac:dyDescent="0.3">
      <c r="A33" s="25"/>
      <c r="B33" s="25"/>
      <c r="C33" s="24"/>
      <c r="H33" t="s">
        <v>46</v>
      </c>
      <c r="I33">
        <v>4000000</v>
      </c>
      <c r="J33" s="19"/>
      <c r="K33">
        <v>4000000</v>
      </c>
      <c r="L33" s="19"/>
      <c r="M33" s="18"/>
    </row>
    <row r="34" spans="1:13" x14ac:dyDescent="0.3">
      <c r="A34" s="24"/>
      <c r="B34" s="24"/>
      <c r="C34" s="26"/>
      <c r="H34" t="s">
        <v>47</v>
      </c>
      <c r="I34" s="3">
        <v>2000000</v>
      </c>
      <c r="J34" s="19"/>
      <c r="K34" s="3">
        <v>900000</v>
      </c>
      <c r="L34" s="19"/>
      <c r="M34" s="18"/>
    </row>
    <row r="35" spans="1:13" x14ac:dyDescent="0.3">
      <c r="A35" s="26"/>
      <c r="B35" s="26"/>
      <c r="C35" s="26"/>
      <c r="H35" s="5" t="s">
        <v>48</v>
      </c>
      <c r="I35" s="5">
        <f>SUM(I31:I34)</f>
        <v>13500000</v>
      </c>
      <c r="J35" s="19"/>
      <c r="K35" s="5">
        <f>SUM(K31:K34)</f>
        <v>12400000</v>
      </c>
      <c r="L35" s="19"/>
      <c r="M35" s="18"/>
    </row>
    <row r="36" spans="1:13" ht="15" thickBot="1" x14ac:dyDescent="0.35">
      <c r="A36" s="27"/>
      <c r="B36" s="27"/>
      <c r="C36" s="26"/>
      <c r="H36" t="s">
        <v>49</v>
      </c>
      <c r="I36" s="4">
        <f>I35+I29+I26</f>
        <v>50000000</v>
      </c>
      <c r="J36" s="19"/>
      <c r="K36" s="4">
        <f>K35+K29+K26</f>
        <v>41375000</v>
      </c>
      <c r="L36" s="19"/>
      <c r="M36" s="18"/>
    </row>
    <row r="37" spans="1:13" ht="15" thickTop="1" x14ac:dyDescent="0.3">
      <c r="A37" s="26"/>
      <c r="B37" s="26"/>
      <c r="C37" s="26"/>
    </row>
    <row r="39" spans="1:13" ht="16.2" x14ac:dyDescent="0.45">
      <c r="H39" s="28"/>
      <c r="I39" s="26"/>
      <c r="J39" s="26"/>
    </row>
    <row r="40" spans="1:13" x14ac:dyDescent="0.3">
      <c r="H40" s="29"/>
      <c r="I40" s="26"/>
      <c r="J40" s="26"/>
    </row>
    <row r="41" spans="1:13" x14ac:dyDescent="0.3">
      <c r="H41" s="29"/>
      <c r="I41" s="26"/>
      <c r="J41" s="26"/>
      <c r="K41" s="12"/>
    </row>
    <row r="42" spans="1:13" x14ac:dyDescent="0.3">
      <c r="H42" s="26"/>
      <c r="I42" s="26"/>
      <c r="J42" s="26"/>
    </row>
    <row r="43" spans="1:13" x14ac:dyDescent="0.3">
      <c r="H43" s="26"/>
      <c r="I43" s="26"/>
      <c r="J43" s="26"/>
    </row>
    <row r="44" spans="1:13" ht="16.2" x14ac:dyDescent="0.45">
      <c r="H44" s="28"/>
      <c r="I44" s="26"/>
      <c r="J44" s="26"/>
    </row>
  </sheetData>
  <pageMargins left="0.7" right="0.7" top="0.75" bottom="0.75" header="0.3" footer="0.3"/>
  <pageSetup scale="53" orientation="landscape" horizontalDpi="4294967293" r:id="rId1"/>
  <colBreaks count="1" manualBreakCount="1">
    <brk id="13" max="1048575" man="1"/>
  </colBreaks>
  <ignoredErrors>
    <ignoredError sqref="D17 B17 D7 D16 D18 D20 D13:D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SOLUCIÓN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Vanessa Paz</cp:lastModifiedBy>
  <cp:lastPrinted>2020-01-30T17:17:48Z</cp:lastPrinted>
  <dcterms:created xsi:type="dcterms:W3CDTF">2013-02-05T19:54:18Z</dcterms:created>
  <dcterms:modified xsi:type="dcterms:W3CDTF">2023-08-24T18:11:12Z</dcterms:modified>
</cp:coreProperties>
</file>