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Tareas 50GB II\Fundamentos y analis financiero\"/>
    </mc:Choice>
  </mc:AlternateContent>
  <xr:revisionPtr revIDLastSave="0" documentId="13_ncr:1_{CC293154-DB5A-4EA3-8F67-E355974FB7A7}" xr6:coauthVersionLast="47" xr6:coauthVersionMax="47" xr10:uidLastSave="{00000000-0000-0000-0000-000000000000}"/>
  <bookViews>
    <workbookView xWindow="28680" yWindow="-2580" windowWidth="29040" windowHeight="15840" xr2:uid="{D175ABE2-EC94-420F-9C70-F40552154485}"/>
  </bookViews>
  <sheets>
    <sheet name="2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5" i="2" l="1"/>
  <c r="J64" i="2"/>
  <c r="J63" i="2"/>
  <c r="J62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E54" i="2"/>
  <c r="E55" i="2" s="1"/>
  <c r="E56" i="2" s="1"/>
  <c r="E57" i="2" s="1"/>
  <c r="E58" i="2" s="1"/>
  <c r="E59" i="2" s="1"/>
  <c r="E60" i="2" s="1"/>
  <c r="E61" i="2" s="1"/>
  <c r="E53" i="2"/>
  <c r="G61" i="2" s="1"/>
  <c r="E49" i="2"/>
  <c r="E46" i="2"/>
  <c r="E43" i="2"/>
  <c r="B32" i="2"/>
  <c r="B29" i="2"/>
</calcChain>
</file>

<file path=xl/sharedStrings.xml><?xml version="1.0" encoding="utf-8"?>
<sst xmlns="http://schemas.openxmlformats.org/spreadsheetml/2006/main" count="45" uniqueCount="35">
  <si>
    <t>a) Calculo de los PR</t>
  </si>
  <si>
    <t>PR de la deuda = $ 320,000/0.4</t>
  </si>
  <si>
    <t>PR de la s acciones comunes = $200,000/0.4</t>
  </si>
  <si>
    <t>Intervalos del Nuevo Financiamiento</t>
  </si>
  <si>
    <t>1) Hasta $500,000</t>
  </si>
  <si>
    <t>2) Mayor $500,00 pero hasta $800,000</t>
  </si>
  <si>
    <t>3) Mayor a $800,000</t>
  </si>
  <si>
    <t xml:space="preserve">b) </t>
  </si>
  <si>
    <t>Fuentes de financiamiento</t>
  </si>
  <si>
    <t>wi</t>
  </si>
  <si>
    <t>ki</t>
  </si>
  <si>
    <t>WACC=TMAR</t>
  </si>
  <si>
    <t>Hasta $500,000</t>
  </si>
  <si>
    <t>Mayor $500,00 pero hasta $800,000</t>
  </si>
  <si>
    <t>Deuda LP</t>
  </si>
  <si>
    <t>Acciones preferentes</t>
  </si>
  <si>
    <t>Capital común</t>
  </si>
  <si>
    <t>c) Gráfica del POI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</si>
  <si>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</si>
  <si>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</si>
  <si>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</si>
  <si>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</si>
  <si>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</si>
  <si>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</si>
  <si>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</si>
  <si>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</si>
  <si>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</si>
  <si>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TIR</t>
  </si>
  <si>
    <t>Inversión inicial acumulada</t>
  </si>
  <si>
    <t>Inversión inicial</t>
  </si>
  <si>
    <t>Alternativa</t>
  </si>
  <si>
    <t>POI</t>
  </si>
  <si>
    <t>X</t>
  </si>
  <si>
    <t>Y</t>
  </si>
  <si>
    <t>tmar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</si>
</sst>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Q&quot;* #,##0.00_-;\-&quot;Q&quot;* #,##0.00_-;_-&quot;Q&quot;* &quot;-&quot;??_-;_-@_-"/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44" fontId="0" fillId="0" borderId="0" xfId="1" applyFont="1"/>
    <xf numFmtId="44" fontId="2" fillId="2" borderId="0" xfId="1" applyFont="1" applyFill="1"/>
    <xf numFmtId="0" fontId="2" fillId="2" borderId="0" xfId="0" applyFont="1" applyFill="1"/>
    <xf numFmtId="0" fontId="0" fillId="2" borderId="0" xfId="0" applyFill="1"/>
    <xf numFmtId="0" fontId="0" fillId="0" borderId="0" xfId="0" applyFill="1"/>
    <xf numFmtId="0" fontId="0" fillId="2" borderId="0" xfId="0" applyFill="1" applyBorder="1" applyAlignment="1">
      <alignment horizontal="center" wrapText="1"/>
    </xf>
    <xf numFmtId="0" fontId="0" fillId="0" borderId="0" xfId="0" applyBorder="1"/>
    <xf numFmtId="0" fontId="0" fillId="2" borderId="1" xfId="0" applyFill="1" applyBorder="1" applyAlignment="1">
      <alignment horizontal="center" wrapText="1"/>
    </xf>
    <xf numFmtId="0" fontId="0" fillId="0" borderId="1" xfId="0" applyBorder="1"/>
    <xf numFmtId="0" fontId="0" fillId="2" borderId="2" xfId="0" applyFill="1" applyBorder="1" applyAlignment="1">
      <alignment horizontal="center" wrapText="1"/>
    </xf>
    <xf numFmtId="0" fontId="0" fillId="0" borderId="2" xfId="0" applyBorder="1"/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9" fontId="0" fillId="0" borderId="0" xfId="0" applyNumberFormat="1" applyBorder="1"/>
    <xf numFmtId="9" fontId="0" fillId="0" borderId="1" xfId="0" applyNumberFormat="1" applyBorder="1"/>
    <xf numFmtId="164" fontId="0" fillId="0" borderId="1" xfId="2" applyNumberFormat="1" applyFont="1" applyBorder="1"/>
    <xf numFmtId="9" fontId="0" fillId="0" borderId="2" xfId="0" applyNumberFormat="1" applyBorder="1"/>
    <xf numFmtId="9" fontId="0" fillId="0" borderId="0" xfId="0" applyNumberFormat="1"/>
    <xf numFmtId="44" fontId="0" fillId="0" borderId="0" xfId="0" applyNumberFormat="1"/>
    <xf numFmtId="0" fontId="2" fillId="0" borderId="1" xfId="0" applyFont="1" applyBorder="1"/>
    <xf numFmtId="10" fontId="0" fillId="0" borderId="0" xfId="0" applyNumberForma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Programa</a:t>
            </a:r>
            <a:r>
              <a:rPr lang="en-US" baseline="0"/>
              <a:t> de oportunidades de inversión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'2'!$G$58</c:f>
              <c:strCache>
                <c:ptCount val="1"/>
                <c:pt idx="0">
                  <c:v>POI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'2'!$G$60:$G$77</c:f>
              <c:numCache>
                <c:formatCode>_("Q"* #,##0.00_);_("Q"* \(#,##0.00\);_("Q"* "-"??_);_(@_)</c:formatCode>
                <c:ptCount val="18"/>
                <c:pt idx="0">
                  <c:v>0</c:v>
                </c:pt>
                <c:pt idx="1">
                  <c:v>200000</c:v>
                </c:pt>
                <c:pt idx="2">
                  <c:v>200000</c:v>
                </c:pt>
                <c:pt idx="3">
                  <c:v>300000</c:v>
                </c:pt>
                <c:pt idx="4">
                  <c:v>300000</c:v>
                </c:pt>
                <c:pt idx="5">
                  <c:v>600000</c:v>
                </c:pt>
                <c:pt idx="6">
                  <c:v>600000</c:v>
                </c:pt>
                <c:pt idx="7">
                  <c:v>800000</c:v>
                </c:pt>
                <c:pt idx="8">
                  <c:v>800000</c:v>
                </c:pt>
                <c:pt idx="9">
                  <c:v>900000</c:v>
                </c:pt>
                <c:pt idx="10">
                  <c:v>900000</c:v>
                </c:pt>
                <c:pt idx="11">
                  <c:v>1300000</c:v>
                </c:pt>
                <c:pt idx="12">
                  <c:v>1300000</c:v>
                </c:pt>
                <c:pt idx="13">
                  <c:v>1600000</c:v>
                </c:pt>
                <c:pt idx="14">
                  <c:v>1600000</c:v>
                </c:pt>
                <c:pt idx="15">
                  <c:v>2200000</c:v>
                </c:pt>
                <c:pt idx="16">
                  <c:v>2200000</c:v>
                </c:pt>
                <c:pt idx="17">
                  <c:v>2300000</c:v>
                </c:pt>
              </c:numCache>
            </c:numRef>
          </c:xVal>
          <c:yVal>
            <c:numRef>
              <c:f>'2'!$H$60:$H$77</c:f>
              <c:numCache>
                <c:formatCode>0%</c:formatCode>
                <c:ptCount val="18"/>
                <c:pt idx="0">
                  <c:v>0.23</c:v>
                </c:pt>
                <c:pt idx="1">
                  <c:v>0.23</c:v>
                </c:pt>
                <c:pt idx="2">
                  <c:v>0.22</c:v>
                </c:pt>
                <c:pt idx="3">
                  <c:v>0.22</c:v>
                </c:pt>
                <c:pt idx="4">
                  <c:v>0.21</c:v>
                </c:pt>
                <c:pt idx="5">
                  <c:v>0.21</c:v>
                </c:pt>
                <c:pt idx="6">
                  <c:v>0.19</c:v>
                </c:pt>
                <c:pt idx="7">
                  <c:v>0.19</c:v>
                </c:pt>
                <c:pt idx="8">
                  <c:v>0.17</c:v>
                </c:pt>
                <c:pt idx="9">
                  <c:v>0.17</c:v>
                </c:pt>
                <c:pt idx="10">
                  <c:v>0.16</c:v>
                </c:pt>
                <c:pt idx="11">
                  <c:v>0.16</c:v>
                </c:pt>
                <c:pt idx="12">
                  <c:v>0.15</c:v>
                </c:pt>
                <c:pt idx="13">
                  <c:v>0.15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0.13</c:v>
                </c:pt>
                <c:pt idx="17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4E-4ED6-A015-E7DEF540BFA4}"/>
            </c:ext>
          </c:extLst>
        </c:ser>
        <c:ser>
          <c:idx val="1"/>
          <c:order val="1"/>
          <c:tx>
            <c:strRef>
              <c:f>'2'!$J$59</c:f>
              <c:strCache>
                <c:ptCount val="1"/>
                <c:pt idx="0">
                  <c:v>tmar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'2'!$J$61:$J$66</c:f>
              <c:numCache>
                <c:formatCode>_("Q"* #,##0.00_);_("Q"* \(#,##0.00\);_("Q"* "-"??_);_(@_)</c:formatCode>
                <c:ptCount val="6"/>
                <c:pt idx="0">
                  <c:v>0</c:v>
                </c:pt>
                <c:pt idx="1">
                  <c:v>500000</c:v>
                </c:pt>
                <c:pt idx="2">
                  <c:v>500000</c:v>
                </c:pt>
                <c:pt idx="3">
                  <c:v>800000</c:v>
                </c:pt>
                <c:pt idx="4">
                  <c:v>800000</c:v>
                </c:pt>
                <c:pt idx="5">
                  <c:v>2300000</c:v>
                </c:pt>
              </c:numCache>
            </c:numRef>
          </c:xVal>
          <c:yVal>
            <c:numRef>
              <c:f>'2'!$K$61:$K$66</c:f>
              <c:numCache>
                <c:formatCode>0.00%</c:formatCode>
                <c:ptCount val="6"/>
                <c:pt idx="0">
                  <c:v>0.13800000000000001</c:v>
                </c:pt>
                <c:pt idx="1">
                  <c:v>0.13800000000000001</c:v>
                </c:pt>
                <c:pt idx="2">
                  <c:v>0.154</c:v>
                </c:pt>
                <c:pt idx="3">
                  <c:v>0.154</c:v>
                </c:pt>
                <c:pt idx="4">
                  <c:v>0.16200000000000001</c:v>
                </c:pt>
                <c:pt idx="5">
                  <c:v>0.16200000000000001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4E-4ED6-A015-E7DEF540B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807264"/>
        <c:axId val="903796032"/>
      </c:scatterChart>
      <c:valAx>
        <c:axId val="90380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Inversión</a:t>
                </a:r>
                <a:r>
                  <a:rPr lang="es-GT" baseline="0"/>
                  <a:t> inicial acumulada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_(&quot;Q&quot;* #,##0.00_);_(&quot;Q&quot;* \(#,##0.00\);_(&quot;Q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03796032"/>
        <c:crosses val="autoZero"/>
        <c:crossBetween val="midCat"/>
      </c:valAx>
      <c:valAx>
        <c:axId val="9037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TIR/TMAR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0380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png"/><Relationship Id="rId7" Type="http://schemas.openxmlformats.org/officeDocument/2006/relationships/chart" Target="../charts/chart1.xml"/><Relationship Id="rId2" Type="http://schemas.openxmlformats.org/officeDocument/2006/relationships/customXml" Target="../ink/ink1.xml"/><Relationship Id="rId1" Type="http://schemas.openxmlformats.org/officeDocument/2006/relationships/image" Target="../media/image1.emf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customXml" Target="../ink/ink2.xml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114300</xdr:rowOff>
    </xdr:from>
    <xdr:to>
      <xdr:col>4</xdr:col>
      <xdr:colOff>18828</xdr:colOff>
      <xdr:row>24</xdr:row>
      <xdr:rowOff>91789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13DE1A3-8E71-4F1D-B13D-F3AD082ED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114300"/>
          <a:ext cx="5688108" cy="4366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409200</xdr:colOff>
      <xdr:row>2</xdr:row>
      <xdr:rowOff>102090</xdr:rowOff>
    </xdr:from>
    <xdr:to>
      <xdr:col>4</xdr:col>
      <xdr:colOff>726720</xdr:colOff>
      <xdr:row>4</xdr:row>
      <xdr:rowOff>135420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84105C54-29EA-4A0B-A612-51B7DD6C5950}"/>
                </a:ext>
              </a:extLst>
            </xdr14:cNvPr>
            <xdr14:cNvContentPartPr/>
          </xdr14:nvContentPartPr>
          <xdr14:nvPr macro=""/>
          <xdr14:xfrm>
            <a:off x="3533400" y="464040"/>
            <a:ext cx="317520" cy="395280"/>
          </xdr14:xfrm>
        </xdr:contentPart>
      </mc:Choice>
      <mc:Fallback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84105C54-29EA-4A0B-A612-51B7DD6C595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524400" y="455040"/>
              <a:ext cx="335160" cy="41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283140</xdr:colOff>
      <xdr:row>2</xdr:row>
      <xdr:rowOff>58380</xdr:rowOff>
    </xdr:from>
    <xdr:to>
      <xdr:col>6</xdr:col>
      <xdr:colOff>38595</xdr:colOff>
      <xdr:row>4</xdr:row>
      <xdr:rowOff>57825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0" name="Entrada de lápiz 9">
              <a:extLst>
                <a:ext uri="{FF2B5EF4-FFF2-40B4-BE49-F238E27FC236}">
                  <a16:creationId xmlns:a16="http://schemas.microsoft.com/office/drawing/2014/main" id="{B80750B8-0774-4C90-A7DE-65A6824E4D84}"/>
                </a:ext>
              </a:extLst>
            </xdr14:cNvPr>
            <xdr14:cNvContentPartPr/>
          </xdr14:nvContentPartPr>
          <xdr14:nvPr macro=""/>
          <xdr14:xfrm>
            <a:off x="4188390" y="420330"/>
            <a:ext cx="536505" cy="361395"/>
          </xdr14:xfrm>
        </xdr:contentPart>
      </mc:Choice>
      <mc:Fallback>
        <xdr:pic>
          <xdr:nvPicPr>
            <xdr:cNvPr id="10" name="Entrada de lápiz 9">
              <a:extLst>
                <a:ext uri="{FF2B5EF4-FFF2-40B4-BE49-F238E27FC236}">
                  <a16:creationId xmlns:a16="http://schemas.microsoft.com/office/drawing/2014/main" id="{B80750B8-0774-4C90-A7DE-65A6824E4D84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179748" y="411515"/>
              <a:ext cx="554148" cy="3793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533400</xdr:colOff>
      <xdr:row>25</xdr:row>
      <xdr:rowOff>38100</xdr:rowOff>
    </xdr:from>
    <xdr:to>
      <xdr:col>12</xdr:col>
      <xdr:colOff>763905</xdr:colOff>
      <xdr:row>30</xdr:row>
      <xdr:rowOff>20193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F634C1F3-30BE-4488-91C4-7C48D126D9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57600" y="4562475"/>
          <a:ext cx="7193280" cy="879348"/>
        </a:xfrm>
        <a:prstGeom prst="rect">
          <a:avLst/>
        </a:prstGeom>
      </xdr:spPr>
    </xdr:pic>
    <xdr:clientData/>
  </xdr:twoCellAnchor>
  <xdr:twoCellAnchor>
    <xdr:from>
      <xdr:col>13</xdr:col>
      <xdr:colOff>135255</xdr:colOff>
      <xdr:row>53</xdr:row>
      <xdr:rowOff>100965</xdr:rowOff>
    </xdr:from>
    <xdr:to>
      <xdr:col>21</xdr:col>
      <xdr:colOff>188594</xdr:colOff>
      <xdr:row>76</xdr:row>
      <xdr:rowOff>121920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B18FB81-19B1-4B1A-BB2C-044DA2659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19</xdr:col>
      <xdr:colOff>617220</xdr:colOff>
      <xdr:row>55</xdr:row>
      <xdr:rowOff>87630</xdr:rowOff>
    </xdr:from>
    <xdr:to>
      <xdr:col>20</xdr:col>
      <xdr:colOff>771525</xdr:colOff>
      <xdr:row>61</xdr:row>
      <xdr:rowOff>34290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CE06915F-F51A-4737-BF04-202B987A7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676620" y="10041255"/>
          <a:ext cx="935355" cy="1032510"/>
        </a:xfrm>
        <a:prstGeom prst="rect">
          <a:avLst/>
        </a:prstGeom>
      </xdr:spPr>
    </xdr:pic>
    <xdr:clientData/>
  </xdr:twoCellAnchor>
  <xdr:twoCellAnchor editAs="oneCell">
    <xdr:from>
      <xdr:col>20</xdr:col>
      <xdr:colOff>140970</xdr:colOff>
      <xdr:row>61</xdr:row>
      <xdr:rowOff>64770</xdr:rowOff>
    </xdr:from>
    <xdr:to>
      <xdr:col>20</xdr:col>
      <xdr:colOff>730044</xdr:colOff>
      <xdr:row>63</xdr:row>
      <xdr:rowOff>144517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44452DC2-924A-4907-B58D-F6F5EFB66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993901" y="11284563"/>
          <a:ext cx="589074" cy="447609"/>
        </a:xfrm>
        <a:prstGeom prst="rect">
          <a:avLst/>
        </a:prstGeom>
      </xdr:spPr>
    </xdr:pic>
    <xdr:clientData/>
  </xdr:twoCellAnchor>
  <xdr:twoCellAnchor editAs="oneCell">
    <xdr:from>
      <xdr:col>21</xdr:col>
      <xdr:colOff>419100</xdr:colOff>
      <xdr:row>54</xdr:row>
      <xdr:rowOff>142875</xdr:rowOff>
    </xdr:from>
    <xdr:to>
      <xdr:col>23</xdr:col>
      <xdr:colOff>583171</xdr:colOff>
      <xdr:row>74</xdr:row>
      <xdr:rowOff>91939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E7726CF6-3BEB-4B3F-A008-FC8C23FFC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040600" y="9915525"/>
          <a:ext cx="1726171" cy="3568564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07T02:13:05.08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662 34 24575,'-16'1'0,"0"1"0,0 1 0,0 0 0,0 1 0,1 1 0,0 1 0,-21 10 0,18-8 0,1-1 0,-2-1 0,1 0 0,-29 5 0,24-7 0,1 1 0,-1 1 0,-32 13 0,14-3 0,32-12 0,0 1 0,1 0 0,0 1 0,0 0 0,1 1 0,-1-1 0,1 1 0,1 1 0,-1-1 0,-6 12 0,-18 18 0,18-23 0,2 2 0,-1-1 0,2 1 0,0 1 0,1 0 0,1 0 0,0 1 0,2 0 0,0 0 0,1 1 0,0-1 0,2 1 0,0 0 0,1 1 0,1 29 0,3-37 0,0-1 0,0 1 0,1 0 0,1-1 0,0 0 0,0 0 0,1 0 0,0 0 0,1-1 0,13 18 0,6 2 0,53 52 0,-71-75 0,120 89 0,-104-78 0,0 0 0,1-2 0,1 0 0,1-2 0,49 20 0,-42-19 0,-21-10 0,1-1 0,-1-1 0,1 0 0,0 0 0,1-1 0,-1-1 0,0 0 0,0-1 0,1 0 0,-1-1 0,0-1 0,0 0 0,0-1 0,0 0 0,0-1 0,-1 0 0,1-1 0,19-11 0,-23 6 0,0 1 0,-1-1 0,-1-1 0,0 1 0,0-1 0,-1-1 0,0 1 0,-1-1 0,0 0 0,3-13 0,-3-2 0,0-1 0,-1 1 0,-2-1 0,-1 0 0,-1 1 0,-4-33 0,0-25 0,5 55 0,-2-1 0,-2 1 0,-9-48 0,3 39 0,-27-68 0,29 90 0,-1 1 0,-1 0 0,0 0 0,-1 1 0,-1 0 0,-18-18 0,-28-25 21,-40-42-1407,87 87-5440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07T02:13:06.53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182 81 24575,'-3'53'0,"-11"66"0,2-26 0,-16 54 0,4-30 0,18-90 0,-15 49 0,-2 7 0,-22 87-1365,40-153-5461</inkml:trace>
  <inkml:trace contextRef="#ctx0" brushRef="#br0" timeOffset="1482.27">171 33 24575,'56'-20'0,"-25"15"0,52-2 0,-71 7 0,0 0 0,0 0 0,0 2 0,0-1 0,0 2 0,0-1 0,15 7 0,3 6 0,-1 1 0,0 2 0,-2 1 0,48 41 0,-72-57 0,-1-1 0,1 1 0,0 0 0,-1 0 0,1 0 0,-1 0 0,0 0 0,0 1 0,0-1 0,0 1 0,-1 0 0,1-1 0,-1 1 0,0 0 0,0 0 0,0-1 0,-1 1 0,0 0 0,1 8 0,-3-6 0,1 0 0,0 0 0,-1 0 0,0 0 0,-1-1 0,1 1 0,-1 0 0,0-1 0,0 0 0,-1 0 0,-5 7 0,-11 9 0,0-1 0,-2-1 0,0-1 0,-31 19 0,49-34 0,-26 18 0,15-9 0,-1-1 0,-1-1 0,-20 9 0,17-12-26,-1-1 0,0-2-1,0 0 1,0-1-1,-1-1 1,1-1 0,0-1-1,-26-3 1,-5 1-1102,29 2-5698</inkml:trace>
  <inkml:trace contextRef="#ctx0" brushRef="#br0" timeOffset="2495.25">987 166 24575,'-2'12'0,"-1"0"0,1 0 0,-2 0 0,-9 22 0,8-19 0,-11 27 0,-64 189 0,33-102 52,29-83-524,1 0-1,-11 55 1,25-81-6354</inkml:trace>
  <inkml:trace contextRef="#ctx0" brushRef="#br0" timeOffset="5123.17">954 155 24575,'111'-2'0,"123"5"0,-219-2 0,0 1 0,0 1 0,0 1 0,0 0 0,-1 1 0,1 0 0,-1 1 0,26 16 0,-37-18 0,1-1 0,-1 1 0,0 1 0,-1-1 0,1 0 0,-1 1 0,0-1 0,0 1 0,0 0 0,0 0 0,-1 0 0,0 0 0,0 0 0,-1 0 0,1 0 0,-1 7 0,0 2 0,0 0 0,-1 0 0,0 1 0,-6 23 0,5-33 0,0-1 0,0 1 0,-1 0 0,1 0 0,-1-1 0,0 0 0,0 1 0,0-1 0,-1 0 0,0-1 0,1 1 0,-1-1 0,-1 1 0,1-1 0,0-1 0,-9 5 0,-8 3 0,0 0 0,-36 9 0,21-7 0,12-6 0,0-1 0,-1-1 0,0-1 0,1-1 0,-1-1 0,-50-6 0,34 3 0,-51 4 0,90-2 0,0 0 0,0 0 0,0 0 0,0 0 0,-1 1 0,1-1 0,0 1 0,0 0 0,0 0 0,0 0 0,0 0 0,0 0 0,0 0 0,1 0 0,-1 0 0,0 1 0,1-1 0,-1 1 0,1-1 0,-1 1 0,-2 3 0,3-2 0,0 0 0,1 0 0,-1-1 0,0 1 0,1 0 0,0 0 0,-1 0 0,1 0 0,0 0 0,1 0 0,-1 0 0,0 0 0,1 0 0,1 3 0,4 13 0,1-1 0,1-1 0,1 0 0,12 18 0,-11-17 0,13 19 0,-16-27 0,-1 0 0,0 1 0,-1-1 0,0 1 0,0 0 0,3 13 0,4 15-1365,-6-22-5461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88136-F89E-481B-BFDC-8CB536F14075}">
  <dimension ref="A27:K77"/>
  <sheetViews>
    <sheetView tabSelected="1" topLeftCell="C12" zoomScaleNormal="100" workbookViewId="0">
      <selection activeCell="P51" sqref="P51"/>
    </sheetView>
  </sheetViews>
  <sheetFormatPr baseColWidth="10" defaultColWidth="11.44140625" defaultRowHeight="14.4" x14ac:dyDescent="0.3"/>
  <cols>
    <col min="1" max="1" width="38.21875" bestFit="1" customWidth="1"/>
    <col min="2" max="2" width="18.21875" customWidth="1"/>
    <col min="4" max="4" width="14.109375" bestFit="1" customWidth="1"/>
    <col min="5" max="5" width="16.44140625" customWidth="1"/>
    <col min="7" max="7" width="14.109375" bestFit="1" customWidth="1"/>
    <col min="10" max="10" width="14.109375" bestFit="1" customWidth="1"/>
  </cols>
  <sheetData>
    <row r="27" spans="1:2" x14ac:dyDescent="0.3">
      <c r="A27" t="s">
        <v>0</v>
      </c>
    </row>
    <row r="29" spans="1:2" x14ac:dyDescent="0.3">
      <c r="A29" t="s">
        <v>1</v>
      </c>
      <c r="B29" s="2">
        <f>320000/0.4</f>
        <v>800000</v>
      </c>
    </row>
    <row r="32" spans="1:2" x14ac:dyDescent="0.3">
      <c r="A32" t="s">
        <v>2</v>
      </c>
      <c r="B32" s="2">
        <f>200000/0.4</f>
        <v>500000</v>
      </c>
    </row>
    <row r="34" spans="1:5" x14ac:dyDescent="0.3">
      <c r="A34" s="3" t="s">
        <v>3</v>
      </c>
      <c r="B34" s="4"/>
      <c r="C34" s="4"/>
    </row>
    <row r="35" spans="1:5" x14ac:dyDescent="0.3">
      <c r="A35" s="4" t="s">
        <v>4</v>
      </c>
      <c r="B35" s="4"/>
      <c r="C35" s="4"/>
    </row>
    <row r="36" spans="1:5" x14ac:dyDescent="0.3">
      <c r="A36" s="4" t="s">
        <v>5</v>
      </c>
      <c r="B36" s="4"/>
      <c r="C36" s="4"/>
    </row>
    <row r="37" spans="1:5" x14ac:dyDescent="0.3">
      <c r="A37" s="4" t="s">
        <v>6</v>
      </c>
      <c r="B37" s="4"/>
      <c r="C37" s="4"/>
    </row>
    <row r="39" spans="1:5" x14ac:dyDescent="0.3">
      <c r="A39" s="5" t="s">
        <v>7</v>
      </c>
    </row>
    <row r="40" spans="1:5" x14ac:dyDescent="0.3">
      <c r="A40" s="15" t="s">
        <v>3</v>
      </c>
      <c r="B40" s="16" t="s">
        <v>8</v>
      </c>
      <c r="C40" s="16" t="s">
        <v>9</v>
      </c>
      <c r="D40" s="16" t="s">
        <v>10</v>
      </c>
      <c r="E40" s="16" t="s">
        <v>11</v>
      </c>
    </row>
    <row r="41" spans="1:5" x14ac:dyDescent="0.3">
      <c r="A41" s="10" t="s">
        <v>12</v>
      </c>
      <c r="B41" s="11" t="s">
        <v>14</v>
      </c>
      <c r="C41" s="11">
        <v>0.4</v>
      </c>
      <c r="D41" s="20">
        <v>0.06</v>
      </c>
      <c r="E41" s="11"/>
    </row>
    <row r="42" spans="1:5" x14ac:dyDescent="0.3">
      <c r="A42" s="6"/>
      <c r="B42" s="7" t="s">
        <v>15</v>
      </c>
      <c r="C42" s="7">
        <v>0.2</v>
      </c>
      <c r="D42" s="17">
        <v>0.17</v>
      </c>
      <c r="E42" s="7"/>
    </row>
    <row r="43" spans="1:5" x14ac:dyDescent="0.3">
      <c r="A43" s="8"/>
      <c r="B43" s="9" t="s">
        <v>16</v>
      </c>
      <c r="C43" s="9">
        <v>0.4</v>
      </c>
      <c r="D43" s="18">
        <v>0.2</v>
      </c>
      <c r="E43" s="19">
        <f>SUMPRODUCT(C41:C43,D41:D43)</f>
        <v>0.13800000000000001</v>
      </c>
    </row>
    <row r="44" spans="1:5" x14ac:dyDescent="0.3">
      <c r="A44" s="12" t="s">
        <v>13</v>
      </c>
      <c r="B44" s="11" t="s">
        <v>14</v>
      </c>
      <c r="C44" s="11">
        <v>0.4</v>
      </c>
      <c r="D44" s="20">
        <v>0.06</v>
      </c>
      <c r="E44" s="11"/>
    </row>
    <row r="45" spans="1:5" x14ac:dyDescent="0.3">
      <c r="A45" s="13"/>
      <c r="B45" s="7" t="s">
        <v>15</v>
      </c>
      <c r="C45" s="7">
        <v>0.2</v>
      </c>
      <c r="D45" s="17">
        <v>0.17</v>
      </c>
      <c r="E45" s="7"/>
    </row>
    <row r="46" spans="1:5" x14ac:dyDescent="0.3">
      <c r="A46" s="14"/>
      <c r="B46" s="9" t="s">
        <v>16</v>
      </c>
      <c r="C46" s="9">
        <v>0.4</v>
      </c>
      <c r="D46" s="18">
        <v>0.24</v>
      </c>
      <c r="E46" s="19">
        <f>SUMPRODUCT(C44:C46,D44:D46)</f>
        <v>0.154</v>
      </c>
    </row>
    <row r="47" spans="1:5" x14ac:dyDescent="0.3">
      <c r="A47" s="12" t="s">
        <v>6</v>
      </c>
      <c r="B47" s="11" t="s">
        <v>14</v>
      </c>
      <c r="C47" s="11">
        <v>0.4</v>
      </c>
      <c r="D47" s="20">
        <v>0.08</v>
      </c>
      <c r="E47" s="11"/>
    </row>
    <row r="48" spans="1:5" x14ac:dyDescent="0.3">
      <c r="A48" s="13"/>
      <c r="B48" s="7" t="s">
        <v>15</v>
      </c>
      <c r="C48" s="7">
        <v>0.2</v>
      </c>
      <c r="D48" s="17">
        <v>0.17</v>
      </c>
      <c r="E48" s="7"/>
    </row>
    <row r="49" spans="1:11" x14ac:dyDescent="0.3">
      <c r="A49" s="14"/>
      <c r="B49" s="9" t="s">
        <v>16</v>
      </c>
      <c r="C49" s="9">
        <v>0.4</v>
      </c>
      <c r="D49" s="18">
        <v>0.24</v>
      </c>
      <c r="E49" s="19">
        <f>SUMPRODUCT(C47:C49,D47:D49)</f>
        <v>0.16200000000000001</v>
      </c>
    </row>
    <row r="51" spans="1:11" x14ac:dyDescent="0.3">
      <c r="A51" t="s">
        <v>17</v>
      </c>
    </row>
    <row r="52" spans="1:11" x14ac:dyDescent="0.3">
      <c r="B52" s="23" t="s">
        <v>30</v>
      </c>
      <c r="C52" s="23" t="s">
        <v>27</v>
      </c>
      <c r="D52" s="23" t="s">
        <v>29</v>
      </c>
      <c r="E52" s="23" t="s">
        <v>28</v>
      </c>
    </row>
    <row r="53" spans="1:11" x14ac:dyDescent="0.3">
      <c r="B53" t="s">
        <v>22</v>
      </c>
      <c r="C53" s="21">
        <v>0.23</v>
      </c>
      <c r="D53" s="1">
        <v>200000</v>
      </c>
      <c r="E53" s="22">
        <f>D53</f>
        <v>200000</v>
      </c>
    </row>
    <row r="54" spans="1:11" x14ac:dyDescent="0.3">
      <c r="B54" t="s">
        <v>20</v>
      </c>
      <c r="C54" s="21">
        <v>0.22</v>
      </c>
      <c r="D54" s="1">
        <v>100000</v>
      </c>
      <c r="E54" s="22">
        <f>E53+D54</f>
        <v>300000</v>
      </c>
    </row>
    <row r="55" spans="1:11" x14ac:dyDescent="0.3">
      <c r="B55" t="s">
        <v>24</v>
      </c>
      <c r="C55" s="21">
        <v>0.21</v>
      </c>
      <c r="D55" s="1">
        <v>300000</v>
      </c>
      <c r="E55" s="22">
        <f>E54+D55</f>
        <v>600000</v>
      </c>
    </row>
    <row r="56" spans="1:11" x14ac:dyDescent="0.3">
      <c r="B56" t="s">
        <v>18</v>
      </c>
      <c r="C56" s="21">
        <v>0.19</v>
      </c>
      <c r="D56" s="1">
        <v>200000</v>
      </c>
      <c r="E56" s="22">
        <f t="shared" ref="E56:E61" si="0">E55+D56</f>
        <v>800000</v>
      </c>
    </row>
    <row r="57" spans="1:11" x14ac:dyDescent="0.3">
      <c r="B57" t="s">
        <v>25</v>
      </c>
      <c r="C57" s="21">
        <v>0.17</v>
      </c>
      <c r="D57" s="1">
        <v>100000</v>
      </c>
      <c r="E57" s="22">
        <f t="shared" si="0"/>
        <v>900000</v>
      </c>
    </row>
    <row r="58" spans="1:11" x14ac:dyDescent="0.3">
      <c r="B58" t="s">
        <v>26</v>
      </c>
      <c r="C58" s="21">
        <v>0.16</v>
      </c>
      <c r="D58" s="1">
        <v>400000</v>
      </c>
      <c r="E58" s="22">
        <f t="shared" si="0"/>
        <v>1300000</v>
      </c>
      <c r="G58" t="s">
        <v>31</v>
      </c>
    </row>
    <row r="59" spans="1:11" x14ac:dyDescent="0.3">
      <c r="B59" t="s">
        <v>19</v>
      </c>
      <c r="C59" s="21">
        <v>0.15</v>
      </c>
      <c r="D59" s="1">
        <v>300000</v>
      </c>
      <c r="E59" s="22">
        <f t="shared" si="0"/>
        <v>1600000</v>
      </c>
      <c r="G59" s="9" t="s">
        <v>32</v>
      </c>
      <c r="H59" s="9" t="s">
        <v>33</v>
      </c>
      <c r="J59" t="s">
        <v>34</v>
      </c>
    </row>
    <row r="60" spans="1:11" x14ac:dyDescent="0.3">
      <c r="B60" t="s">
        <v>21</v>
      </c>
      <c r="C60" s="21">
        <v>0.14000000000000001</v>
      </c>
      <c r="D60" s="1">
        <v>600000</v>
      </c>
      <c r="E60" s="22">
        <f t="shared" si="0"/>
        <v>2200000</v>
      </c>
      <c r="G60" s="1">
        <v>0</v>
      </c>
      <c r="H60" s="21">
        <v>0.23</v>
      </c>
      <c r="J60" s="9" t="s">
        <v>32</v>
      </c>
      <c r="K60" s="9" t="s">
        <v>33</v>
      </c>
    </row>
    <row r="61" spans="1:11" x14ac:dyDescent="0.3">
      <c r="B61" t="s">
        <v>23</v>
      </c>
      <c r="C61" s="21">
        <v>0.13</v>
      </c>
      <c r="D61" s="1">
        <v>100000</v>
      </c>
      <c r="E61" s="22">
        <f t="shared" si="0"/>
        <v>2300000</v>
      </c>
      <c r="G61" s="22">
        <f>E53</f>
        <v>200000</v>
      </c>
      <c r="H61" s="21">
        <v>0.23</v>
      </c>
      <c r="J61" s="1">
        <v>0</v>
      </c>
      <c r="K61" s="24">
        <v>0.13800000000000001</v>
      </c>
    </row>
    <row r="62" spans="1:11" x14ac:dyDescent="0.3">
      <c r="G62" s="22">
        <f>G61</f>
        <v>200000</v>
      </c>
      <c r="H62" s="21">
        <v>0.22</v>
      </c>
      <c r="J62" s="1">
        <f>500000</f>
        <v>500000</v>
      </c>
      <c r="K62" s="24">
        <v>0.13800000000000001</v>
      </c>
    </row>
    <row r="63" spans="1:11" x14ac:dyDescent="0.3">
      <c r="G63" s="22">
        <f>E54</f>
        <v>300000</v>
      </c>
      <c r="H63" s="21">
        <v>0.22</v>
      </c>
      <c r="J63" s="1">
        <f>J62</f>
        <v>500000</v>
      </c>
      <c r="K63" s="24">
        <v>0.154</v>
      </c>
    </row>
    <row r="64" spans="1:11" x14ac:dyDescent="0.3">
      <c r="G64" s="22">
        <f>G63</f>
        <v>300000</v>
      </c>
      <c r="H64" s="21">
        <v>0.21</v>
      </c>
      <c r="J64" s="1">
        <f>800000</f>
        <v>800000</v>
      </c>
      <c r="K64" s="24">
        <v>0.154</v>
      </c>
    </row>
    <row r="65" spans="7:11" x14ac:dyDescent="0.3">
      <c r="G65" s="22">
        <f>E55</f>
        <v>600000</v>
      </c>
      <c r="H65" s="21">
        <v>0.21</v>
      </c>
      <c r="J65" s="1">
        <f>J64</f>
        <v>800000</v>
      </c>
      <c r="K65" s="24">
        <v>0.16200000000000001</v>
      </c>
    </row>
    <row r="66" spans="7:11" x14ac:dyDescent="0.3">
      <c r="G66" s="22">
        <f>G65</f>
        <v>600000</v>
      </c>
      <c r="H66" s="21">
        <v>0.19</v>
      </c>
      <c r="J66" s="1">
        <v>2300000</v>
      </c>
      <c r="K66" s="24">
        <v>0.16200000000000001</v>
      </c>
    </row>
    <row r="67" spans="7:11" x14ac:dyDescent="0.3">
      <c r="G67" s="22">
        <f>E56</f>
        <v>800000</v>
      </c>
      <c r="H67" s="21">
        <v>0.19</v>
      </c>
    </row>
    <row r="68" spans="7:11" x14ac:dyDescent="0.3">
      <c r="G68" s="22">
        <f>G67</f>
        <v>800000</v>
      </c>
      <c r="H68" s="21">
        <v>0.17</v>
      </c>
    </row>
    <row r="69" spans="7:11" x14ac:dyDescent="0.3">
      <c r="G69" s="22">
        <f>E57</f>
        <v>900000</v>
      </c>
      <c r="H69" s="21">
        <v>0.17</v>
      </c>
    </row>
    <row r="70" spans="7:11" x14ac:dyDescent="0.3">
      <c r="G70" s="22">
        <f>G69</f>
        <v>900000</v>
      </c>
      <c r="H70" s="21">
        <v>0.16</v>
      </c>
    </row>
    <row r="71" spans="7:11" x14ac:dyDescent="0.3">
      <c r="G71" s="22">
        <f>E58</f>
        <v>1300000</v>
      </c>
      <c r="H71" s="21">
        <v>0.16</v>
      </c>
    </row>
    <row r="72" spans="7:11" x14ac:dyDescent="0.3">
      <c r="G72" s="22">
        <f>G71</f>
        <v>1300000</v>
      </c>
      <c r="H72" s="21">
        <v>0.15</v>
      </c>
    </row>
    <row r="73" spans="7:11" x14ac:dyDescent="0.3">
      <c r="G73" s="22">
        <f>E59</f>
        <v>1600000</v>
      </c>
      <c r="H73" s="21">
        <v>0.15</v>
      </c>
    </row>
    <row r="74" spans="7:11" x14ac:dyDescent="0.3">
      <c r="G74" s="22">
        <f>G73</f>
        <v>1600000</v>
      </c>
      <c r="H74" s="21">
        <v>0.14000000000000001</v>
      </c>
    </row>
    <row r="75" spans="7:11" x14ac:dyDescent="0.3">
      <c r="G75" s="22">
        <f>E60</f>
        <v>2200000</v>
      </c>
      <c r="H75" s="21">
        <v>0.14000000000000001</v>
      </c>
    </row>
    <row r="76" spans="7:11" x14ac:dyDescent="0.3">
      <c r="G76" s="22">
        <f>G75</f>
        <v>2200000</v>
      </c>
      <c r="H76" s="21">
        <v>0.13</v>
      </c>
    </row>
    <row r="77" spans="7:11" x14ac:dyDescent="0.3">
      <c r="G77" s="22">
        <f>E61</f>
        <v>2300000</v>
      </c>
      <c r="H77" s="21">
        <v>0.13</v>
      </c>
    </row>
  </sheetData>
  <sortState xmlns:xlrd2="http://schemas.microsoft.com/office/spreadsheetml/2017/richdata2" ref="C53:D61">
    <sortCondition descending="1" ref="C53:C61"/>
  </sortState>
  <mergeCells count="3">
    <mergeCell ref="A41:A43"/>
    <mergeCell ref="A44:A46"/>
    <mergeCell ref="A47:A49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166c9d8-24b3-4905-a1d5-62babcd3670f" xsi:nil="true"/>
    <lcf76f155ced4ddcb4097134ff3c332f xmlns="81a1f137-0dce-48de-87dc-e646186442ef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CC3D5EE20347D4C8E7B6C78D09573D6" ma:contentTypeVersion="10" ma:contentTypeDescription="Crear nuevo documento." ma:contentTypeScope="" ma:versionID="ee9fee176d4af82617c81644f5e4da6b">
  <xsd:schema xmlns:xsd="http://www.w3.org/2001/XMLSchema" xmlns:xs="http://www.w3.org/2001/XMLSchema" xmlns:p="http://schemas.microsoft.com/office/2006/metadata/properties" xmlns:ns2="81a1f137-0dce-48de-87dc-e646186442ef" xmlns:ns3="8166c9d8-24b3-4905-a1d5-62babcd3670f" targetNamespace="http://schemas.microsoft.com/office/2006/metadata/properties" ma:root="true" ma:fieldsID="07fdcc48e19dad7ca1fb567c5340ae51" ns2:_="" ns3:_="">
    <xsd:import namespace="81a1f137-0dce-48de-87dc-e646186442ef"/>
    <xsd:import namespace="8166c9d8-24b3-4905-a1d5-62babcd367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a1f137-0dce-48de-87dc-e646186442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76b84901-0bcd-4e22-a353-cf4e8fed63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66c9d8-24b3-4905-a1d5-62babcd3670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5cf48576-7158-4643-890c-33bfb9d26a6c}" ma:internalName="TaxCatchAll" ma:showField="CatchAllData" ma:web="8166c9d8-24b3-4905-a1d5-62babcd367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8901A0-1F79-4916-904B-1566DF7577F9}">
  <ds:schemaRefs>
    <ds:schemaRef ds:uri="http://schemas.microsoft.com/office/2006/metadata/properties"/>
    <ds:schemaRef ds:uri="http://schemas.microsoft.com/office/infopath/2007/PartnerControls"/>
    <ds:schemaRef ds:uri="8166c9d8-24b3-4905-a1d5-62babcd3670f"/>
    <ds:schemaRef ds:uri="81a1f137-0dce-48de-87dc-e646186442ef"/>
  </ds:schemaRefs>
</ds:datastoreItem>
</file>

<file path=customXml/itemProps2.xml><?xml version="1.0" encoding="utf-8"?>
<ds:datastoreItem xmlns:ds="http://schemas.openxmlformats.org/officeDocument/2006/customXml" ds:itemID="{2182AD22-189B-4CD6-89A3-3BAA1EF95A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a1f137-0dce-48de-87dc-e646186442ef"/>
    <ds:schemaRef ds:uri="8166c9d8-24b3-4905-a1d5-62babcd367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A4B94DB-D0CF-44E2-8AD5-DA79C6508F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Vanessa Paz</dc:creator>
  <cp:keywords/>
  <dc:description/>
  <cp:lastModifiedBy>Azurdia</cp:lastModifiedBy>
  <cp:revision/>
  <dcterms:created xsi:type="dcterms:W3CDTF">2022-04-04T23:19:48Z</dcterms:created>
  <dcterms:modified xsi:type="dcterms:W3CDTF">2022-04-07T02:44:05Z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0x0101009CC3D5EE20347D4C8E7B6C78D09573D6</vt:lpwstr>
  </property>
  <property fmtid="{D5CDD505-2E9C-101B-9397-08002B2CF9AE}" pid="3" name="MediaServiceImageTags">
    <vt:lpwstr/>
  </property>
</Properties>
</file>