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D:\Escritorio\Tareas 50GB II\Fundamentos y analis financiero\"/>
    </mc:Choice>
  </mc:AlternateContent>
  <xr:revisionPtr revIDLastSave="0" documentId="13_ncr:1_{6040550A-B4D0-4A93-904E-3025F38503B9}" xr6:coauthVersionLast="47" xr6:coauthVersionMax="47" xr10:uidLastSave="{00000000-0000-0000-0000-000000000000}"/>
  <bookViews>
    <workbookView xWindow="28680" yWindow="-2580" windowWidth="29040" windowHeight="15840" activeTab="3" xr2:uid="{00000000-000D-0000-FFFF-FFFF00000000}"/>
  </bookViews>
  <sheets>
    <sheet name="EJEMPLO 1" sheetId="3" r:id="rId1"/>
    <sheet name="Escenario pesimista" sheetId="6" r:id="rId2"/>
    <sheet name="EJEMPLO 2" sheetId="4" r:id="rId3"/>
    <sheet name="EJEMPLO 3" sheetId="5" r:id="rId4"/>
    <sheet name="TAREA" sheetId="2"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5" l="1"/>
  <c r="B15" i="4"/>
  <c r="B11" i="4"/>
  <c r="B8" i="4"/>
  <c r="F36" i="6"/>
  <c r="B11" i="6"/>
  <c r="E4" i="6"/>
  <c r="F4" i="6"/>
  <c r="G4" i="6"/>
  <c r="D20" i="6"/>
  <c r="D23" i="6"/>
  <c r="C23" i="6"/>
  <c r="B23" i="6"/>
  <c r="C20" i="6"/>
  <c r="D19" i="6"/>
  <c r="C18" i="6"/>
  <c r="B18" i="6"/>
  <c r="B27" i="6" s="1"/>
  <c r="B30" i="6" s="1"/>
  <c r="D16" i="6"/>
  <c r="D29" i="6" s="1"/>
  <c r="D13" i="6"/>
  <c r="C13" i="6"/>
  <c r="B13" i="6"/>
  <c r="D12" i="6"/>
  <c r="C12" i="6"/>
  <c r="B12" i="6"/>
  <c r="B16" i="6" s="1"/>
  <c r="B29" i="6" s="1"/>
  <c r="D11" i="6"/>
  <c r="C11" i="6"/>
  <c r="C16" i="6" s="1"/>
  <c r="C29" i="6" s="1"/>
  <c r="D18" i="6"/>
  <c r="C19" i="6"/>
  <c r="D4" i="6"/>
  <c r="B19" i="6" s="1"/>
  <c r="C4" i="6"/>
  <c r="B20" i="6" s="1"/>
  <c r="E57" i="3"/>
  <c r="E55" i="3"/>
  <c r="D55" i="3"/>
  <c r="D54" i="3"/>
  <c r="D58" i="3"/>
  <c r="C57" i="3"/>
  <c r="C55" i="3"/>
  <c r="E52" i="3"/>
  <c r="E53" i="3" s="1"/>
  <c r="D52" i="3"/>
  <c r="D53" i="3" s="1"/>
  <c r="C52" i="3"/>
  <c r="C53" i="3"/>
  <c r="D51" i="3"/>
  <c r="E51" i="3"/>
  <c r="C51" i="3"/>
  <c r="D49" i="3"/>
  <c r="E49" i="3"/>
  <c r="C49" i="3"/>
  <c r="D45" i="3"/>
  <c r="E45" i="3"/>
  <c r="C45" i="3"/>
  <c r="D42" i="3"/>
  <c r="E42" i="3"/>
  <c r="C42" i="3"/>
  <c r="D41" i="3"/>
  <c r="E41" i="3"/>
  <c r="C41" i="3"/>
  <c r="D40" i="3"/>
  <c r="E40" i="3"/>
  <c r="C40" i="3"/>
  <c r="C38" i="3"/>
  <c r="E26" i="3"/>
  <c r="F26" i="3"/>
  <c r="G26" i="3"/>
  <c r="H26" i="3"/>
  <c r="D26" i="3"/>
  <c r="D38" i="3"/>
  <c r="E38" i="3"/>
  <c r="D35" i="3"/>
  <c r="E35" i="3"/>
  <c r="C35" i="3"/>
  <c r="D34" i="3"/>
  <c r="E34" i="3"/>
  <c r="C34" i="3"/>
  <c r="D33" i="3"/>
  <c r="E33" i="3"/>
  <c r="C33" i="3"/>
  <c r="C27" i="6" l="1"/>
  <c r="C30" i="6" s="1"/>
  <c r="C31" i="6" s="1"/>
  <c r="D27" i="6"/>
  <c r="D30" i="6" s="1"/>
  <c r="D31" i="6" s="1"/>
  <c r="D33" i="6" s="1"/>
  <c r="D36" i="6" s="1"/>
  <c r="B31" i="6"/>
  <c r="B33" i="6" s="1"/>
  <c r="C32" i="6" l="1"/>
  <c r="C33" i="6" s="1"/>
  <c r="C36" i="6" s="1"/>
  <c r="B35" i="6"/>
</calcChain>
</file>

<file path=xl/sharedStrings.xml><?xml version="1.0" encoding="utf-8"?>
<sst xmlns="http://schemas.openxmlformats.org/spreadsheetml/2006/main" count="103" uniqueCount="55">
  <si>
    <t>ESCENARIO MAS PROBABLE</t>
  </si>
  <si>
    <t>FEO = UAII(1-T) + Depreciación</t>
  </si>
  <si>
    <t>IACN =  Aumento en activos corrientes - Aumento en pasivos corrientes</t>
  </si>
  <si>
    <t>Cierta empresa espera ventas de Q.100,000.00 en cada uno de los 3 meses siguientes, de los cuales el 50% será al contado y el otro 50% al crédito a 30 días.  Del mes anterior se espera recibir Q45,000.00 por las ventas realizadas al crédito.   Realizará compras mensuales de Q.60,000.00 durante este tiempo.  Los sueldos y salarios son de Q.10,000.00 mensuales más el 5% de las ventas.  Esta empresa espera efectuar un pago fiscal de Q.20,000.00 en el mes siguiente, realizar una compra de Q.15,000.00 de activos fijos en el segundo mes y recibir Q.8,000.00 en efectivo de la venta de un activo en el tercer mes.  Todas las compras son en efectivo.  Se asume que el efectivo inicial y el saldo de efectivo mínimo son de cero.
a) Prepare un presupuesto de caja para los tres meses siguientes.
b) Dado que el administrador financiero de la empresa no está seguro del nivel de ventas, pero si de todas las demás cifras; efectúe un análisis de sensibilidad si bajo un escenario pesimista se consideran ventas de Q.80,000.00 y en un escenario optimista, ventas de Q.120,000.00.  ¿Cuál es el saldo de efectivo final, mínimo y máximo mensual, que la empresa puede esperar para cada uno de los períodos de 1 mes?</t>
  </si>
  <si>
    <t>Ventas</t>
  </si>
  <si>
    <t>Noviembre</t>
  </si>
  <si>
    <t>Diciembre</t>
  </si>
  <si>
    <t>Enero</t>
  </si>
  <si>
    <t>Febrero</t>
  </si>
  <si>
    <t>Marzo</t>
  </si>
  <si>
    <t>Datos Historicos</t>
  </si>
  <si>
    <t>Datos Pronosticados</t>
  </si>
  <si>
    <t>Bombas S.A</t>
  </si>
  <si>
    <t>Presupuesto de Caja</t>
  </si>
  <si>
    <t>Del 01 de enero al 31 de marzo del 2022</t>
  </si>
  <si>
    <t>Expresado en quetzales</t>
  </si>
  <si>
    <t>Entradas de efectivo</t>
  </si>
  <si>
    <t>Ventas al contado (35%)</t>
  </si>
  <si>
    <t>Ventas al credito a 30 días (50%)</t>
  </si>
  <si>
    <t>Ventas al crédito a 60 días (15%)</t>
  </si>
  <si>
    <t>Otros ingresos:</t>
  </si>
  <si>
    <t>Interesos por inversión</t>
  </si>
  <si>
    <t>Total de Entradas de efectivo del período</t>
  </si>
  <si>
    <t>Salidas de efectivo</t>
  </si>
  <si>
    <t>Compras (60% de las ventas)</t>
  </si>
  <si>
    <t>Compras en efectivo (40%)</t>
  </si>
  <si>
    <t>Compras al crédito a 30 días (50%)</t>
  </si>
  <si>
    <t>Compras al crédito a 60 días (10%)</t>
  </si>
  <si>
    <t>Pagos de servicios (energía, agua y telefono)</t>
  </si>
  <si>
    <t>Arrendamiento</t>
  </si>
  <si>
    <t>Sueldos (10% sobre ventas)</t>
  </si>
  <si>
    <t>Pago de Impuestos</t>
  </si>
  <si>
    <t>Vehiculo de reparto</t>
  </si>
  <si>
    <t xml:space="preserve">Dividendos </t>
  </si>
  <si>
    <t>Total de salidas de Efectivo del período</t>
  </si>
  <si>
    <t>Resumen del movimiento efectivo</t>
  </si>
  <si>
    <t xml:space="preserve"> (-)Total de salidas de Efectivo del período</t>
  </si>
  <si>
    <t>Saldo del período</t>
  </si>
  <si>
    <t xml:space="preserve"> (+) Saldo al inicio del período</t>
  </si>
  <si>
    <t>Saldo al final del período</t>
  </si>
  <si>
    <t xml:space="preserve"> (-) Requerimiento mínimo de efectivo</t>
  </si>
  <si>
    <t>Excende de efectivo</t>
  </si>
  <si>
    <t>Faltante de efectivo</t>
  </si>
  <si>
    <t xml:space="preserve"> (-) Costo de ventas</t>
  </si>
  <si>
    <t>Utilidad Bruta</t>
  </si>
  <si>
    <t xml:space="preserve"> (-)gastos operativos</t>
  </si>
  <si>
    <t>(-)depreciación</t>
  </si>
  <si>
    <t>UAII</t>
  </si>
  <si>
    <t>FEO = 200(1-.35)+200</t>
  </si>
  <si>
    <t>FEO =</t>
  </si>
  <si>
    <t>IAFN = Cambio en los activos fijos brutos - Depreciación</t>
  </si>
  <si>
    <t>FEO</t>
  </si>
  <si>
    <t>IAFN</t>
  </si>
  <si>
    <t>IACN</t>
  </si>
  <si>
    <t>FEL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</si>
</sst>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8" x14ac:knownFonts="1">
    <font>
      <sz val="11"/>
      <color theme="1"/>
      <name val="Calibri"/>
      <family val="2"/>
      <scheme val="minor"/>
    </font>
    <font>
      <b/>
      <sz val="11"/>
      <color theme="1"/>
      <name val="Calibri"/>
      <family val="2"/>
      <scheme val="minor"/>
    </font>
    <font>
      <b/>
      <i/>
      <sz val="11"/>
      <color theme="1"/>
      <name val="Calibri"/>
      <family val="2"/>
      <scheme val="minor"/>
    </font>
    <font>
      <sz val="14"/>
      <color theme="1"/>
      <name val="Calibri"/>
      <family val="2"/>
      <scheme val="minor"/>
    </font>
    <font>
      <sz val="16"/>
      <name val="Calibri"/>
      <family val="2"/>
      <scheme val="minor"/>
    </font>
    <font>
      <sz val="16"/>
      <color rgb="FFFF0000"/>
      <name val="Calibri"/>
      <family val="2"/>
      <scheme val="minor"/>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24">
    <xf numFmtId="0" fontId="0" fillId="0" borderId="0" xfId="0"/>
    <xf numFmtId="0" fontId="2" fillId="0" borderId="0" xfId="0" applyFont="1"/>
    <xf numFmtId="0" fontId="0" fillId="0" borderId="0" xfId="0" applyAlignment="1">
      <alignment horizontal="left" vertical="center"/>
    </xf>
    <xf numFmtId="0" fontId="4" fillId="0" borderId="0" xfId="0" applyFont="1"/>
    <xf numFmtId="0" fontId="5" fillId="0" borderId="0" xfId="0" applyFont="1"/>
    <xf numFmtId="0" fontId="0" fillId="0" borderId="1" xfId="0" applyBorder="1"/>
    <xf numFmtId="44" fontId="0" fillId="0" borderId="0" xfId="1" applyFont="1"/>
    <xf numFmtId="0" fontId="1" fillId="0" borderId="0" xfId="0" applyFont="1"/>
    <xf numFmtId="44" fontId="0" fillId="0" borderId="0" xfId="0" applyNumberFormat="1"/>
    <xf numFmtId="44" fontId="0" fillId="0" borderId="1" xfId="1" applyFont="1" applyBorder="1"/>
    <xf numFmtId="44" fontId="1" fillId="0" borderId="2" xfId="0" applyNumberFormat="1" applyFont="1" applyBorder="1"/>
    <xf numFmtId="0" fontId="7" fillId="0" borderId="0" xfId="0" applyFont="1"/>
    <xf numFmtId="0" fontId="0" fillId="0" borderId="3" xfId="0" applyBorder="1"/>
    <xf numFmtId="44" fontId="0" fillId="0" borderId="3" xfId="1" applyFont="1" applyBorder="1"/>
    <xf numFmtId="0" fontId="0" fillId="0" borderId="4" xfId="0" applyBorder="1"/>
    <xf numFmtId="44" fontId="1" fillId="0" borderId="2" xfId="1" applyFont="1" applyBorder="1"/>
    <xf numFmtId="44" fontId="0" fillId="0" borderId="0" xfId="0" applyNumberFormat="1" applyFont="1" applyBorder="1"/>
    <xf numFmtId="44" fontId="6" fillId="0" borderId="1" xfId="1" applyFont="1" applyBorder="1"/>
    <xf numFmtId="0" fontId="1" fillId="2" borderId="0" xfId="0" applyFont="1" applyFill="1" applyAlignment="1">
      <alignment horizontal="center" vertical="center" wrapText="1" shrinkToFit="1"/>
    </xf>
    <xf numFmtId="0" fontId="0" fillId="0" borderId="3" xfId="0" applyBorder="1" applyAlignment="1">
      <alignment horizontal="center"/>
    </xf>
    <xf numFmtId="0" fontId="3" fillId="3" borderId="0" xfId="0" applyFont="1" applyFill="1" applyAlignment="1">
      <alignment wrapText="1"/>
    </xf>
    <xf numFmtId="0" fontId="0" fillId="3" borderId="0" xfId="0" applyFill="1" applyAlignment="1">
      <alignment wrapText="1"/>
    </xf>
    <xf numFmtId="0" fontId="0" fillId="4" borderId="0" xfId="0" applyFill="1"/>
    <xf numFmtId="44" fontId="0" fillId="4" borderId="0" xfId="1" applyFont="1" applyFill="1"/>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182880</xdr:colOff>
      <xdr:row>0</xdr:row>
      <xdr:rowOff>83820</xdr:rowOff>
    </xdr:from>
    <xdr:to>
      <xdr:col>15</xdr:col>
      <xdr:colOff>312420</xdr:colOff>
      <xdr:row>21</xdr:row>
      <xdr:rowOff>45720</xdr:rowOff>
    </xdr:to>
    <xdr:sp macro="" textlink="">
      <xdr:nvSpPr>
        <xdr:cNvPr id="2" name="CuadroTexto 1">
          <a:extLst>
            <a:ext uri="{FF2B5EF4-FFF2-40B4-BE49-F238E27FC236}">
              <a16:creationId xmlns:a16="http://schemas.microsoft.com/office/drawing/2014/main" id="{4892220D-BA3B-4BCC-95E4-364DD3B2855C}"/>
            </a:ext>
          </a:extLst>
        </xdr:cNvPr>
        <xdr:cNvSpPr txBox="1"/>
      </xdr:nvSpPr>
      <xdr:spPr>
        <a:xfrm>
          <a:off x="182880" y="83820"/>
          <a:ext cx="13190220" cy="380238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200" b="1">
              <a:solidFill>
                <a:schemeClr val="tx2"/>
              </a:solidFill>
            </a:rPr>
            <a:t>PRESUPUESTO DE CAJA Y ANÁLISIS DE SENSIBILIDAD</a:t>
          </a:r>
        </a:p>
        <a:p>
          <a:r>
            <a:rPr lang="es-GT" sz="1200"/>
            <a:t>El analista financiero de la fábrica de chicles, "Bombas, S.A.". se encuentra desarrollando el presupuesto de caja para el primer trimestre del año 2022.  Para ello logró recopilar la siguiente información:</a:t>
          </a:r>
        </a:p>
        <a:p>
          <a:r>
            <a:rPr lang="es-GT" sz="1200"/>
            <a:t>ENTRADAS:</a:t>
          </a:r>
        </a:p>
        <a:p>
          <a:r>
            <a:rPr lang="es-GT" sz="1200"/>
            <a:t>-  Las ventas de la empresa en noviembre y diciembre fueron de Q 150,000.00 y Q 225,000.00, respectivamente.</a:t>
          </a:r>
        </a:p>
        <a:p>
          <a:r>
            <a:rPr lang="es-GT" sz="1200"/>
            <a:t>- Se pronosticaron ventas de Q 250,000.00, Q 300,000.00 y Q 160,000,00, para enero, febrero y marzo, respectivamente.</a:t>
          </a:r>
        </a:p>
        <a:p>
          <a:r>
            <a:rPr lang="es-GT" sz="1200"/>
            <a:t>- Según lo registrado, el 35% de las ventas fueron en efectivo, el 50% a un crédito de 30 días y el resto a un crédito de 60 días.</a:t>
          </a:r>
        </a:p>
        <a:p>
          <a:r>
            <a:rPr lang="es-GT" sz="1200"/>
            <a:t>- En marzo, la empresa recibirá ingresos de Q 25,000.00 por intereses trimestrales de una inversión que posee.</a:t>
          </a:r>
        </a:p>
        <a:p>
          <a:r>
            <a:rPr lang="es-GT" sz="1200"/>
            <a:t>SALIDAS:</a:t>
          </a:r>
        </a:p>
        <a:p>
          <a:r>
            <a:rPr lang="es-GT" sz="1200"/>
            <a:t>- Se ha estimado que las compras representan el 60% de las ventas.  De este monto, el 40% se paga en efectivo, el 50% se paga en el mes inmediato de la compra y, el 10% restante se paga a dos meses después de la compra.                                                                                                         </a:t>
          </a:r>
        </a:p>
        <a:p>
          <a:r>
            <a:rPr lang="es-GT" sz="1200"/>
            <a:t> - Debe pagarse por concepto de servicios (energía, agua y teléfono), la cantidad de Q 5,000.00 mensuales.</a:t>
          </a:r>
        </a:p>
        <a:p>
          <a:r>
            <a:rPr lang="es-GT" sz="1200"/>
            <a:t>- El costo fijo de arrendamiento es de  Q 15,000.00.                      </a:t>
          </a:r>
        </a:p>
        <a:p>
          <a:r>
            <a:rPr lang="es-GT" sz="1200"/>
            <a:t>- Los sueldos son variables y corresponden al 10% de las ventas mensuales.</a:t>
          </a:r>
        </a:p>
        <a:p>
          <a:r>
            <a:rPr lang="es-GT" sz="1200"/>
            <a:t>- Deben pagarse en enero Q 15,000.00 de impuestos pendientes del año pasado.</a:t>
          </a:r>
        </a:p>
        <a:p>
          <a:r>
            <a:rPr lang="es-GT" sz="1200"/>
            <a:t>- Se adquirirá un vehículo de reparto del cual Q 100,000.00 se pagarán en febrero y Q 75,000.00 en marzo.</a:t>
          </a:r>
        </a:p>
        <a:p>
          <a:r>
            <a:rPr lang="es-GT" sz="1200"/>
            <a:t>- Se pagarán Q 20,000.00 de dividendos en efectivo en el mes de enero, correspondientes al trimestre pasado. </a:t>
          </a:r>
        </a:p>
        <a:p>
          <a:endParaRPr lang="es-GT" sz="1200"/>
        </a:p>
        <a:p>
          <a:r>
            <a:rPr lang="es-GT" sz="1200"/>
            <a:t>A fines de diciembre, el saldo de caja de la fábrica de chicles, Bombas S.A. fue de Q 30,000.00. La empresa desea mantener una reserva para necesidades inesperadas, de Q 25,000.00 como mínimo.  Debido a que existe incertidumbre acerca de que realmente se cumplan las ventas pronosticadas, se desea preparar un escenario pesimista aumentando los costos de compras 10% de lo esperado.</a:t>
          </a:r>
        </a:p>
      </xdr:txBody>
    </xdr:sp>
    <xdr:clientData/>
  </xdr:twoCellAnchor>
  <xdr:twoCellAnchor editAs="oneCell">
    <xdr:from>
      <xdr:col>1</xdr:col>
      <xdr:colOff>190500</xdr:colOff>
      <xdr:row>59</xdr:row>
      <xdr:rowOff>87630</xdr:rowOff>
    </xdr:from>
    <xdr:to>
      <xdr:col>5</xdr:col>
      <xdr:colOff>19050</xdr:colOff>
      <xdr:row>65</xdr:row>
      <xdr:rowOff>162541</xdr:rowOff>
    </xdr:to>
    <xdr:pic>
      <xdr:nvPicPr>
        <xdr:cNvPr id="5" name="Imagen 4">
          <a:extLst>
            <a:ext uri="{FF2B5EF4-FFF2-40B4-BE49-F238E27FC236}">
              <a16:creationId xmlns:a16="http://schemas.microsoft.com/office/drawing/2014/main" id="{68E0574C-B419-4CFF-B072-862A62560C4A}"/>
            </a:ext>
          </a:extLst>
        </xdr:cNvPr>
        <xdr:cNvPicPr>
          <a:picLocks noChangeAspect="1"/>
        </xdr:cNvPicPr>
      </xdr:nvPicPr>
      <xdr:blipFill>
        <a:blip xmlns:r="http://schemas.openxmlformats.org/officeDocument/2006/relationships" r:embed="rId1"/>
        <a:stretch>
          <a:fillRect/>
        </a:stretch>
      </xdr:blipFill>
      <xdr:spPr>
        <a:xfrm>
          <a:off x="704850" y="10860405"/>
          <a:ext cx="6372225" cy="1160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37</xdr:row>
      <xdr:rowOff>0</xdr:rowOff>
    </xdr:from>
    <xdr:to>
      <xdr:col>4</xdr:col>
      <xdr:colOff>91440</xdr:colOff>
      <xdr:row>41</xdr:row>
      <xdr:rowOff>53687</xdr:rowOff>
    </xdr:to>
    <xdr:pic>
      <xdr:nvPicPr>
        <xdr:cNvPr id="3" name="Imagen 2">
          <a:extLst>
            <a:ext uri="{FF2B5EF4-FFF2-40B4-BE49-F238E27FC236}">
              <a16:creationId xmlns:a16="http://schemas.microsoft.com/office/drawing/2014/main" id="{3BFDE109-0A0A-47E8-A8BB-9D30761C7C7D}"/>
            </a:ext>
          </a:extLst>
        </xdr:cNvPr>
        <xdr:cNvPicPr>
          <a:picLocks noChangeAspect="1"/>
        </xdr:cNvPicPr>
      </xdr:nvPicPr>
      <xdr:blipFill>
        <a:blip xmlns:r="http://schemas.openxmlformats.org/officeDocument/2006/relationships" r:embed="rId1"/>
        <a:stretch>
          <a:fillRect/>
        </a:stretch>
      </xdr:blipFill>
      <xdr:spPr>
        <a:xfrm>
          <a:off x="0" y="6791325"/>
          <a:ext cx="6334125" cy="7813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0</xdr:row>
      <xdr:rowOff>129540</xdr:rowOff>
    </xdr:from>
    <xdr:to>
      <xdr:col>9</xdr:col>
      <xdr:colOff>609600</xdr:colOff>
      <xdr:row>4</xdr:row>
      <xdr:rowOff>99060</xdr:rowOff>
    </xdr:to>
    <xdr:sp macro="" textlink="">
      <xdr:nvSpPr>
        <xdr:cNvPr id="2" name="CuadroTexto 1">
          <a:extLst>
            <a:ext uri="{FF2B5EF4-FFF2-40B4-BE49-F238E27FC236}">
              <a16:creationId xmlns:a16="http://schemas.microsoft.com/office/drawing/2014/main" id="{933246BA-6586-4645-9DD3-134314D11E5E}"/>
            </a:ext>
          </a:extLst>
        </xdr:cNvPr>
        <xdr:cNvSpPr txBox="1"/>
      </xdr:nvSpPr>
      <xdr:spPr>
        <a:xfrm>
          <a:off x="220980" y="129540"/>
          <a:ext cx="7520940" cy="70104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Durante el año, cierta empresa tuvo ventas de Q2,500.00, el costo de los bienes vendidos sumó un total de Q1,800.00, los gastos operativos sumaron Q300.00 y los gastos por depreciación fueron de Q200.00.  La empresa está en el nivel fiscal del 35%.  Determine el flujo de efectivo operativo correspondiente.</a:t>
          </a:r>
        </a:p>
        <a:p>
          <a:endParaRPr lang="es-GT" sz="1100"/>
        </a:p>
      </xdr:txBody>
    </xdr:sp>
    <xdr:clientData/>
  </xdr:twoCellAnchor>
  <xdr:twoCellAnchor editAs="oneCell">
    <xdr:from>
      <xdr:col>6</xdr:col>
      <xdr:colOff>20320</xdr:colOff>
      <xdr:row>5</xdr:row>
      <xdr:rowOff>60960</xdr:rowOff>
    </xdr:from>
    <xdr:to>
      <xdr:col>11</xdr:col>
      <xdr:colOff>1270</xdr:colOff>
      <xdr:row>18</xdr:row>
      <xdr:rowOff>53610</xdr:rowOff>
    </xdr:to>
    <xdr:pic>
      <xdr:nvPicPr>
        <xdr:cNvPr id="3" name="Imagen 2">
          <a:extLst>
            <a:ext uri="{FF2B5EF4-FFF2-40B4-BE49-F238E27FC236}">
              <a16:creationId xmlns:a16="http://schemas.microsoft.com/office/drawing/2014/main" id="{80DE0A44-B883-4C71-8D23-ADF9EE82BC46}"/>
            </a:ext>
          </a:extLst>
        </xdr:cNvPr>
        <xdr:cNvPicPr>
          <a:picLocks noChangeAspect="1"/>
        </xdr:cNvPicPr>
      </xdr:nvPicPr>
      <xdr:blipFill rotWithShape="1">
        <a:blip xmlns:r="http://schemas.openxmlformats.org/officeDocument/2006/relationships" r:embed="rId1"/>
        <a:srcRect l="37076" t="25629" r="16574" b="21610"/>
        <a:stretch/>
      </xdr:blipFill>
      <xdr:spPr>
        <a:xfrm>
          <a:off x="4775200" y="975360"/>
          <a:ext cx="3931920" cy="2362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274320</xdr:colOff>
      <xdr:row>0</xdr:row>
      <xdr:rowOff>106680</xdr:rowOff>
    </xdr:from>
    <xdr:to>
      <xdr:col>10</xdr:col>
      <xdr:colOff>739140</xdr:colOff>
      <xdr:row>4</xdr:row>
      <xdr:rowOff>22860</xdr:rowOff>
    </xdr:to>
    <xdr:sp macro="" textlink="">
      <xdr:nvSpPr>
        <xdr:cNvPr id="2" name="CuadroTexto 1">
          <a:extLst>
            <a:ext uri="{FF2B5EF4-FFF2-40B4-BE49-F238E27FC236}">
              <a16:creationId xmlns:a16="http://schemas.microsoft.com/office/drawing/2014/main" id="{C997B5DD-B183-4C6E-B38D-3BF7CF9498A0}"/>
            </a:ext>
          </a:extLst>
        </xdr:cNvPr>
        <xdr:cNvSpPr txBox="1"/>
      </xdr:nvSpPr>
      <xdr:spPr>
        <a:xfrm>
          <a:off x="274320" y="106680"/>
          <a:ext cx="8389620" cy="6477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Si una empresa experimentó un aumento de sus activos fijos neto de Q300,000.00 y tuvo una depreciación de Q200,000.00, determine el flujo de efectivo libre, si sabe además que también experimentó un aumento de sus activos corrientes de Q150,000.00 y un incremento de sus cuentas por pagar de Q75,000.00 y su flujo de efectivo operativo de ese año fue de Q700,000.00.</a:t>
          </a:r>
        </a:p>
        <a:p>
          <a:endParaRPr lang="es-GT" sz="1100"/>
        </a:p>
      </xdr:txBody>
    </xdr:sp>
    <xdr:clientData/>
  </xdr:twoCellAnchor>
  <xdr:twoCellAnchor editAs="oneCell">
    <xdr:from>
      <xdr:col>7</xdr:col>
      <xdr:colOff>91872</xdr:colOff>
      <xdr:row>4</xdr:row>
      <xdr:rowOff>91872</xdr:rowOff>
    </xdr:from>
    <xdr:to>
      <xdr:col>11</xdr:col>
      <xdr:colOff>587431</xdr:colOff>
      <xdr:row>17</xdr:row>
      <xdr:rowOff>131264</xdr:rowOff>
    </xdr:to>
    <xdr:pic>
      <xdr:nvPicPr>
        <xdr:cNvPr id="3" name="Imagen 2">
          <a:extLst>
            <a:ext uri="{FF2B5EF4-FFF2-40B4-BE49-F238E27FC236}">
              <a16:creationId xmlns:a16="http://schemas.microsoft.com/office/drawing/2014/main" id="{84DA6AAC-720F-4311-B747-D8BBD3347547}"/>
            </a:ext>
          </a:extLst>
        </xdr:cNvPr>
        <xdr:cNvPicPr>
          <a:picLocks noChangeAspect="1"/>
        </xdr:cNvPicPr>
      </xdr:nvPicPr>
      <xdr:blipFill rotWithShape="1">
        <a:blip xmlns:r="http://schemas.openxmlformats.org/officeDocument/2006/relationships" r:embed="rId1"/>
        <a:srcRect l="38877" t="23830" r="16168" b="21345"/>
        <a:stretch/>
      </xdr:blipFill>
      <xdr:spPr>
        <a:xfrm>
          <a:off x="5652851" y="826851"/>
          <a:ext cx="3667546" cy="242807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K61"/>
  <sheetViews>
    <sheetView topLeftCell="A26" workbookViewId="0">
      <selection activeCell="B23" sqref="B23:H58"/>
    </sheetView>
  </sheetViews>
  <sheetFormatPr baseColWidth="10" defaultColWidth="9.109375" defaultRowHeight="14.4" x14ac:dyDescent="0.3"/>
  <cols>
    <col min="1" max="1" width="7.5546875" customWidth="1"/>
    <col min="2" max="2" width="39.6640625" bestFit="1" customWidth="1"/>
    <col min="3" max="3" width="25.6640625" bestFit="1" customWidth="1"/>
    <col min="4" max="4" width="12.88671875" customWidth="1"/>
    <col min="5" max="5" width="17.109375" customWidth="1"/>
    <col min="6" max="6" width="15.88671875" customWidth="1"/>
    <col min="7" max="7" width="16.5546875" customWidth="1"/>
    <col min="8" max="8" width="12.6640625" bestFit="1" customWidth="1"/>
  </cols>
  <sheetData>
    <row r="8" spans="1:11" x14ac:dyDescent="0.3">
      <c r="A8" s="2"/>
      <c r="B8" s="2"/>
      <c r="C8" s="2"/>
      <c r="D8" s="2"/>
      <c r="E8" s="2"/>
      <c r="F8" s="2"/>
      <c r="G8" s="2"/>
      <c r="H8" s="2"/>
      <c r="I8" s="2"/>
      <c r="J8" s="2"/>
      <c r="K8" s="2"/>
    </row>
    <row r="9" spans="1:11" x14ac:dyDescent="0.3">
      <c r="A9" s="2"/>
      <c r="B9" s="2"/>
      <c r="C9" s="18" t="s">
        <v>0</v>
      </c>
      <c r="D9" s="18"/>
      <c r="E9" s="18"/>
      <c r="F9" s="18"/>
      <c r="G9" s="18"/>
      <c r="H9" s="2"/>
      <c r="I9" s="2"/>
      <c r="J9" s="2"/>
      <c r="K9" s="2"/>
    </row>
    <row r="23" spans="2:8" x14ac:dyDescent="0.3">
      <c r="D23" s="19" t="s">
        <v>10</v>
      </c>
      <c r="E23" s="19"/>
      <c r="F23" s="19" t="s">
        <v>11</v>
      </c>
      <c r="G23" s="19"/>
      <c r="H23" s="19"/>
    </row>
    <row r="24" spans="2:8" x14ac:dyDescent="0.3">
      <c r="D24" s="12" t="s">
        <v>5</v>
      </c>
      <c r="E24" s="12" t="s">
        <v>6</v>
      </c>
      <c r="F24" s="12" t="s">
        <v>7</v>
      </c>
      <c r="G24" s="12" t="s">
        <v>8</v>
      </c>
      <c r="H24" s="12" t="s">
        <v>9</v>
      </c>
    </row>
    <row r="25" spans="2:8" x14ac:dyDescent="0.3">
      <c r="C25" s="14" t="s">
        <v>4</v>
      </c>
      <c r="D25" s="13">
        <v>150000</v>
      </c>
      <c r="E25" s="13">
        <v>225000</v>
      </c>
      <c r="F25" s="13">
        <v>250000</v>
      </c>
      <c r="G25" s="13">
        <v>300000</v>
      </c>
      <c r="H25" s="13">
        <v>160000</v>
      </c>
    </row>
    <row r="26" spans="2:8" x14ac:dyDescent="0.3">
      <c r="C26" s="12" t="s">
        <v>24</v>
      </c>
      <c r="D26" s="13">
        <f>D25*0.6</f>
        <v>90000</v>
      </c>
      <c r="E26" s="13">
        <f t="shared" ref="E26:H26" si="0">E25*0.6</f>
        <v>135000</v>
      </c>
      <c r="F26" s="13">
        <f t="shared" si="0"/>
        <v>150000</v>
      </c>
      <c r="G26" s="13">
        <f t="shared" si="0"/>
        <v>180000</v>
      </c>
      <c r="H26" s="13">
        <f t="shared" si="0"/>
        <v>96000</v>
      </c>
    </row>
    <row r="27" spans="2:8" x14ac:dyDescent="0.3">
      <c r="B27" t="s">
        <v>12</v>
      </c>
      <c r="D27" s="6"/>
      <c r="E27" s="6"/>
      <c r="F27" s="6"/>
      <c r="G27" s="6"/>
      <c r="H27" s="6"/>
    </row>
    <row r="28" spans="2:8" x14ac:dyDescent="0.3">
      <c r="B28" s="7" t="s">
        <v>13</v>
      </c>
      <c r="D28" s="6"/>
      <c r="E28" s="6"/>
      <c r="F28" s="6"/>
      <c r="G28" s="6"/>
      <c r="H28" s="6"/>
    </row>
    <row r="29" spans="2:8" x14ac:dyDescent="0.3">
      <c r="B29" t="s">
        <v>14</v>
      </c>
      <c r="D29" s="6"/>
      <c r="E29" s="6"/>
      <c r="F29" s="6"/>
      <c r="G29" s="6"/>
      <c r="H29" s="6"/>
    </row>
    <row r="30" spans="2:8" x14ac:dyDescent="0.3">
      <c r="B30" t="s">
        <v>15</v>
      </c>
      <c r="D30" s="6"/>
      <c r="E30" s="6"/>
      <c r="F30" s="6"/>
      <c r="G30" s="6"/>
      <c r="H30" s="6"/>
    </row>
    <row r="31" spans="2:8" x14ac:dyDescent="0.3">
      <c r="C31" s="5" t="s">
        <v>7</v>
      </c>
      <c r="D31" s="5" t="s">
        <v>8</v>
      </c>
      <c r="E31" s="5" t="s">
        <v>9</v>
      </c>
      <c r="G31" s="6"/>
      <c r="H31" s="6"/>
    </row>
    <row r="32" spans="2:8" ht="15.6" x14ac:dyDescent="0.3">
      <c r="B32" s="11" t="s">
        <v>16</v>
      </c>
      <c r="D32" s="6"/>
      <c r="E32" s="6"/>
      <c r="F32" s="6"/>
      <c r="G32" s="6"/>
      <c r="H32" s="6"/>
    </row>
    <row r="33" spans="2:8" x14ac:dyDescent="0.3">
      <c r="B33" t="s">
        <v>17</v>
      </c>
      <c r="C33" s="8">
        <f>F25*0.35</f>
        <v>87500</v>
      </c>
      <c r="D33" s="8">
        <f t="shared" ref="D33:E33" si="1">G25*0.35</f>
        <v>105000</v>
      </c>
      <c r="E33" s="8">
        <f t="shared" si="1"/>
        <v>56000</v>
      </c>
      <c r="F33" s="6"/>
      <c r="G33" s="6"/>
      <c r="H33" s="6"/>
    </row>
    <row r="34" spans="2:8" x14ac:dyDescent="0.3">
      <c r="B34" t="s">
        <v>18</v>
      </c>
      <c r="C34" s="8">
        <f>E25*0.5</f>
        <v>112500</v>
      </c>
      <c r="D34" s="8">
        <f t="shared" ref="D34:E34" si="2">F25*0.5</f>
        <v>125000</v>
      </c>
      <c r="E34" s="8">
        <f t="shared" si="2"/>
        <v>150000</v>
      </c>
      <c r="F34" s="6"/>
      <c r="G34" s="6"/>
      <c r="H34" s="6"/>
    </row>
    <row r="35" spans="2:8" x14ac:dyDescent="0.3">
      <c r="B35" t="s">
        <v>19</v>
      </c>
      <c r="C35" s="8">
        <f>D25*0.15</f>
        <v>22500</v>
      </c>
      <c r="D35" s="8">
        <f t="shared" ref="D35:E35" si="3">E25*0.15</f>
        <v>33750</v>
      </c>
      <c r="E35" s="8">
        <f t="shared" si="3"/>
        <v>37500</v>
      </c>
      <c r="F35" s="6"/>
      <c r="G35" s="6"/>
      <c r="H35" s="6"/>
    </row>
    <row r="36" spans="2:8" x14ac:dyDescent="0.3">
      <c r="B36" t="s">
        <v>20</v>
      </c>
      <c r="D36" s="6"/>
      <c r="E36" s="6"/>
      <c r="F36" s="6"/>
      <c r="G36" s="6"/>
      <c r="H36" s="6"/>
    </row>
    <row r="37" spans="2:8" x14ac:dyDescent="0.3">
      <c r="B37" t="s">
        <v>21</v>
      </c>
      <c r="C37" s="5"/>
      <c r="D37" s="9"/>
      <c r="E37" s="9">
        <v>25000</v>
      </c>
      <c r="F37" s="6"/>
      <c r="G37" s="6"/>
      <c r="H37" s="6"/>
    </row>
    <row r="38" spans="2:8" ht="15" thickBot="1" x14ac:dyDescent="0.35">
      <c r="B38" t="s">
        <v>22</v>
      </c>
      <c r="C38" s="10">
        <f>SUM(C33:C37)</f>
        <v>222500</v>
      </c>
      <c r="D38" s="10">
        <f t="shared" ref="D38:E38" si="4">SUM(D33:D37)</f>
        <v>263750</v>
      </c>
      <c r="E38" s="10">
        <f t="shared" si="4"/>
        <v>268500</v>
      </c>
      <c r="F38" s="6"/>
      <c r="G38" s="6"/>
      <c r="H38" s="6"/>
    </row>
    <row r="39" spans="2:8" ht="16.2" thickTop="1" x14ac:dyDescent="0.3">
      <c r="B39" s="11" t="s">
        <v>23</v>
      </c>
      <c r="D39" s="6"/>
      <c r="E39" s="6"/>
      <c r="F39" s="6"/>
      <c r="G39" s="6"/>
      <c r="H39" s="6"/>
    </row>
    <row r="40" spans="2:8" x14ac:dyDescent="0.3">
      <c r="B40" t="s">
        <v>25</v>
      </c>
      <c r="C40" s="8">
        <f>F26*0.4</f>
        <v>60000</v>
      </c>
      <c r="D40" s="8">
        <f t="shared" ref="D40:E40" si="5">G26*0.4</f>
        <v>72000</v>
      </c>
      <c r="E40" s="8">
        <f t="shared" si="5"/>
        <v>38400</v>
      </c>
      <c r="F40" s="6"/>
      <c r="G40" s="6"/>
      <c r="H40" s="6"/>
    </row>
    <row r="41" spans="2:8" x14ac:dyDescent="0.3">
      <c r="B41" t="s">
        <v>26</v>
      </c>
      <c r="C41" s="8">
        <f>E26*0.5</f>
        <v>67500</v>
      </c>
      <c r="D41" s="8">
        <f t="shared" ref="D41:E41" si="6">F26*0.5</f>
        <v>75000</v>
      </c>
      <c r="E41" s="8">
        <f t="shared" si="6"/>
        <v>90000</v>
      </c>
      <c r="F41" s="6"/>
      <c r="G41" s="6"/>
      <c r="H41" s="6"/>
    </row>
    <row r="42" spans="2:8" x14ac:dyDescent="0.3">
      <c r="B42" t="s">
        <v>27</v>
      </c>
      <c r="C42" s="8">
        <f>D26*0.1</f>
        <v>9000</v>
      </c>
      <c r="D42" s="8">
        <f t="shared" ref="D42:E42" si="7">E26*0.1</f>
        <v>13500</v>
      </c>
      <c r="E42" s="8">
        <f t="shared" si="7"/>
        <v>15000</v>
      </c>
      <c r="F42" s="6"/>
      <c r="G42" s="6"/>
      <c r="H42" s="6"/>
    </row>
    <row r="43" spans="2:8" x14ac:dyDescent="0.3">
      <c r="B43" t="s">
        <v>28</v>
      </c>
      <c r="C43" s="6">
        <v>5000</v>
      </c>
      <c r="D43" s="6">
        <v>5000</v>
      </c>
      <c r="E43" s="6">
        <v>5000</v>
      </c>
    </row>
    <row r="44" spans="2:8" x14ac:dyDescent="0.3">
      <c r="B44" t="s">
        <v>29</v>
      </c>
      <c r="C44" s="6">
        <v>15000</v>
      </c>
      <c r="D44" s="6">
        <v>15000</v>
      </c>
      <c r="E44" s="6">
        <v>15000</v>
      </c>
    </row>
    <row r="45" spans="2:8" x14ac:dyDescent="0.3">
      <c r="B45" t="s">
        <v>30</v>
      </c>
      <c r="C45" s="6">
        <f>F25*0.1</f>
        <v>25000</v>
      </c>
      <c r="D45" s="6">
        <f t="shared" ref="D45:E45" si="8">G25*0.1</f>
        <v>30000</v>
      </c>
      <c r="E45" s="6">
        <f t="shared" si="8"/>
        <v>16000</v>
      </c>
    </row>
    <row r="46" spans="2:8" x14ac:dyDescent="0.3">
      <c r="B46" t="s">
        <v>31</v>
      </c>
      <c r="C46" s="6">
        <v>15000</v>
      </c>
      <c r="D46" s="6">
        <v>0</v>
      </c>
      <c r="E46" s="6">
        <v>0</v>
      </c>
    </row>
    <row r="47" spans="2:8" x14ac:dyDescent="0.3">
      <c r="B47" t="s">
        <v>32</v>
      </c>
      <c r="C47" s="6">
        <v>0</v>
      </c>
      <c r="D47" s="6">
        <v>100000</v>
      </c>
      <c r="E47" s="6">
        <v>75000</v>
      </c>
    </row>
    <row r="48" spans="2:8" x14ac:dyDescent="0.3">
      <c r="B48" t="s">
        <v>33</v>
      </c>
      <c r="C48" s="6">
        <v>20000</v>
      </c>
      <c r="D48" s="6">
        <v>0</v>
      </c>
      <c r="E48" s="6">
        <v>0</v>
      </c>
    </row>
    <row r="49" spans="2:5" ht="15" thickBot="1" x14ac:dyDescent="0.35">
      <c r="B49" t="s">
        <v>34</v>
      </c>
      <c r="C49" s="15">
        <f>SUM(C40:C48)</f>
        <v>216500</v>
      </c>
      <c r="D49" s="15">
        <f t="shared" ref="D49:E49" si="9">SUM(D40:D48)</f>
        <v>310500</v>
      </c>
      <c r="E49" s="15">
        <f t="shared" si="9"/>
        <v>254400</v>
      </c>
    </row>
    <row r="50" spans="2:5" ht="16.2" thickTop="1" x14ac:dyDescent="0.3">
      <c r="B50" s="11" t="s">
        <v>35</v>
      </c>
      <c r="C50" s="6"/>
      <c r="D50" s="6"/>
      <c r="E50" s="6"/>
    </row>
    <row r="51" spans="2:5" x14ac:dyDescent="0.3">
      <c r="B51" t="s">
        <v>22</v>
      </c>
      <c r="C51" s="16">
        <f>C38</f>
        <v>222500</v>
      </c>
      <c r="D51" s="16">
        <f t="shared" ref="D51:E51" si="10">D38</f>
        <v>263750</v>
      </c>
      <c r="E51" s="16">
        <f t="shared" si="10"/>
        <v>268500</v>
      </c>
    </row>
    <row r="52" spans="2:5" x14ac:dyDescent="0.3">
      <c r="B52" t="s">
        <v>36</v>
      </c>
      <c r="C52" s="17">
        <f>-C49</f>
        <v>-216500</v>
      </c>
      <c r="D52" s="17">
        <f>-D49</f>
        <v>-310500</v>
      </c>
      <c r="E52" s="17">
        <f>-E49</f>
        <v>-254400</v>
      </c>
    </row>
    <row r="53" spans="2:5" x14ac:dyDescent="0.3">
      <c r="B53" t="s">
        <v>37</v>
      </c>
      <c r="C53" s="6">
        <f>SUM(C51:C52)</f>
        <v>6000</v>
      </c>
      <c r="D53" s="6">
        <f t="shared" ref="D53:E53" si="11">SUM(D51:D52)</f>
        <v>-46750</v>
      </c>
      <c r="E53" s="6">
        <f t="shared" si="11"/>
        <v>14100</v>
      </c>
    </row>
    <row r="54" spans="2:5" x14ac:dyDescent="0.3">
      <c r="B54" t="s">
        <v>38</v>
      </c>
      <c r="C54" s="9">
        <v>30000</v>
      </c>
      <c r="D54" s="9">
        <f>C55</f>
        <v>36000</v>
      </c>
      <c r="E54" s="9">
        <v>25000</v>
      </c>
    </row>
    <row r="55" spans="2:5" x14ac:dyDescent="0.3">
      <c r="B55" t="s">
        <v>39</v>
      </c>
      <c r="C55" s="6">
        <f>SUM(C53:C54)</f>
        <v>36000</v>
      </c>
      <c r="D55" s="6">
        <f>SUM(D53:D54)</f>
        <v>-10750</v>
      </c>
      <c r="E55" s="6">
        <f>SUM(E53:E54)</f>
        <v>39100</v>
      </c>
    </row>
    <row r="56" spans="2:5" x14ac:dyDescent="0.3">
      <c r="B56" t="s">
        <v>40</v>
      </c>
      <c r="C56" s="9">
        <v>-25000</v>
      </c>
      <c r="D56" s="9">
        <v>-25000</v>
      </c>
      <c r="E56" s="9">
        <v>-25000</v>
      </c>
    </row>
    <row r="57" spans="2:5" x14ac:dyDescent="0.3">
      <c r="B57" t="s">
        <v>41</v>
      </c>
      <c r="C57" s="6">
        <f>SUM(C55:C56)</f>
        <v>11000</v>
      </c>
      <c r="D57" s="6">
        <v>0</v>
      </c>
      <c r="E57" s="6">
        <f t="shared" ref="E57" si="12">SUM(E55:E56)</f>
        <v>14100</v>
      </c>
    </row>
    <row r="58" spans="2:5" x14ac:dyDescent="0.3">
      <c r="B58" t="s">
        <v>42</v>
      </c>
      <c r="C58" s="6">
        <v>0</v>
      </c>
      <c r="D58" s="6">
        <f>SUM(D55:D56)</f>
        <v>-35750</v>
      </c>
      <c r="E58" s="6">
        <v>0</v>
      </c>
    </row>
    <row r="59" spans="2:5" x14ac:dyDescent="0.3">
      <c r="C59" s="6"/>
      <c r="D59" s="6"/>
      <c r="E59" s="6"/>
    </row>
    <row r="60" spans="2:5" x14ac:dyDescent="0.3">
      <c r="C60" s="6"/>
      <c r="D60" s="6"/>
      <c r="E60" s="6"/>
    </row>
    <row r="61" spans="2:5" x14ac:dyDescent="0.3">
      <c r="C61" s="6"/>
      <c r="D61" s="6"/>
      <c r="E61" s="6"/>
    </row>
  </sheetData>
  <mergeCells count="3">
    <mergeCell ref="C9:G9"/>
    <mergeCell ref="D23:E23"/>
    <mergeCell ref="F23:H23"/>
  </mergeCells>
  <pageMargins left="0.7" right="0.7" top="0.75" bottom="0.75" header="0.3" footer="0.3"/>
  <pageSetup scale="7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8737-80C8-44B7-83A4-B1A6A9040762}">
  <dimension ref="A1:G36"/>
  <sheetViews>
    <sheetView topLeftCell="A13" workbookViewId="0">
      <selection activeCell="F36" sqref="F36"/>
    </sheetView>
  </sheetViews>
  <sheetFormatPr baseColWidth="10" defaultRowHeight="14.4" x14ac:dyDescent="0.3"/>
  <cols>
    <col min="1" max="1" width="39.6640625" bestFit="1" customWidth="1"/>
    <col min="2" max="2" width="25.6640625" bestFit="1" customWidth="1"/>
    <col min="3" max="4" width="12.77734375" bestFit="1" customWidth="1"/>
    <col min="5" max="7" width="12.6640625" bestFit="1" customWidth="1"/>
  </cols>
  <sheetData>
    <row r="1" spans="1:7" x14ac:dyDescent="0.3">
      <c r="C1" s="19" t="s">
        <v>10</v>
      </c>
      <c r="D1" s="19"/>
      <c r="E1" s="19" t="s">
        <v>11</v>
      </c>
      <c r="F1" s="19"/>
      <c r="G1" s="19"/>
    </row>
    <row r="2" spans="1:7" x14ac:dyDescent="0.3">
      <c r="C2" s="12" t="s">
        <v>5</v>
      </c>
      <c r="D2" s="12" t="s">
        <v>6</v>
      </c>
      <c r="E2" s="12" t="s">
        <v>7</v>
      </c>
      <c r="F2" s="12" t="s">
        <v>8</v>
      </c>
      <c r="G2" s="12" t="s">
        <v>9</v>
      </c>
    </row>
    <row r="3" spans="1:7" x14ac:dyDescent="0.3">
      <c r="B3" s="14" t="s">
        <v>4</v>
      </c>
      <c r="C3" s="13">
        <v>150000</v>
      </c>
      <c r="D3" s="13">
        <v>225000</v>
      </c>
      <c r="E3" s="13">
        <v>250000</v>
      </c>
      <c r="F3" s="13">
        <v>300000</v>
      </c>
      <c r="G3" s="13">
        <v>160000</v>
      </c>
    </row>
    <row r="4" spans="1:7" x14ac:dyDescent="0.3">
      <c r="B4" s="12" t="s">
        <v>24</v>
      </c>
      <c r="C4" s="13">
        <f>C3*0.6</f>
        <v>90000</v>
      </c>
      <c r="D4" s="13">
        <f t="shared" ref="D4" si="0">D3*0.6</f>
        <v>135000</v>
      </c>
      <c r="E4" s="13">
        <f>E3*0.6*1.1</f>
        <v>165000</v>
      </c>
      <c r="F4" s="13">
        <f t="shared" ref="F4:G4" si="1">F3*0.6*1.1</f>
        <v>198000.00000000003</v>
      </c>
      <c r="G4" s="13">
        <f t="shared" si="1"/>
        <v>105600.00000000001</v>
      </c>
    </row>
    <row r="5" spans="1:7" x14ac:dyDescent="0.3">
      <c r="A5" t="s">
        <v>12</v>
      </c>
      <c r="C5" s="6"/>
      <c r="D5" s="6"/>
      <c r="E5" s="6"/>
      <c r="F5" s="6"/>
      <c r="G5" s="6"/>
    </row>
    <row r="6" spans="1:7" x14ac:dyDescent="0.3">
      <c r="A6" s="7" t="s">
        <v>13</v>
      </c>
      <c r="C6" s="6"/>
      <c r="D6" s="6"/>
      <c r="E6" s="6"/>
      <c r="F6" s="6"/>
      <c r="G6" s="6"/>
    </row>
    <row r="7" spans="1:7" x14ac:dyDescent="0.3">
      <c r="A7" t="s">
        <v>14</v>
      </c>
      <c r="C7" s="6"/>
      <c r="D7" s="6"/>
      <c r="E7" s="6"/>
      <c r="F7" s="6"/>
      <c r="G7" s="6"/>
    </row>
    <row r="8" spans="1:7" x14ac:dyDescent="0.3">
      <c r="A8" t="s">
        <v>15</v>
      </c>
      <c r="C8" s="6"/>
      <c r="D8" s="6"/>
      <c r="E8" s="6"/>
      <c r="F8" s="6"/>
      <c r="G8" s="6"/>
    </row>
    <row r="9" spans="1:7" x14ac:dyDescent="0.3">
      <c r="B9" s="5" t="s">
        <v>7</v>
      </c>
      <c r="C9" s="5" t="s">
        <v>8</v>
      </c>
      <c r="D9" s="5" t="s">
        <v>9</v>
      </c>
      <c r="F9" s="6"/>
      <c r="G9" s="6"/>
    </row>
    <row r="10" spans="1:7" ht="15.6" x14ac:dyDescent="0.3">
      <c r="A10" s="11" t="s">
        <v>16</v>
      </c>
      <c r="C10" s="6"/>
      <c r="D10" s="6"/>
      <c r="E10" s="6"/>
      <c r="F10" s="6"/>
      <c r="G10" s="6"/>
    </row>
    <row r="11" spans="1:7" x14ac:dyDescent="0.3">
      <c r="A11" t="s">
        <v>17</v>
      </c>
      <c r="B11" s="8">
        <f>E3*0.35</f>
        <v>87500</v>
      </c>
      <c r="C11" s="8">
        <f t="shared" ref="C11:D11" si="2">F3*0.35</f>
        <v>105000</v>
      </c>
      <c r="D11" s="8">
        <f t="shared" si="2"/>
        <v>56000</v>
      </c>
      <c r="E11" s="6"/>
      <c r="F11" s="6"/>
      <c r="G11" s="6"/>
    </row>
    <row r="12" spans="1:7" x14ac:dyDescent="0.3">
      <c r="A12" t="s">
        <v>18</v>
      </c>
      <c r="B12" s="8">
        <f>D3*0.5</f>
        <v>112500</v>
      </c>
      <c r="C12" s="8">
        <f t="shared" ref="C12:D12" si="3">E3*0.5</f>
        <v>125000</v>
      </c>
      <c r="D12" s="8">
        <f t="shared" si="3"/>
        <v>150000</v>
      </c>
      <c r="E12" s="6"/>
      <c r="F12" s="6"/>
      <c r="G12" s="6"/>
    </row>
    <row r="13" spans="1:7" x14ac:dyDescent="0.3">
      <c r="A13" t="s">
        <v>19</v>
      </c>
      <c r="B13" s="8">
        <f>C3*0.15</f>
        <v>22500</v>
      </c>
      <c r="C13" s="8">
        <f t="shared" ref="C13:D13" si="4">D3*0.15</f>
        <v>33750</v>
      </c>
      <c r="D13" s="8">
        <f t="shared" si="4"/>
        <v>37500</v>
      </c>
      <c r="E13" s="6"/>
      <c r="F13" s="6"/>
      <c r="G13" s="6"/>
    </row>
    <row r="14" spans="1:7" x14ac:dyDescent="0.3">
      <c r="A14" t="s">
        <v>20</v>
      </c>
      <c r="C14" s="6"/>
      <c r="D14" s="6"/>
      <c r="E14" s="6"/>
      <c r="F14" s="6"/>
      <c r="G14" s="6"/>
    </row>
    <row r="15" spans="1:7" x14ac:dyDescent="0.3">
      <c r="A15" t="s">
        <v>21</v>
      </c>
      <c r="B15" s="5"/>
      <c r="C15" s="9"/>
      <c r="D15" s="9">
        <v>25000</v>
      </c>
      <c r="E15" s="6"/>
      <c r="F15" s="6"/>
      <c r="G15" s="6"/>
    </row>
    <row r="16" spans="1:7" ht="15" thickBot="1" x14ac:dyDescent="0.35">
      <c r="A16" t="s">
        <v>22</v>
      </c>
      <c r="B16" s="10">
        <f>SUM(B11:B15)</f>
        <v>222500</v>
      </c>
      <c r="C16" s="10">
        <f t="shared" ref="C16:D16" si="5">SUM(C11:C15)</f>
        <v>263750</v>
      </c>
      <c r="D16" s="10">
        <f t="shared" si="5"/>
        <v>268500</v>
      </c>
      <c r="E16" s="6"/>
      <c r="F16" s="6"/>
      <c r="G16" s="6"/>
    </row>
    <row r="17" spans="1:7" ht="16.2" thickTop="1" x14ac:dyDescent="0.3">
      <c r="A17" s="11" t="s">
        <v>23</v>
      </c>
      <c r="C17" s="6"/>
      <c r="D17" s="6"/>
      <c r="E17" s="6"/>
      <c r="F17" s="6"/>
      <c r="G17" s="6"/>
    </row>
    <row r="18" spans="1:7" x14ac:dyDescent="0.3">
      <c r="A18" t="s">
        <v>25</v>
      </c>
      <c r="B18" s="8">
        <f>E4*0.4</f>
        <v>66000</v>
      </c>
      <c r="C18" s="8">
        <f t="shared" ref="C18:D18" si="6">F4*0.4</f>
        <v>79200.000000000015</v>
      </c>
      <c r="D18" s="8">
        <f t="shared" si="6"/>
        <v>42240.000000000007</v>
      </c>
      <c r="E18" s="6"/>
      <c r="F18" s="6"/>
      <c r="G18" s="6"/>
    </row>
    <row r="19" spans="1:7" x14ac:dyDescent="0.3">
      <c r="A19" t="s">
        <v>26</v>
      </c>
      <c r="B19" s="8">
        <f>D4*0.5</f>
        <v>67500</v>
      </c>
      <c r="C19" s="8">
        <f t="shared" ref="C19:D19" si="7">E4*0.5</f>
        <v>82500</v>
      </c>
      <c r="D19" s="8">
        <f t="shared" si="7"/>
        <v>99000.000000000015</v>
      </c>
      <c r="E19" s="6"/>
      <c r="F19" s="6"/>
      <c r="G19" s="6"/>
    </row>
    <row r="20" spans="1:7" x14ac:dyDescent="0.3">
      <c r="A20" t="s">
        <v>27</v>
      </c>
      <c r="B20" s="8">
        <f>C4*0.1</f>
        <v>9000</v>
      </c>
      <c r="C20" s="8">
        <f t="shared" ref="C20:D20" si="8">D4*0.1</f>
        <v>13500</v>
      </c>
      <c r="D20" s="8">
        <f t="shared" si="8"/>
        <v>16500</v>
      </c>
      <c r="E20" s="6"/>
      <c r="F20" s="6"/>
      <c r="G20" s="6"/>
    </row>
    <row r="21" spans="1:7" x14ac:dyDescent="0.3">
      <c r="A21" t="s">
        <v>28</v>
      </c>
      <c r="B21" s="6">
        <v>5000</v>
      </c>
      <c r="C21" s="6">
        <v>5000</v>
      </c>
      <c r="D21" s="6">
        <v>5000</v>
      </c>
    </row>
    <row r="22" spans="1:7" x14ac:dyDescent="0.3">
      <c r="A22" t="s">
        <v>29</v>
      </c>
      <c r="B22" s="6">
        <v>15000</v>
      </c>
      <c r="C22" s="6">
        <v>15000</v>
      </c>
      <c r="D22" s="6">
        <v>15000</v>
      </c>
    </row>
    <row r="23" spans="1:7" x14ac:dyDescent="0.3">
      <c r="A23" t="s">
        <v>30</v>
      </c>
      <c r="B23" s="6">
        <f>E3*0.1</f>
        <v>25000</v>
      </c>
      <c r="C23" s="6">
        <f t="shared" ref="C23:D23" si="9">F3*0.1</f>
        <v>30000</v>
      </c>
      <c r="D23" s="6">
        <f t="shared" si="9"/>
        <v>16000</v>
      </c>
    </row>
    <row r="24" spans="1:7" x14ac:dyDescent="0.3">
      <c r="A24" t="s">
        <v>31</v>
      </c>
      <c r="B24" s="6">
        <v>15000</v>
      </c>
      <c r="C24" s="6">
        <v>0</v>
      </c>
      <c r="D24" s="6">
        <v>0</v>
      </c>
    </row>
    <row r="25" spans="1:7" x14ac:dyDescent="0.3">
      <c r="A25" t="s">
        <v>32</v>
      </c>
      <c r="B25" s="6">
        <v>0</v>
      </c>
      <c r="C25" s="6">
        <v>100000</v>
      </c>
      <c r="D25" s="6">
        <v>75000</v>
      </c>
    </row>
    <row r="26" spans="1:7" x14ac:dyDescent="0.3">
      <c r="A26" t="s">
        <v>33</v>
      </c>
      <c r="B26" s="6">
        <v>20000</v>
      </c>
      <c r="C26" s="6">
        <v>0</v>
      </c>
      <c r="D26" s="6">
        <v>0</v>
      </c>
    </row>
    <row r="27" spans="1:7" ht="15" thickBot="1" x14ac:dyDescent="0.35">
      <c r="A27" t="s">
        <v>34</v>
      </c>
      <c r="B27" s="15">
        <f>SUM(B18:B26)</f>
        <v>222500</v>
      </c>
      <c r="C27" s="15">
        <f t="shared" ref="C27:D27" si="10">SUM(C18:C26)</f>
        <v>325200</v>
      </c>
      <c r="D27" s="15">
        <f t="shared" si="10"/>
        <v>268740</v>
      </c>
    </row>
    <row r="28" spans="1:7" ht="16.2" thickTop="1" x14ac:dyDescent="0.3">
      <c r="A28" s="11" t="s">
        <v>35</v>
      </c>
      <c r="B28" s="6"/>
      <c r="C28" s="6"/>
      <c r="D28" s="6"/>
    </row>
    <row r="29" spans="1:7" x14ac:dyDescent="0.3">
      <c r="A29" t="s">
        <v>22</v>
      </c>
      <c r="B29" s="16">
        <f>B16</f>
        <v>222500</v>
      </c>
      <c r="C29" s="16">
        <f t="shared" ref="C29:D29" si="11">C16</f>
        <v>263750</v>
      </c>
      <c r="D29" s="16">
        <f t="shared" si="11"/>
        <v>268500</v>
      </c>
    </row>
    <row r="30" spans="1:7" x14ac:dyDescent="0.3">
      <c r="A30" t="s">
        <v>36</v>
      </c>
      <c r="B30" s="17">
        <f>-B27</f>
        <v>-222500</v>
      </c>
      <c r="C30" s="17">
        <f>-C27</f>
        <v>-325200</v>
      </c>
      <c r="D30" s="17">
        <f>-D27</f>
        <v>-268740</v>
      </c>
    </row>
    <row r="31" spans="1:7" x14ac:dyDescent="0.3">
      <c r="A31" t="s">
        <v>37</v>
      </c>
      <c r="B31" s="6">
        <f>SUM(B29:B30)</f>
        <v>0</v>
      </c>
      <c r="C31" s="6">
        <f t="shared" ref="C31:D31" si="12">SUM(C29:C30)</f>
        <v>-61450</v>
      </c>
      <c r="D31" s="6">
        <f t="shared" si="12"/>
        <v>-240</v>
      </c>
    </row>
    <row r="32" spans="1:7" x14ac:dyDescent="0.3">
      <c r="A32" t="s">
        <v>38</v>
      </c>
      <c r="B32" s="9">
        <v>30000</v>
      </c>
      <c r="C32" s="9">
        <f>B33</f>
        <v>30000</v>
      </c>
      <c r="D32" s="9">
        <v>25000</v>
      </c>
    </row>
    <row r="33" spans="1:6" x14ac:dyDescent="0.3">
      <c r="A33" t="s">
        <v>39</v>
      </c>
      <c r="B33" s="6">
        <f>SUM(B31:B32)</f>
        <v>30000</v>
      </c>
      <c r="C33" s="6">
        <f>SUM(C31:C32)</f>
        <v>-31450</v>
      </c>
      <c r="D33" s="6">
        <f>SUM(D31:D32)</f>
        <v>24760</v>
      </c>
    </row>
    <row r="34" spans="1:6" x14ac:dyDescent="0.3">
      <c r="A34" t="s">
        <v>40</v>
      </c>
      <c r="B34" s="9">
        <v>-25000</v>
      </c>
      <c r="C34" s="9">
        <v>-25000</v>
      </c>
      <c r="D34" s="9">
        <v>-25000</v>
      </c>
    </row>
    <row r="35" spans="1:6" x14ac:dyDescent="0.3">
      <c r="A35" t="s">
        <v>41</v>
      </c>
      <c r="B35" s="6">
        <f>SUM(B33:B34)</f>
        <v>5000</v>
      </c>
      <c r="C35" s="6">
        <v>0</v>
      </c>
      <c r="D35">
        <v>0</v>
      </c>
    </row>
    <row r="36" spans="1:6" x14ac:dyDescent="0.3">
      <c r="A36" t="s">
        <v>42</v>
      </c>
      <c r="B36" s="6">
        <v>0</v>
      </c>
      <c r="C36" s="6">
        <f>SUM(C33:C34)</f>
        <v>-56450</v>
      </c>
      <c r="D36" s="6">
        <f>SUM(D33:D34)</f>
        <v>-240</v>
      </c>
      <c r="F36" s="8">
        <f>C36+D36</f>
        <v>-56690</v>
      </c>
    </row>
  </sheetData>
  <mergeCells count="2">
    <mergeCell ref="C1:D1"/>
    <mergeCell ref="E1: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9ED3-433A-4A70-AB6E-4D9EA234F1B6}">
  <dimension ref="A6:G20"/>
  <sheetViews>
    <sheetView zoomScale="150" zoomScaleNormal="150" workbookViewId="0">
      <selection activeCell="A15" sqref="A15:B15"/>
    </sheetView>
  </sheetViews>
  <sheetFormatPr baseColWidth="10" defaultColWidth="11.44140625" defaultRowHeight="14.4" x14ac:dyDescent="0.3"/>
  <sheetData>
    <row r="6" spans="1:2" x14ac:dyDescent="0.3">
      <c r="A6" t="s">
        <v>4</v>
      </c>
      <c r="B6" s="6">
        <v>2500</v>
      </c>
    </row>
    <row r="7" spans="1:2" x14ac:dyDescent="0.3">
      <c r="A7" t="s">
        <v>43</v>
      </c>
      <c r="B7" s="6">
        <v>-1800</v>
      </c>
    </row>
    <row r="8" spans="1:2" x14ac:dyDescent="0.3">
      <c r="A8" t="s">
        <v>44</v>
      </c>
      <c r="B8" s="6">
        <f>SUM(B6:B7)</f>
        <v>700</v>
      </c>
    </row>
    <row r="9" spans="1:2" x14ac:dyDescent="0.3">
      <c r="A9" t="s">
        <v>45</v>
      </c>
      <c r="B9" s="6">
        <v>-300</v>
      </c>
    </row>
    <row r="10" spans="1:2" x14ac:dyDescent="0.3">
      <c r="A10" t="s">
        <v>46</v>
      </c>
      <c r="B10" s="6">
        <v>-200</v>
      </c>
    </row>
    <row r="11" spans="1:2" x14ac:dyDescent="0.3">
      <c r="A11" t="s">
        <v>47</v>
      </c>
      <c r="B11" s="6">
        <f>SUM(B8:B10)</f>
        <v>200</v>
      </c>
    </row>
    <row r="12" spans="1:2" x14ac:dyDescent="0.3">
      <c r="B12" s="6"/>
    </row>
    <row r="13" spans="1:2" x14ac:dyDescent="0.3">
      <c r="B13" s="6"/>
    </row>
    <row r="14" spans="1:2" x14ac:dyDescent="0.3">
      <c r="A14" t="s">
        <v>48</v>
      </c>
      <c r="B14" s="6"/>
    </row>
    <row r="15" spans="1:2" x14ac:dyDescent="0.3">
      <c r="A15" s="22" t="s">
        <v>49</v>
      </c>
      <c r="B15" s="23">
        <f>200*(1-0.35)+200</f>
        <v>330</v>
      </c>
    </row>
    <row r="16" spans="1:2" x14ac:dyDescent="0.3">
      <c r="B16" s="6"/>
    </row>
    <row r="17" spans="2:7" x14ac:dyDescent="0.3">
      <c r="B17" s="6"/>
    </row>
    <row r="18" spans="2:7" x14ac:dyDescent="0.3">
      <c r="B18" s="6"/>
    </row>
    <row r="19" spans="2:7" x14ac:dyDescent="0.3">
      <c r="B19" s="6"/>
    </row>
    <row r="20" spans="2:7" ht="21" x14ac:dyDescent="0.4">
      <c r="B20" s="6"/>
      <c r="G20" s="4" t="s">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BC76C-D3EC-408F-907D-E40AEEEEC158}">
  <dimension ref="A6:H21"/>
  <sheetViews>
    <sheetView tabSelected="1" zoomScale="141" zoomScaleNormal="141" workbookViewId="0">
      <selection activeCell="D10" sqref="D10"/>
    </sheetView>
  </sheetViews>
  <sheetFormatPr baseColWidth="10" defaultColWidth="11.44140625" defaultRowHeight="14.4" x14ac:dyDescent="0.3"/>
  <cols>
    <col min="2" max="2" width="13.21875" bestFit="1" customWidth="1"/>
  </cols>
  <sheetData>
    <row r="6" spans="1:2" x14ac:dyDescent="0.3">
      <c r="A6" t="s">
        <v>51</v>
      </c>
      <c r="B6" s="6">
        <v>700000</v>
      </c>
    </row>
    <row r="7" spans="1:2" x14ac:dyDescent="0.3">
      <c r="A7" t="s">
        <v>52</v>
      </c>
      <c r="B7" s="6">
        <v>500</v>
      </c>
    </row>
    <row r="8" spans="1:2" x14ac:dyDescent="0.3">
      <c r="A8" t="s">
        <v>53</v>
      </c>
      <c r="B8" s="6">
        <v>75000</v>
      </c>
    </row>
    <row r="11" spans="1:2" x14ac:dyDescent="0.3">
      <c r="A11" t="s">
        <v>54</v>
      </c>
      <c r="B11" s="8">
        <f>B6-B7-B8</f>
        <v>624500</v>
      </c>
    </row>
    <row r="19" spans="7:8" ht="21" x14ac:dyDescent="0.4">
      <c r="H19" s="3" t="s">
        <v>50</v>
      </c>
    </row>
    <row r="20" spans="7:8" ht="21" x14ac:dyDescent="0.4">
      <c r="H20" s="3" t="s">
        <v>2</v>
      </c>
    </row>
    <row r="21" spans="7:8" ht="21" x14ac:dyDescent="0.4">
      <c r="G21"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L16"/>
  <sheetViews>
    <sheetView workbookViewId="0">
      <selection activeCell="D30" sqref="D30"/>
    </sheetView>
  </sheetViews>
  <sheetFormatPr baseColWidth="10" defaultColWidth="9.109375" defaultRowHeight="14.4" x14ac:dyDescent="0.3"/>
  <cols>
    <col min="1" max="1" width="28.109375" customWidth="1"/>
    <col min="2" max="2" width="16.44140625" customWidth="1"/>
    <col min="3" max="3" width="15.33203125" customWidth="1"/>
    <col min="4" max="4" width="14.109375" customWidth="1"/>
    <col min="5" max="5" width="9.109375" customWidth="1"/>
    <col min="6" max="6" width="20.6640625" customWidth="1"/>
    <col min="7" max="9" width="13" customWidth="1"/>
  </cols>
  <sheetData>
    <row r="2" spans="1:12" x14ac:dyDescent="0.3">
      <c r="A2" s="20" t="s">
        <v>3</v>
      </c>
      <c r="B2" s="21"/>
      <c r="C2" s="21"/>
      <c r="D2" s="21"/>
      <c r="E2" s="21"/>
      <c r="F2" s="21"/>
      <c r="G2" s="21"/>
      <c r="H2" s="21"/>
      <c r="I2" s="21"/>
      <c r="J2" s="21"/>
      <c r="K2" s="21"/>
      <c r="L2" s="21"/>
    </row>
    <row r="3" spans="1:12" x14ac:dyDescent="0.3">
      <c r="A3" s="21"/>
      <c r="B3" s="21"/>
      <c r="C3" s="21"/>
      <c r="D3" s="21"/>
      <c r="E3" s="21"/>
      <c r="F3" s="21"/>
      <c r="G3" s="21"/>
      <c r="H3" s="21"/>
      <c r="I3" s="21"/>
      <c r="J3" s="21"/>
      <c r="K3" s="21"/>
      <c r="L3" s="21"/>
    </row>
    <row r="4" spans="1:12" x14ac:dyDescent="0.3">
      <c r="A4" s="21"/>
      <c r="B4" s="21"/>
      <c r="C4" s="21"/>
      <c r="D4" s="21"/>
      <c r="E4" s="21"/>
      <c r="F4" s="21"/>
      <c r="G4" s="21"/>
      <c r="H4" s="21"/>
      <c r="I4" s="21"/>
      <c r="J4" s="21"/>
      <c r="K4" s="21"/>
      <c r="L4" s="21"/>
    </row>
    <row r="5" spans="1:12" x14ac:dyDescent="0.3">
      <c r="A5" s="21"/>
      <c r="B5" s="21"/>
      <c r="C5" s="21"/>
      <c r="D5" s="21"/>
      <c r="E5" s="21"/>
      <c r="F5" s="21"/>
      <c r="G5" s="21"/>
      <c r="H5" s="21"/>
      <c r="I5" s="21"/>
      <c r="J5" s="21"/>
      <c r="K5" s="21"/>
      <c r="L5" s="21"/>
    </row>
    <row r="6" spans="1:12" x14ac:dyDescent="0.3">
      <c r="A6" s="21"/>
      <c r="B6" s="21"/>
      <c r="C6" s="21"/>
      <c r="D6" s="21"/>
      <c r="E6" s="21"/>
      <c r="F6" s="21"/>
      <c r="G6" s="21"/>
      <c r="H6" s="21"/>
      <c r="I6" s="21"/>
      <c r="J6" s="21"/>
      <c r="K6" s="21"/>
      <c r="L6" s="21"/>
    </row>
    <row r="7" spans="1:12" x14ac:dyDescent="0.3">
      <c r="A7" s="21"/>
      <c r="B7" s="21"/>
      <c r="C7" s="21"/>
      <c r="D7" s="21"/>
      <c r="E7" s="21"/>
      <c r="F7" s="21"/>
      <c r="G7" s="21"/>
      <c r="H7" s="21"/>
      <c r="I7" s="21"/>
      <c r="J7" s="21"/>
      <c r="K7" s="21"/>
      <c r="L7" s="21"/>
    </row>
    <row r="8" spans="1:12" x14ac:dyDescent="0.3">
      <c r="A8" s="21"/>
      <c r="B8" s="21"/>
      <c r="C8" s="21"/>
      <c r="D8" s="21"/>
      <c r="E8" s="21"/>
      <c r="F8" s="21"/>
      <c r="G8" s="21"/>
      <c r="H8" s="21"/>
      <c r="I8" s="21"/>
      <c r="J8" s="21"/>
      <c r="K8" s="21"/>
      <c r="L8" s="21"/>
    </row>
    <row r="9" spans="1:12" x14ac:dyDescent="0.3">
      <c r="A9" s="21"/>
      <c r="B9" s="21"/>
      <c r="C9" s="21"/>
      <c r="D9" s="21"/>
      <c r="E9" s="21"/>
      <c r="F9" s="21"/>
      <c r="G9" s="21"/>
      <c r="H9" s="21"/>
      <c r="I9" s="21"/>
      <c r="J9" s="21"/>
      <c r="K9" s="21"/>
      <c r="L9" s="21"/>
    </row>
    <row r="10" spans="1:12" x14ac:dyDescent="0.3">
      <c r="A10" s="21"/>
      <c r="B10" s="21"/>
      <c r="C10" s="21"/>
      <c r="D10" s="21"/>
      <c r="E10" s="21"/>
      <c r="F10" s="21"/>
      <c r="G10" s="21"/>
      <c r="H10" s="21"/>
      <c r="I10" s="21"/>
      <c r="J10" s="21"/>
      <c r="K10" s="21"/>
      <c r="L10" s="21"/>
    </row>
    <row r="11" spans="1:12" x14ac:dyDescent="0.3">
      <c r="A11" s="21"/>
      <c r="B11" s="21"/>
      <c r="C11" s="21"/>
      <c r="D11" s="21"/>
      <c r="E11" s="21"/>
      <c r="F11" s="21"/>
      <c r="G11" s="21"/>
      <c r="H11" s="21"/>
      <c r="I11" s="21"/>
      <c r="J11" s="21"/>
      <c r="K11" s="21"/>
      <c r="L11" s="21"/>
    </row>
    <row r="12" spans="1:12" x14ac:dyDescent="0.3">
      <c r="A12" s="21"/>
      <c r="B12" s="21"/>
      <c r="C12" s="21"/>
      <c r="D12" s="21"/>
      <c r="E12" s="21"/>
      <c r="F12" s="21"/>
      <c r="G12" s="21"/>
      <c r="H12" s="21"/>
      <c r="I12" s="21"/>
      <c r="J12" s="21"/>
      <c r="K12" s="21"/>
      <c r="L12" s="21"/>
    </row>
    <row r="13" spans="1:12" x14ac:dyDescent="0.3">
      <c r="A13" s="21"/>
      <c r="B13" s="21"/>
      <c r="C13" s="21"/>
      <c r="D13" s="21"/>
      <c r="E13" s="21"/>
      <c r="F13" s="21"/>
      <c r="G13" s="21"/>
      <c r="H13" s="21"/>
      <c r="I13" s="21"/>
      <c r="J13" s="21"/>
      <c r="K13" s="21"/>
      <c r="L13" s="21"/>
    </row>
    <row r="16" spans="1:12" x14ac:dyDescent="0.3">
      <c r="A16" s="1"/>
    </row>
  </sheetData>
  <mergeCells count="1">
    <mergeCell ref="A2:L13"/>
  </mergeCells>
  <pageMargins left="0.7" right="0.7" top="0.75" bottom="0.75" header="0.3" footer="0.3"/>
  <pageSetup scale="6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7" ma:contentTypeDescription="Crear nuevo documento." ma:contentTypeScope="" ma:versionID="432c253ca438658ddc0f1f0ab072f527">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376960a204336261187bec870999b3f4"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F159D6-5170-441C-ABC2-534CEEAA2A7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223B954-D831-4262-B602-95793A41759D}">
  <ds:schemaRefs>
    <ds:schemaRef ds:uri="http://schemas.microsoft.com/sharepoint/v3/contenttype/forms"/>
  </ds:schemaRefs>
</ds:datastoreItem>
</file>

<file path=customXml/itemProps3.xml><?xml version="1.0" encoding="utf-8"?>
<ds:datastoreItem xmlns:ds="http://schemas.openxmlformats.org/officeDocument/2006/customXml" ds:itemID="{E4C463D3-2F97-43E4-A097-32F8432B2E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EJEMPLO 1</vt:lpstr>
      <vt:lpstr>Escenario pesimista</vt:lpstr>
      <vt:lpstr>EJEMPLO 2</vt:lpstr>
      <vt:lpstr>EJEMPLO 3</vt:lpstr>
      <vt:lpstr>TAREA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dc:creator>
  <cp:keywords/>
  <dc:description/>
  <cp:lastModifiedBy>Azurdia</cp:lastModifiedBy>
  <cp:revision/>
  <dcterms:created xsi:type="dcterms:W3CDTF">2009-06-13T18:28:53Z</dcterms:created>
  <dcterms:modified xsi:type="dcterms:W3CDTF">2022-02-17T02:29:54Z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ies>
</file>