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Tareas 50GB II\Fundamentos de analisi financiero\"/>
    </mc:Choice>
  </mc:AlternateContent>
  <xr:revisionPtr revIDLastSave="0" documentId="13_ncr:1_{E5C7D57B-6634-4165-97F2-D33FA73C0227}" xr6:coauthVersionLast="47" xr6:coauthVersionMax="47" xr10:uidLastSave="{00000000-0000-0000-0000-000000000000}"/>
  <bookViews>
    <workbookView xWindow="28680" yWindow="-2580" windowWidth="29040" windowHeight="15840" activeTab="2" xr2:uid="{07D8358B-8C86-4492-A6B6-7894774CBA0E}"/>
  </bookViews>
  <sheets>
    <sheet name="Hoja1" sheetId="1" r:id="rId1"/>
    <sheet name="ER" sheetId="2" r:id="rId2"/>
    <sheet name="B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" i="3" l="1"/>
  <c r="H32" i="3"/>
  <c r="H31" i="3"/>
  <c r="G33" i="3"/>
  <c r="G32" i="3"/>
  <c r="G31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0" i="3"/>
  <c r="C10" i="3"/>
  <c r="C11" i="3"/>
  <c r="C12" i="3"/>
  <c r="C13" i="3"/>
  <c r="C14" i="3"/>
  <c r="C15" i="3"/>
  <c r="C16" i="3"/>
  <c r="C17" i="3"/>
  <c r="C18" i="3"/>
  <c r="C19" i="3"/>
  <c r="C9" i="2"/>
  <c r="B24" i="3"/>
  <c r="A24" i="3"/>
  <c r="B35" i="3"/>
  <c r="A35" i="3"/>
  <c r="B33" i="3"/>
  <c r="A33" i="3"/>
  <c r="B32" i="3"/>
  <c r="B36" i="3" s="1"/>
  <c r="B30" i="3"/>
  <c r="B29" i="3"/>
  <c r="A29" i="3"/>
  <c r="B26" i="3"/>
  <c r="A26" i="3"/>
  <c r="B25" i="3"/>
  <c r="A25" i="3"/>
  <c r="B23" i="3"/>
  <c r="B16" i="3"/>
  <c r="B17" i="3"/>
  <c r="B18" i="3"/>
  <c r="B15" i="3"/>
  <c r="B19" i="3" s="1"/>
  <c r="B12" i="3"/>
  <c r="B11" i="3"/>
  <c r="B10" i="3"/>
  <c r="B16" i="2"/>
  <c r="B17" i="2" s="1"/>
  <c r="B14" i="2"/>
  <c r="C14" i="2" s="1"/>
  <c r="B13" i="2"/>
  <c r="C13" i="2" s="1"/>
  <c r="B12" i="2"/>
  <c r="C12" i="2" s="1"/>
  <c r="B9" i="2"/>
  <c r="B8" i="2"/>
  <c r="C18" i="2" s="1"/>
  <c r="B19" i="2" l="1"/>
  <c r="C19" i="2" s="1"/>
  <c r="C17" i="2"/>
  <c r="C15" i="2"/>
  <c r="C16" i="2"/>
  <c r="B13" i="3"/>
  <c r="B20" i="3" s="1"/>
  <c r="C8" i="2"/>
  <c r="C11" i="2"/>
  <c r="B27" i="3"/>
  <c r="B37" i="3" s="1"/>
  <c r="B10" i="2"/>
  <c r="C10" i="2" s="1"/>
</calcChain>
</file>

<file path=xl/sharedStrings.xml><?xml version="1.0" encoding="utf-8"?>
<sst xmlns="http://schemas.openxmlformats.org/spreadsheetml/2006/main" count="168" uniqueCount="86">
  <si>
    <t>Cuentas</t>
  </si>
  <si>
    <t> Saldo</t>
  </si>
  <si>
    <t>Gastos de Organización</t>
  </si>
  <si>
    <t>      4,800.00  </t>
  </si>
  <si>
    <t>Capital Pagado Común</t>
  </si>
  <si>
    <t>   250,000.00  </t>
  </si>
  <si>
    <t>Caja y Bancos</t>
  </si>
  <si>
    <t>   151,140.00  </t>
  </si>
  <si>
    <t>Costo de Ventas</t>
  </si>
  <si>
    <t>   143,000.00  </t>
  </si>
  <si>
    <t>Propiedad Planta y Equipo</t>
  </si>
  <si>
    <t>   178,500.00  </t>
  </si>
  <si>
    <t>Costos y Gastos por Pagar</t>
  </si>
  <si>
    <t>      5,600.00  </t>
  </si>
  <si>
    <t>Depreciación Acumulada</t>
  </si>
  <si>
    <t>    18,000.00  </t>
  </si>
  <si>
    <t>Cuentas por Cobrar Clientes</t>
  </si>
  <si>
    <t>      2,400.00  </t>
  </si>
  <si>
    <t>Inversiones Largo Plazo</t>
  </si>
  <si>
    <t>    15,000.00  </t>
  </si>
  <si>
    <t>Gastos de Administración</t>
  </si>
  <si>
    <t>      8,250.00  </t>
  </si>
  <si>
    <t>Gastos de Ventas</t>
  </si>
  <si>
    <t>      8,370.00  </t>
  </si>
  <si>
    <t>Depreciación</t>
  </si>
  <si>
    <t>      1,500.00  </t>
  </si>
  <si>
    <t>Impuestos por pagar</t>
  </si>
  <si>
    <t>Inventario</t>
  </si>
  <si>
    <t>Préstamos Bancarios Largo Plazo</t>
  </si>
  <si>
    <t>    21,000.00  </t>
  </si>
  <si>
    <t>Proveedores</t>
  </si>
  <si>
    <t>    24,835.00  </t>
  </si>
  <si>
    <t>Provisión Prestaciones Laborales</t>
  </si>
  <si>
    <t>      1,600.00  </t>
  </si>
  <si>
    <t>Reserva Legal</t>
  </si>
  <si>
    <t>    24,220.00  </t>
  </si>
  <si>
    <t>Utilidades Retenidas (Al 31 de diciembre del 2020)</t>
  </si>
  <si>
    <t>Ventas Netas</t>
  </si>
  <si>
    <t>   164,635.00  </t>
  </si>
  <si>
    <t>Intereses bancarios</t>
  </si>
  <si>
    <t> Clasificación</t>
  </si>
  <si>
    <t>balance general</t>
  </si>
  <si>
    <t>Estado de resultados</t>
  </si>
  <si>
    <t>EMPRESA LA POPULAR S,A.</t>
  </si>
  <si>
    <t>ESTADO DE RESULTADOS</t>
  </si>
  <si>
    <t>DEL 01 DE ENERO AL 31 DE DICIEMBRE DEL 2021</t>
  </si>
  <si>
    <t>EXPRESADO EN QUETZALES</t>
  </si>
  <si>
    <t xml:space="preserve"> - costo de ventas</t>
  </si>
  <si>
    <t>Utilidad Bruta</t>
  </si>
  <si>
    <t xml:space="preserve"> - Gastos de Operación</t>
  </si>
  <si>
    <t>Gastos de Administracion</t>
  </si>
  <si>
    <t>Depreciacion</t>
  </si>
  <si>
    <t>Inciso a)</t>
  </si>
  <si>
    <t>Utilidad Operativa</t>
  </si>
  <si>
    <t xml:space="preserve"> - Intereses bancarios</t>
  </si>
  <si>
    <t xml:space="preserve">Utilidad antes de impuestos </t>
  </si>
  <si>
    <t xml:space="preserve"> -ISR (25%)</t>
  </si>
  <si>
    <t>Utilidad Neta</t>
  </si>
  <si>
    <t>Inciso b)</t>
  </si>
  <si>
    <t>ACTIVOS</t>
  </si>
  <si>
    <t>Activos Corrientes</t>
  </si>
  <si>
    <t>Activos NO corrientes</t>
  </si>
  <si>
    <t>Total de Activos Corrientes</t>
  </si>
  <si>
    <t>Propiedad Planta y Equiipo</t>
  </si>
  <si>
    <t xml:space="preserve"> - Depreciacion acumulada</t>
  </si>
  <si>
    <t>Gastos de organización</t>
  </si>
  <si>
    <t>Inversiones Largo plazo</t>
  </si>
  <si>
    <t>Total de Activos no Corrientes</t>
  </si>
  <si>
    <t>TOTAL DE ACTIVOS</t>
  </si>
  <si>
    <t>PASIVOS</t>
  </si>
  <si>
    <t>Total de Pasivos Corrientes</t>
  </si>
  <si>
    <t>Pasivos no corrientes</t>
  </si>
  <si>
    <t>Total de pasivos no corrientes</t>
  </si>
  <si>
    <t>PATRIMONIO</t>
  </si>
  <si>
    <t>Capital pagado común</t>
  </si>
  <si>
    <t>Utilidad del periodo</t>
  </si>
  <si>
    <t>Total de patrimonio</t>
  </si>
  <si>
    <t>Pasivos + patrimonio</t>
  </si>
  <si>
    <t xml:space="preserve"> c) La empresa no alcanzó el 5% de la meta </t>
  </si>
  <si>
    <t>%</t>
  </si>
  <si>
    <t>Capital Ajeno</t>
  </si>
  <si>
    <t>Capital Propio</t>
  </si>
  <si>
    <t>Fuentes de financiamiento de LP</t>
  </si>
  <si>
    <t>d)</t>
  </si>
  <si>
    <t>Monto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</si>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</sst>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Q&quot;* #,##0.00_-;\-&quot;Q&quot;* #,##0.00_-;_-&quot;Q&quot;* &quot;-&quot;??_-;_-@_-"/>
    <numFmt numFmtId="168" formatCode="&quot;Q&quot;#,##0.00"/>
    <numFmt numFmtId="170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Segoe UI"/>
      <family val="2"/>
    </font>
    <font>
      <b/>
      <sz val="11"/>
      <color rgb="FFFFFFFF"/>
      <name val="Segoe U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292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68" fontId="3" fillId="2" borderId="1" xfId="1" applyNumberFormat="1" applyFont="1" applyFill="1" applyBorder="1" applyAlignment="1">
      <alignment horizontal="right" vertical="center"/>
    </xf>
    <xf numFmtId="44" fontId="3" fillId="2" borderId="1" xfId="1" applyFont="1" applyFill="1" applyBorder="1" applyAlignment="1">
      <alignment horizontal="right" vertical="center"/>
    </xf>
    <xf numFmtId="44" fontId="3" fillId="2" borderId="2" xfId="1" applyFont="1" applyFill="1" applyBorder="1" applyAlignment="1">
      <alignment vertical="center"/>
    </xf>
    <xf numFmtId="44" fontId="0" fillId="0" borderId="0" xfId="0" applyNumberFormat="1"/>
    <xf numFmtId="0" fontId="0" fillId="0" borderId="0" xfId="0" applyNumberFormat="1"/>
    <xf numFmtId="44" fontId="0" fillId="0" borderId="0" xfId="1" applyFont="1"/>
    <xf numFmtId="0" fontId="2" fillId="0" borderId="0" xfId="0" applyFont="1"/>
    <xf numFmtId="44" fontId="2" fillId="0" borderId="0" xfId="0" applyNumberFormat="1" applyFont="1"/>
    <xf numFmtId="0" fontId="2" fillId="0" borderId="0" xfId="0" applyFont="1" applyAlignment="1">
      <alignment horizontal="right"/>
    </xf>
    <xf numFmtId="44" fontId="2" fillId="0" borderId="0" xfId="0" applyNumberFormat="1" applyFont="1" applyAlignment="1">
      <alignment horizontal="right"/>
    </xf>
    <xf numFmtId="9" fontId="0" fillId="0" borderId="0" xfId="0" applyNumberFormat="1"/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Font="1"/>
    <xf numFmtId="44" fontId="0" fillId="0" borderId="0" xfId="0" applyNumberFormat="1" applyFont="1" applyAlignment="1">
      <alignment horizontal="right"/>
    </xf>
    <xf numFmtId="44" fontId="0" fillId="0" borderId="0" xfId="0" applyNumberFormat="1" applyFont="1"/>
    <xf numFmtId="44" fontId="0" fillId="0" borderId="0" xfId="1" applyNumberFormat="1" applyFont="1" applyAlignment="1">
      <alignment horizontal="left"/>
    </xf>
    <xf numFmtId="44" fontId="2" fillId="0" borderId="3" xfId="0" applyNumberFormat="1" applyFont="1" applyBorder="1" applyAlignment="1">
      <alignment horizontal="right"/>
    </xf>
    <xf numFmtId="44" fontId="2" fillId="0" borderId="3" xfId="0" applyNumberFormat="1" applyFont="1" applyBorder="1"/>
    <xf numFmtId="0" fontId="0" fillId="0" borderId="0" xfId="0" applyAlignment="1">
      <alignment horizontal="right"/>
    </xf>
    <xf numFmtId="9" fontId="0" fillId="0" borderId="0" xfId="2" applyFont="1"/>
    <xf numFmtId="170" fontId="0" fillId="0" borderId="0" xfId="2" applyNumberFormat="1" applyFont="1"/>
    <xf numFmtId="10" fontId="0" fillId="0" borderId="0" xfId="2" applyNumberFormat="1" applyFont="1"/>
    <xf numFmtId="10" fontId="2" fillId="3" borderId="0" xfId="2" applyNumberFormat="1" applyFont="1" applyFill="1"/>
    <xf numFmtId="0" fontId="0" fillId="3" borderId="0" xfId="0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Fuentes de financiamiento de LP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BG!$G$30</c:f>
              <c:strCache>
                <c:ptCount val="1"/>
                <c:pt idx="0">
                  <c:v>Monto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BG!$F$31:$F$33</c15:sqref>
                  </c15:fullRef>
                </c:ext>
              </c:extLst>
              <c:f>BG!$F$31:$F$32</c:f>
              <c:strCache>
                <c:ptCount val="2"/>
                <c:pt idx="0">
                  <c:v>Capital Ajeno</c:v>
                </c:pt>
                <c:pt idx="1">
                  <c:v>Capital Propio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BG!$G$31:$G$33</c15:sqref>
                  </c15:fullRef>
                </c:ext>
              </c:extLst>
              <c:f>BG!$G$31:$G$32</c:f>
              <c:numCache>
                <c:formatCode>_("Q"* #,##0.00_);_("Q"* \(#,##0.00\);_("Q"* "-"??_);_(@_)</c:formatCode>
                <c:ptCount val="2"/>
                <c:pt idx="0">
                  <c:v>21000</c:v>
                </c:pt>
                <c:pt idx="1">
                  <c:v>294305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D15D-48DF-984B-ED2840204BE1}"/>
            </c:ext>
          </c:extLst>
        </c:ser>
        <c:ser>
          <c:idx val="1"/>
          <c:order val="1"/>
          <c:tx>
            <c:strRef>
              <c:f>BG!$H$30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BG!$F$31:$F$33</c15:sqref>
                  </c15:fullRef>
                </c:ext>
              </c:extLst>
              <c:f>BG!$F$31:$F$32</c:f>
              <c:strCache>
                <c:ptCount val="2"/>
                <c:pt idx="0">
                  <c:v>Capital Ajeno</c:v>
                </c:pt>
                <c:pt idx="1">
                  <c:v>Capital Propio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BG!$H$31:$H$33</c15:sqref>
                  </c15:fullRef>
                </c:ext>
              </c:extLst>
              <c:f>BG!$H$31:$H$32</c:f>
              <c:numCache>
                <c:formatCode>0.0%</c:formatCode>
                <c:ptCount val="2"/>
                <c:pt idx="0">
                  <c:v>6.660217884270786E-2</c:v>
                </c:pt>
                <c:pt idx="1">
                  <c:v>0.9333978211572922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D15D-48DF-984B-ED2840204BE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704850</xdr:colOff>
      <xdr:row>36</xdr:row>
      <xdr:rowOff>61912</xdr:rowOff>
    </xdr:from>
    <xdr:to>
      <xdr:col>9</xdr:col>
      <xdr:colOff>57150</xdr:colOff>
      <xdr:row>50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7088D0-C76C-4365-81FF-FC7AFA2E2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C3B-BDEB-44F1-B8AE-5279E578C40B}">
  <dimension ref="A1:C24"/>
  <sheetViews>
    <sheetView workbookViewId="0">
      <selection activeCell="A2" sqref="A2:C17"/>
    </sheetView>
  </sheetViews>
  <sheetFormatPr baseColWidth="10" defaultRowHeight="15" x14ac:dyDescent="0.25"/>
  <cols>
    <col min="1" max="1" width="50.140625" bestFit="1" customWidth="1"/>
    <col min="2" max="2" width="15.5703125" bestFit="1" customWidth="1"/>
    <col min="3" max="3" width="21.42578125" customWidth="1"/>
  </cols>
  <sheetData>
    <row r="1" spans="1:3" ht="15.75" thickBot="1" x14ac:dyDescent="0.3"/>
    <row r="2" spans="1:3" ht="17.25" thickBot="1" x14ac:dyDescent="0.3">
      <c r="A2" s="1" t="s">
        <v>0</v>
      </c>
      <c r="B2" s="1" t="s">
        <v>1</v>
      </c>
      <c r="C2" s="1" t="s">
        <v>40</v>
      </c>
    </row>
    <row r="3" spans="1:3" ht="17.25" thickBot="1" x14ac:dyDescent="0.3">
      <c r="A3" s="2" t="s">
        <v>2</v>
      </c>
      <c r="B3" s="4" t="s">
        <v>3</v>
      </c>
      <c r="C3" s="5" t="s">
        <v>41</v>
      </c>
    </row>
    <row r="4" spans="1:3" ht="17.25" thickBot="1" x14ac:dyDescent="0.3">
      <c r="A4" s="2" t="s">
        <v>4</v>
      </c>
      <c r="B4" s="5" t="s">
        <v>5</v>
      </c>
      <c r="C4" s="5" t="s">
        <v>41</v>
      </c>
    </row>
    <row r="5" spans="1:3" ht="17.25" thickBot="1" x14ac:dyDescent="0.3">
      <c r="A5" s="2" t="s">
        <v>6</v>
      </c>
      <c r="B5" s="5" t="s">
        <v>7</v>
      </c>
      <c r="C5" s="5" t="s">
        <v>41</v>
      </c>
    </row>
    <row r="6" spans="1:3" ht="17.25" thickBot="1" x14ac:dyDescent="0.3">
      <c r="A6" s="2" t="s">
        <v>10</v>
      </c>
      <c r="B6" s="5" t="s">
        <v>11</v>
      </c>
      <c r="C6" s="5" t="s">
        <v>41</v>
      </c>
    </row>
    <row r="7" spans="1:3" ht="17.25" thickBot="1" x14ac:dyDescent="0.3">
      <c r="A7" s="2" t="s">
        <v>12</v>
      </c>
      <c r="B7" s="5" t="s">
        <v>13</v>
      </c>
      <c r="C7" s="5" t="s">
        <v>41</v>
      </c>
    </row>
    <row r="8" spans="1:3" ht="17.25" thickBot="1" x14ac:dyDescent="0.3">
      <c r="A8" s="2" t="s">
        <v>14</v>
      </c>
      <c r="B8" s="5" t="s">
        <v>15</v>
      </c>
      <c r="C8" s="5" t="s">
        <v>41</v>
      </c>
    </row>
    <row r="9" spans="1:3" ht="17.25" thickBot="1" x14ac:dyDescent="0.3">
      <c r="A9" s="2" t="s">
        <v>16</v>
      </c>
      <c r="B9" s="5" t="s">
        <v>17</v>
      </c>
      <c r="C9" s="5" t="s">
        <v>41</v>
      </c>
    </row>
    <row r="10" spans="1:3" ht="17.25" thickBot="1" x14ac:dyDescent="0.3">
      <c r="A10" s="2" t="s">
        <v>18</v>
      </c>
      <c r="B10" s="5" t="s">
        <v>19</v>
      </c>
      <c r="C10" s="5" t="s">
        <v>41</v>
      </c>
    </row>
    <row r="11" spans="1:3" ht="17.25" thickBot="1" x14ac:dyDescent="0.3">
      <c r="A11" s="2" t="s">
        <v>26</v>
      </c>
      <c r="B11" s="5" t="s">
        <v>25</v>
      </c>
      <c r="C11" s="5" t="s">
        <v>41</v>
      </c>
    </row>
    <row r="12" spans="1:3" ht="17.25" thickBot="1" x14ac:dyDescent="0.3">
      <c r="A12" s="2" t="s">
        <v>27</v>
      </c>
      <c r="B12" s="5" t="s">
        <v>19</v>
      </c>
      <c r="C12" s="5" t="s">
        <v>41</v>
      </c>
    </row>
    <row r="13" spans="1:3" ht="17.25" thickBot="1" x14ac:dyDescent="0.3">
      <c r="A13" s="2" t="s">
        <v>28</v>
      </c>
      <c r="B13" s="5" t="s">
        <v>29</v>
      </c>
      <c r="C13" s="5" t="s">
        <v>41</v>
      </c>
    </row>
    <row r="14" spans="1:3" ht="17.25" thickBot="1" x14ac:dyDescent="0.3">
      <c r="A14" s="2" t="s">
        <v>30</v>
      </c>
      <c r="B14" s="5" t="s">
        <v>31</v>
      </c>
      <c r="C14" s="5" t="s">
        <v>41</v>
      </c>
    </row>
    <row r="15" spans="1:3" ht="17.25" thickBot="1" x14ac:dyDescent="0.3">
      <c r="A15" s="2" t="s">
        <v>32</v>
      </c>
      <c r="B15" s="5" t="s">
        <v>33</v>
      </c>
      <c r="C15" s="5" t="s">
        <v>41</v>
      </c>
    </row>
    <row r="16" spans="1:3" ht="17.25" thickBot="1" x14ac:dyDescent="0.3">
      <c r="A16" s="2" t="s">
        <v>34</v>
      </c>
      <c r="B16" s="5" t="s">
        <v>35</v>
      </c>
      <c r="C16" s="5" t="s">
        <v>41</v>
      </c>
    </row>
    <row r="17" spans="1:3" ht="17.25" thickBot="1" x14ac:dyDescent="0.3">
      <c r="A17" s="2" t="s">
        <v>36</v>
      </c>
      <c r="B17" s="5" t="s">
        <v>15</v>
      </c>
      <c r="C17" s="5" t="s">
        <v>41</v>
      </c>
    </row>
    <row r="18" spans="1:3" ht="17.25" thickBot="1" x14ac:dyDescent="0.3">
      <c r="A18" s="2" t="s">
        <v>8</v>
      </c>
      <c r="B18" s="5" t="s">
        <v>9</v>
      </c>
      <c r="C18" s="5" t="s">
        <v>42</v>
      </c>
    </row>
    <row r="19" spans="1:3" ht="17.25" thickBot="1" x14ac:dyDescent="0.3">
      <c r="A19" s="2" t="s">
        <v>20</v>
      </c>
      <c r="B19" s="5" t="s">
        <v>21</v>
      </c>
      <c r="C19" s="5" t="s">
        <v>42</v>
      </c>
    </row>
    <row r="20" spans="1:3" ht="17.25" thickBot="1" x14ac:dyDescent="0.3">
      <c r="A20" s="2" t="s">
        <v>22</v>
      </c>
      <c r="B20" s="5" t="s">
        <v>23</v>
      </c>
      <c r="C20" s="5" t="s">
        <v>42</v>
      </c>
    </row>
    <row r="21" spans="1:3" ht="17.25" thickBot="1" x14ac:dyDescent="0.3">
      <c r="A21" s="2" t="s">
        <v>24</v>
      </c>
      <c r="B21" s="5" t="s">
        <v>25</v>
      </c>
      <c r="C21" s="5" t="s">
        <v>42</v>
      </c>
    </row>
    <row r="22" spans="1:3" ht="17.25" thickBot="1" x14ac:dyDescent="0.3">
      <c r="A22" s="2" t="s">
        <v>37</v>
      </c>
      <c r="B22" s="5" t="s">
        <v>38</v>
      </c>
      <c r="C22" s="5" t="s">
        <v>42</v>
      </c>
    </row>
    <row r="23" spans="1:3" ht="15" customHeight="1" x14ac:dyDescent="0.25">
      <c r="A23" s="3" t="s">
        <v>39</v>
      </c>
      <c r="B23" s="6">
        <v>735</v>
      </c>
      <c r="C23" s="6" t="s">
        <v>42</v>
      </c>
    </row>
    <row r="24" spans="1:3" ht="15.75" customHeight="1" x14ac:dyDescent="0.25"/>
  </sheetData>
  <sortState xmlns:xlrd2="http://schemas.microsoft.com/office/spreadsheetml/2017/richdata2" ref="A4:C23">
    <sortCondition ref="C4:C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0157-17F9-424E-9730-9CC51C3EC132}">
  <dimension ref="A1:H19"/>
  <sheetViews>
    <sheetView workbookViewId="0">
      <selection activeCell="D10" sqref="D10"/>
    </sheetView>
  </sheetViews>
  <sheetFormatPr baseColWidth="10" defaultRowHeight="15" x14ac:dyDescent="0.25"/>
  <cols>
    <col min="1" max="1" width="25" customWidth="1"/>
    <col min="2" max="2" width="15.5703125" bestFit="1" customWidth="1"/>
    <col min="3" max="3" width="22.7109375" bestFit="1" customWidth="1"/>
    <col min="4" max="4" width="38.5703125" customWidth="1"/>
    <col min="11" max="11" width="25.42578125" bestFit="1" customWidth="1"/>
    <col min="12" max="12" width="15.5703125" bestFit="1" customWidth="1"/>
    <col min="13" max="13" width="22.7109375" bestFit="1" customWidth="1"/>
  </cols>
  <sheetData>
    <row r="1" spans="1:8" x14ac:dyDescent="0.25">
      <c r="A1" t="s">
        <v>52</v>
      </c>
    </row>
    <row r="2" spans="1:8" ht="15.75" thickBot="1" x14ac:dyDescent="0.3">
      <c r="A2" t="s">
        <v>43</v>
      </c>
    </row>
    <row r="3" spans="1:8" ht="17.25" thickBot="1" x14ac:dyDescent="0.3">
      <c r="A3" t="s">
        <v>44</v>
      </c>
      <c r="F3" s="1" t="s">
        <v>0</v>
      </c>
      <c r="G3" s="1" t="s">
        <v>1</v>
      </c>
      <c r="H3" s="1" t="s">
        <v>40</v>
      </c>
    </row>
    <row r="4" spans="1:8" ht="17.25" thickBot="1" x14ac:dyDescent="0.3">
      <c r="A4" t="s">
        <v>45</v>
      </c>
      <c r="F4" s="2" t="s">
        <v>8</v>
      </c>
      <c r="G4" s="5">
        <v>143000</v>
      </c>
      <c r="H4" s="5" t="s">
        <v>42</v>
      </c>
    </row>
    <row r="5" spans="1:8" ht="17.25" thickBot="1" x14ac:dyDescent="0.3">
      <c r="A5" t="s">
        <v>46</v>
      </c>
      <c r="F5" s="2" t="s">
        <v>20</v>
      </c>
      <c r="G5" s="5">
        <v>8250</v>
      </c>
      <c r="H5" s="5" t="s">
        <v>42</v>
      </c>
    </row>
    <row r="6" spans="1:8" ht="17.25" thickBot="1" x14ac:dyDescent="0.3">
      <c r="F6" s="2" t="s">
        <v>22</v>
      </c>
      <c r="G6" s="5">
        <v>8370</v>
      </c>
      <c r="H6" s="5" t="s">
        <v>42</v>
      </c>
    </row>
    <row r="7" spans="1:8" ht="17.25" thickBot="1" x14ac:dyDescent="0.3">
      <c r="F7" s="2" t="s">
        <v>24</v>
      </c>
      <c r="G7" s="5">
        <v>1500</v>
      </c>
      <c r="H7" s="5" t="s">
        <v>42</v>
      </c>
    </row>
    <row r="8" spans="1:8" ht="17.25" thickBot="1" x14ac:dyDescent="0.3">
      <c r="A8" t="s">
        <v>37</v>
      </c>
      <c r="B8" s="9">
        <f>G8</f>
        <v>164350</v>
      </c>
      <c r="C8" s="26">
        <f>(B8/$B$8)</f>
        <v>1</v>
      </c>
      <c r="F8" s="2" t="s">
        <v>37</v>
      </c>
      <c r="G8" s="5">
        <v>164350</v>
      </c>
      <c r="H8" s="5" t="s">
        <v>42</v>
      </c>
    </row>
    <row r="9" spans="1:8" ht="16.5" x14ac:dyDescent="0.25">
      <c r="A9" t="s">
        <v>47</v>
      </c>
      <c r="B9" s="7">
        <f>G4</f>
        <v>143000</v>
      </c>
      <c r="C9" s="26">
        <f>(B9/$B$8)</f>
        <v>0.87009431092181322</v>
      </c>
      <c r="F9" s="3" t="s">
        <v>39</v>
      </c>
      <c r="G9" s="6">
        <v>735</v>
      </c>
      <c r="H9" s="6" t="s">
        <v>42</v>
      </c>
    </row>
    <row r="10" spans="1:8" x14ac:dyDescent="0.25">
      <c r="A10" s="12" t="s">
        <v>48</v>
      </c>
      <c r="B10" s="13">
        <f>B8-B9</f>
        <v>21350</v>
      </c>
      <c r="C10" s="26">
        <f t="shared" ref="C9:C19" si="0">(B10/$B$8)</f>
        <v>0.12990568907818681</v>
      </c>
      <c r="F10" s="8"/>
    </row>
    <row r="11" spans="1:8" x14ac:dyDescent="0.25">
      <c r="A11" s="10" t="s">
        <v>49</v>
      </c>
      <c r="C11" s="26">
        <f t="shared" si="0"/>
        <v>0</v>
      </c>
    </row>
    <row r="12" spans="1:8" x14ac:dyDescent="0.25">
      <c r="A12" t="s">
        <v>22</v>
      </c>
      <c r="B12" s="7">
        <f>G6</f>
        <v>8370</v>
      </c>
      <c r="C12" s="26">
        <f t="shared" si="0"/>
        <v>5.0927897779129906E-2</v>
      </c>
    </row>
    <row r="13" spans="1:8" x14ac:dyDescent="0.25">
      <c r="A13" t="s">
        <v>50</v>
      </c>
      <c r="B13" s="7">
        <f>G5</f>
        <v>8250</v>
      </c>
      <c r="C13" s="26">
        <f t="shared" si="0"/>
        <v>5.0197748707027687E-2</v>
      </c>
    </row>
    <row r="14" spans="1:8" x14ac:dyDescent="0.25">
      <c r="A14" t="s">
        <v>51</v>
      </c>
      <c r="B14" s="7">
        <f>G7</f>
        <v>1500</v>
      </c>
      <c r="C14" s="26">
        <f t="shared" si="0"/>
        <v>9.1268634012777617E-3</v>
      </c>
    </row>
    <row r="15" spans="1:8" x14ac:dyDescent="0.25">
      <c r="A15" s="12" t="s">
        <v>53</v>
      </c>
      <c r="B15" s="11">
        <v>3515</v>
      </c>
      <c r="C15" s="26">
        <f t="shared" si="0"/>
        <v>2.1387283236994219E-2</v>
      </c>
    </row>
    <row r="16" spans="1:8" x14ac:dyDescent="0.25">
      <c r="A16" t="s">
        <v>54</v>
      </c>
      <c r="B16" s="7">
        <f>G9</f>
        <v>735</v>
      </c>
      <c r="C16" s="26">
        <f t="shared" si="0"/>
        <v>4.4721630666261026E-3</v>
      </c>
    </row>
    <row r="17" spans="1:4" x14ac:dyDescent="0.25">
      <c r="A17" s="12" t="s">
        <v>55</v>
      </c>
      <c r="B17" s="13">
        <f>B15-B16</f>
        <v>2780</v>
      </c>
      <c r="C17" s="26">
        <f t="shared" si="0"/>
        <v>1.6915120170368118E-2</v>
      </c>
    </row>
    <row r="18" spans="1:4" x14ac:dyDescent="0.25">
      <c r="A18" s="14" t="s">
        <v>56</v>
      </c>
      <c r="B18" s="9">
        <v>695</v>
      </c>
      <c r="C18" s="26">
        <f t="shared" si="0"/>
        <v>4.2287800425920294E-3</v>
      </c>
    </row>
    <row r="19" spans="1:4" x14ac:dyDescent="0.25">
      <c r="A19" s="12" t="s">
        <v>57</v>
      </c>
      <c r="B19" s="13">
        <f>B17-B18</f>
        <v>2085</v>
      </c>
      <c r="C19" s="27">
        <f t="shared" si="0"/>
        <v>1.2686340127776087E-2</v>
      </c>
      <c r="D19" s="28" t="s">
        <v>78</v>
      </c>
    </row>
  </sheetData>
  <pageMargins left="0.7" right="0.7" top="0.75" bottom="0.75" header="0.3" footer="0.3"/>
  <ignoredErrors>
    <ignoredError sqref="B10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DF28-7483-4E04-8511-97DB936C2F89}">
  <dimension ref="A1:P37"/>
  <sheetViews>
    <sheetView tabSelected="1" topLeftCell="A11" workbookViewId="0">
      <selection activeCell="N36" sqref="N36"/>
    </sheetView>
  </sheetViews>
  <sheetFormatPr baseColWidth="10" defaultRowHeight="15" x14ac:dyDescent="0.25"/>
  <cols>
    <col min="1" max="1" width="28.85546875" customWidth="1"/>
    <col min="2" max="2" width="20.7109375" customWidth="1"/>
    <col min="6" max="6" width="31" customWidth="1"/>
    <col min="7" max="7" width="13" bestFit="1" customWidth="1"/>
    <col min="14" max="14" width="50.140625" bestFit="1" customWidth="1"/>
    <col min="15" max="15" width="15.5703125" bestFit="1" customWidth="1"/>
    <col min="16" max="16" width="18" bestFit="1" customWidth="1"/>
  </cols>
  <sheetData>
    <row r="1" spans="1:16" ht="15.75" thickBot="1" x14ac:dyDescent="0.3">
      <c r="A1" t="s">
        <v>58</v>
      </c>
    </row>
    <row r="2" spans="1:16" ht="17.25" thickBot="1" x14ac:dyDescent="0.3">
      <c r="A2" t="s">
        <v>43</v>
      </c>
      <c r="N2" s="1" t="s">
        <v>0</v>
      </c>
      <c r="O2" s="1" t="s">
        <v>1</v>
      </c>
      <c r="P2" s="1" t="s">
        <v>40</v>
      </c>
    </row>
    <row r="3" spans="1:16" ht="17.25" thickBot="1" x14ac:dyDescent="0.3">
      <c r="A3" t="s">
        <v>44</v>
      </c>
      <c r="N3" s="2" t="s">
        <v>2</v>
      </c>
      <c r="O3" s="4">
        <v>4800</v>
      </c>
      <c r="P3" s="5" t="s">
        <v>41</v>
      </c>
    </row>
    <row r="4" spans="1:16" ht="17.25" thickBot="1" x14ac:dyDescent="0.3">
      <c r="A4" t="s">
        <v>45</v>
      </c>
      <c r="N4" s="2" t="s">
        <v>4</v>
      </c>
      <c r="O4" s="5">
        <v>250000</v>
      </c>
      <c r="P4" s="5" t="s">
        <v>41</v>
      </c>
    </row>
    <row r="5" spans="1:16" ht="17.25" thickBot="1" x14ac:dyDescent="0.3">
      <c r="A5" t="s">
        <v>46</v>
      </c>
      <c r="N5" s="2" t="s">
        <v>6</v>
      </c>
      <c r="O5" s="5">
        <v>151140</v>
      </c>
      <c r="P5" s="5" t="s">
        <v>41</v>
      </c>
    </row>
    <row r="6" spans="1:16" ht="17.25" thickBot="1" x14ac:dyDescent="0.3">
      <c r="N6" s="2" t="s">
        <v>10</v>
      </c>
      <c r="O6" s="5">
        <v>178500</v>
      </c>
      <c r="P6" s="5" t="s">
        <v>41</v>
      </c>
    </row>
    <row r="7" spans="1:16" ht="17.25" thickBot="1" x14ac:dyDescent="0.3">
      <c r="N7" s="2" t="s">
        <v>12</v>
      </c>
      <c r="O7" s="5">
        <v>5600</v>
      </c>
      <c r="P7" s="5" t="s">
        <v>41</v>
      </c>
    </row>
    <row r="8" spans="1:16" ht="17.25" thickBot="1" x14ac:dyDescent="0.3">
      <c r="A8" s="10" t="s">
        <v>59</v>
      </c>
      <c r="B8" s="9"/>
      <c r="N8" s="2" t="s">
        <v>14</v>
      </c>
      <c r="O8" s="5">
        <v>18000</v>
      </c>
      <c r="P8" s="5" t="s">
        <v>41</v>
      </c>
    </row>
    <row r="9" spans="1:16" ht="17.25" thickBot="1" x14ac:dyDescent="0.3">
      <c r="A9" s="16" t="s">
        <v>60</v>
      </c>
      <c r="B9" s="9"/>
      <c r="C9" t="s">
        <v>79</v>
      </c>
      <c r="N9" s="2" t="s">
        <v>16</v>
      </c>
      <c r="O9" s="5">
        <v>2400</v>
      </c>
      <c r="P9" s="5" t="s">
        <v>41</v>
      </c>
    </row>
    <row r="10" spans="1:16" ht="17.25" thickBot="1" x14ac:dyDescent="0.3">
      <c r="A10" s="15" t="s">
        <v>6</v>
      </c>
      <c r="B10" s="18">
        <f>O5</f>
        <v>151140</v>
      </c>
      <c r="C10" s="26">
        <f t="shared" ref="C10:C19" si="0">B10/$B$20</f>
        <v>0.43326453388372893</v>
      </c>
      <c r="N10" s="2" t="s">
        <v>18</v>
      </c>
      <c r="O10" s="5">
        <v>15000</v>
      </c>
      <c r="P10" s="5" t="s">
        <v>41</v>
      </c>
    </row>
    <row r="11" spans="1:16" ht="17.25" thickBot="1" x14ac:dyDescent="0.3">
      <c r="A11" t="s">
        <v>16</v>
      </c>
      <c r="B11" s="7">
        <f>O9</f>
        <v>2400</v>
      </c>
      <c r="C11" s="26">
        <f t="shared" si="0"/>
        <v>6.8799449604403165E-3</v>
      </c>
      <c r="N11" s="2" t="s">
        <v>26</v>
      </c>
      <c r="O11" s="5">
        <v>1500</v>
      </c>
      <c r="P11" s="5" t="s">
        <v>41</v>
      </c>
    </row>
    <row r="12" spans="1:16" ht="17.25" thickBot="1" x14ac:dyDescent="0.3">
      <c r="A12" t="s">
        <v>27</v>
      </c>
      <c r="B12" s="7">
        <f>O12</f>
        <v>15000</v>
      </c>
      <c r="C12" s="26">
        <f t="shared" si="0"/>
        <v>4.2999656002751976E-2</v>
      </c>
      <c r="N12" s="2" t="s">
        <v>27</v>
      </c>
      <c r="O12" s="5">
        <v>15000</v>
      </c>
      <c r="P12" s="5" t="s">
        <v>41</v>
      </c>
    </row>
    <row r="13" spans="1:16" ht="17.25" thickBot="1" x14ac:dyDescent="0.3">
      <c r="A13" s="10" t="s">
        <v>62</v>
      </c>
      <c r="B13" s="22">
        <f>SUM(B10:B12)</f>
        <v>168540</v>
      </c>
      <c r="C13" s="26">
        <f t="shared" si="0"/>
        <v>0.4831441348469212</v>
      </c>
      <c r="N13" s="2" t="s">
        <v>28</v>
      </c>
      <c r="O13" s="5">
        <v>21000</v>
      </c>
      <c r="P13" s="5" t="s">
        <v>41</v>
      </c>
    </row>
    <row r="14" spans="1:16" ht="17.25" thickBot="1" x14ac:dyDescent="0.3">
      <c r="A14" s="16" t="s">
        <v>61</v>
      </c>
      <c r="B14" s="7"/>
      <c r="C14" s="26">
        <f t="shared" si="0"/>
        <v>0</v>
      </c>
      <c r="N14" s="2" t="s">
        <v>30</v>
      </c>
      <c r="O14" s="5">
        <v>24835</v>
      </c>
      <c r="P14" s="5" t="s">
        <v>41</v>
      </c>
    </row>
    <row r="15" spans="1:16" ht="17.25" thickBot="1" x14ac:dyDescent="0.3">
      <c r="A15" s="17" t="s">
        <v>63</v>
      </c>
      <c r="B15" s="19">
        <f>O6</f>
        <v>178500</v>
      </c>
      <c r="C15" s="26">
        <f t="shared" si="0"/>
        <v>0.51169590643274854</v>
      </c>
      <c r="N15" s="2" t="s">
        <v>32</v>
      </c>
      <c r="O15" s="5">
        <v>1600</v>
      </c>
      <c r="P15" s="5" t="s">
        <v>41</v>
      </c>
    </row>
    <row r="16" spans="1:16" ht="17.25" thickBot="1" x14ac:dyDescent="0.3">
      <c r="A16" s="17" t="s">
        <v>64</v>
      </c>
      <c r="B16" s="7">
        <f>-O8</f>
        <v>-18000</v>
      </c>
      <c r="C16" s="26">
        <f t="shared" si="0"/>
        <v>-5.159958720330237E-2</v>
      </c>
      <c r="N16" s="2" t="s">
        <v>34</v>
      </c>
      <c r="O16" s="5">
        <v>24220</v>
      </c>
      <c r="P16" s="5" t="s">
        <v>41</v>
      </c>
    </row>
    <row r="17" spans="1:16" ht="17.25" thickBot="1" x14ac:dyDescent="0.3">
      <c r="A17" s="15" t="s">
        <v>65</v>
      </c>
      <c r="B17" s="20">
        <f>O3</f>
        <v>4800</v>
      </c>
      <c r="C17" s="26">
        <f t="shared" si="0"/>
        <v>1.3759889920880633E-2</v>
      </c>
      <c r="N17" s="2" t="s">
        <v>36</v>
      </c>
      <c r="O17" s="5">
        <v>18000</v>
      </c>
      <c r="P17" s="5" t="s">
        <v>41</v>
      </c>
    </row>
    <row r="18" spans="1:16" x14ac:dyDescent="0.25">
      <c r="A18" s="14" t="s">
        <v>66</v>
      </c>
      <c r="B18" s="9">
        <f>O10</f>
        <v>15000</v>
      </c>
      <c r="C18" s="26">
        <f t="shared" si="0"/>
        <v>4.2999656002751976E-2</v>
      </c>
    </row>
    <row r="19" spans="1:16" x14ac:dyDescent="0.25">
      <c r="A19" s="12" t="s">
        <v>67</v>
      </c>
      <c r="B19" s="21">
        <f>SUM(B15:B18)</f>
        <v>180300</v>
      </c>
      <c r="C19" s="26">
        <f t="shared" si="0"/>
        <v>0.5168558651530788</v>
      </c>
    </row>
    <row r="20" spans="1:16" x14ac:dyDescent="0.25">
      <c r="A20" s="12" t="s">
        <v>68</v>
      </c>
      <c r="B20" s="22">
        <f>B19+B13</f>
        <v>348840</v>
      </c>
      <c r="C20" s="24">
        <f>B20/$B$20</f>
        <v>1</v>
      </c>
    </row>
    <row r="21" spans="1:16" x14ac:dyDescent="0.25">
      <c r="A21" s="10" t="s">
        <v>69</v>
      </c>
    </row>
    <row r="22" spans="1:16" x14ac:dyDescent="0.25">
      <c r="A22" s="16" t="s">
        <v>60</v>
      </c>
    </row>
    <row r="23" spans="1:16" x14ac:dyDescent="0.25">
      <c r="A23" t="s">
        <v>30</v>
      </c>
      <c r="B23" s="7">
        <f>O14</f>
        <v>24835</v>
      </c>
      <c r="C23" s="26">
        <f t="shared" ref="C23:C36" si="1">B23/$B$37</f>
        <v>7.119309712188969E-2</v>
      </c>
    </row>
    <row r="24" spans="1:16" x14ac:dyDescent="0.25">
      <c r="A24" t="str">
        <f>N11</f>
        <v>Impuestos por pagar</v>
      </c>
      <c r="B24" s="7">
        <f>O11</f>
        <v>1500</v>
      </c>
      <c r="C24" s="26">
        <f t="shared" si="1"/>
        <v>4.2999656002751978E-3</v>
      </c>
    </row>
    <row r="25" spans="1:16" x14ac:dyDescent="0.25">
      <c r="A25" t="str">
        <f>N7</f>
        <v>Costos y Gastos por Pagar</v>
      </c>
      <c r="B25" s="7">
        <f>O7</f>
        <v>5600</v>
      </c>
      <c r="C25" s="26">
        <f t="shared" si="1"/>
        <v>1.6053204907694071E-2</v>
      </c>
    </row>
    <row r="26" spans="1:16" x14ac:dyDescent="0.25">
      <c r="A26" t="str">
        <f>N15</f>
        <v>Provisión Prestaciones Laborales</v>
      </c>
      <c r="B26" s="7">
        <f>O15</f>
        <v>1600</v>
      </c>
      <c r="C26" s="26">
        <f t="shared" si="1"/>
        <v>4.586629973626878E-3</v>
      </c>
    </row>
    <row r="27" spans="1:16" x14ac:dyDescent="0.25">
      <c r="A27" s="10" t="s">
        <v>70</v>
      </c>
      <c r="B27" s="22">
        <f>SUM(B23:B26)</f>
        <v>33535</v>
      </c>
      <c r="C27" s="26">
        <f t="shared" si="1"/>
        <v>9.613289760348584E-2</v>
      </c>
    </row>
    <row r="28" spans="1:16" x14ac:dyDescent="0.25">
      <c r="A28" s="16" t="s">
        <v>71</v>
      </c>
      <c r="C28" s="26">
        <f t="shared" si="1"/>
        <v>0</v>
      </c>
    </row>
    <row r="29" spans="1:16" x14ac:dyDescent="0.25">
      <c r="A29" t="str">
        <f>N13</f>
        <v>Préstamos Bancarios Largo Plazo</v>
      </c>
      <c r="B29" s="7">
        <f>O13</f>
        <v>21000</v>
      </c>
      <c r="C29" s="26">
        <f t="shared" si="1"/>
        <v>6.0199518403852771E-2</v>
      </c>
    </row>
    <row r="30" spans="1:16" x14ac:dyDescent="0.25">
      <c r="A30" s="12" t="s">
        <v>72</v>
      </c>
      <c r="B30" s="11">
        <f>B29</f>
        <v>21000</v>
      </c>
      <c r="C30" s="26">
        <f t="shared" si="1"/>
        <v>6.0199518403852771E-2</v>
      </c>
      <c r="E30" s="23" t="s">
        <v>83</v>
      </c>
      <c r="F30" t="s">
        <v>82</v>
      </c>
      <c r="G30" t="s">
        <v>84</v>
      </c>
      <c r="H30" t="s">
        <v>79</v>
      </c>
    </row>
    <row r="31" spans="1:16" x14ac:dyDescent="0.25">
      <c r="A31" s="10" t="s">
        <v>73</v>
      </c>
      <c r="C31" s="26">
        <f t="shared" si="1"/>
        <v>0</v>
      </c>
      <c r="F31" t="s">
        <v>80</v>
      </c>
      <c r="G31" s="7">
        <f>B30</f>
        <v>21000</v>
      </c>
      <c r="H31" s="25">
        <f>G31/$G$33</f>
        <v>6.660217884270786E-2</v>
      </c>
    </row>
    <row r="32" spans="1:16" x14ac:dyDescent="0.25">
      <c r="A32" t="s">
        <v>74</v>
      </c>
      <c r="B32" s="7">
        <f>O4</f>
        <v>250000</v>
      </c>
      <c r="C32" s="26">
        <f t="shared" si="1"/>
        <v>0.71666093337919967</v>
      </c>
      <c r="F32" t="s">
        <v>81</v>
      </c>
      <c r="G32" s="7">
        <f>B36</f>
        <v>294305</v>
      </c>
      <c r="H32" s="25">
        <f>G32/$G$33</f>
        <v>0.9333978211572922</v>
      </c>
    </row>
    <row r="33" spans="1:8" x14ac:dyDescent="0.25">
      <c r="A33" t="str">
        <f>N16</f>
        <v>Reserva Legal</v>
      </c>
      <c r="B33" s="7">
        <f>O16</f>
        <v>24220</v>
      </c>
      <c r="C33" s="26">
        <f t="shared" si="1"/>
        <v>6.9430111225776858E-2</v>
      </c>
      <c r="F33" t="s">
        <v>85</v>
      </c>
      <c r="G33" s="7">
        <f>SUM(G31:G32)</f>
        <v>315305</v>
      </c>
      <c r="H33" s="25">
        <f>G33/$G$33</f>
        <v>1</v>
      </c>
    </row>
    <row r="34" spans="1:8" x14ac:dyDescent="0.25">
      <c r="A34" t="s">
        <v>75</v>
      </c>
      <c r="B34" s="7">
        <v>2085</v>
      </c>
      <c r="C34" s="26">
        <f t="shared" si="1"/>
        <v>5.9769521843825247E-3</v>
      </c>
    </row>
    <row r="35" spans="1:8" x14ac:dyDescent="0.25">
      <c r="A35" t="str">
        <f>N17</f>
        <v>Utilidades Retenidas (Al 31 de diciembre del 2020)</v>
      </c>
      <c r="B35" s="7">
        <f>O17</f>
        <v>18000</v>
      </c>
      <c r="C35" s="26">
        <f t="shared" si="1"/>
        <v>5.159958720330237E-2</v>
      </c>
    </row>
    <row r="36" spans="1:8" x14ac:dyDescent="0.25">
      <c r="A36" s="23" t="s">
        <v>76</v>
      </c>
      <c r="B36" s="7">
        <f>SUM(B32:B35)</f>
        <v>294305</v>
      </c>
      <c r="C36" s="26">
        <f t="shared" si="1"/>
        <v>0.8436675839926614</v>
      </c>
    </row>
    <row r="37" spans="1:8" x14ac:dyDescent="0.25">
      <c r="A37" s="10" t="s">
        <v>77</v>
      </c>
      <c r="B37" s="11">
        <f>B30+B27+B36</f>
        <v>348840</v>
      </c>
      <c r="C37" s="26">
        <f>B37/$B$37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ER</vt:lpstr>
      <vt:lpstr>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Azurdia</dc:creator>
  <cp:lastModifiedBy>Azurdia</cp:lastModifiedBy>
  <dcterms:created xsi:type="dcterms:W3CDTF">2022-01-22T01:20:18Z</dcterms:created>
  <dcterms:modified xsi:type="dcterms:W3CDTF">2022-01-22T02:24:05Z</dcterms:modified>
</cp:coreProperties>
</file>