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B7EA55E2-23BE-461C-A49C-8EC30AD8764B}" xr6:coauthVersionLast="47" xr6:coauthVersionMax="47" xr10:uidLastSave="{00000000-0000-0000-0000-000000000000}"/>
  <bookViews>
    <workbookView xWindow="28680" yWindow="-2580" windowWidth="29040" windowHeight="15840" activeTab="2" xr2:uid="{584430B5-0DAD-47A6-8B87-D8F50AEDBD6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3" l="1"/>
  <c r="F36" i="3" s="1"/>
  <c r="F38" i="3" s="1"/>
  <c r="E35" i="3"/>
  <c r="E36" i="3"/>
  <c r="E38" i="3" s="1"/>
  <c r="D38" i="3"/>
  <c r="D36" i="3"/>
  <c r="D35" i="3"/>
  <c r="C38" i="3"/>
  <c r="C36" i="3"/>
  <c r="D29" i="3" l="1"/>
  <c r="D33" i="3" s="1"/>
  <c r="E29" i="3"/>
  <c r="E33" i="3" s="1"/>
  <c r="F29" i="3"/>
  <c r="F33" i="3" s="1"/>
  <c r="C29" i="3"/>
  <c r="C33" i="3" s="1"/>
  <c r="D25" i="3"/>
  <c r="D32" i="3" s="1"/>
  <c r="D34" i="3" s="1"/>
  <c r="E25" i="3"/>
  <c r="E32" i="3" s="1"/>
  <c r="E34" i="3" s="1"/>
  <c r="F25" i="3"/>
  <c r="F32" i="3" s="1"/>
  <c r="F34" i="3" s="1"/>
  <c r="C25" i="3"/>
  <c r="C32" i="3" s="1"/>
  <c r="C34" i="3" s="1"/>
  <c r="D45" i="2"/>
  <c r="D57" i="2"/>
  <c r="D33" i="2"/>
  <c r="D24" i="2"/>
  <c r="B26" i="1"/>
  <c r="B24" i="1"/>
  <c r="D46" i="2"/>
  <c r="D44" i="2"/>
  <c r="D43" i="2"/>
  <c r="C33" i="2"/>
  <c r="F17" i="2"/>
  <c r="B61" i="1"/>
  <c r="B28" i="1"/>
  <c r="B27" i="1"/>
  <c r="B25" i="1"/>
</calcChain>
</file>

<file path=xl/sharedStrings.xml><?xml version="1.0" encoding="utf-8"?>
<sst xmlns="http://schemas.openxmlformats.org/spreadsheetml/2006/main" count="75" uniqueCount="51">
  <si>
    <t>Empresa</t>
  </si>
  <si>
    <t>Costo no aprovechar descuento</t>
  </si>
  <si>
    <t>descuento ofrecido</t>
  </si>
  <si>
    <t>vencimineto de cuenta</t>
  </si>
  <si>
    <t>plazo del descuento</t>
  </si>
  <si>
    <t>neto</t>
  </si>
  <si>
    <t>Para A</t>
  </si>
  <si>
    <t>Para B</t>
  </si>
  <si>
    <t>Para C</t>
  </si>
  <si>
    <t>Para D</t>
  </si>
  <si>
    <t>Para E</t>
  </si>
  <si>
    <t>A</t>
  </si>
  <si>
    <t>B</t>
  </si>
  <si>
    <t>C</t>
  </si>
  <si>
    <t>D</t>
  </si>
  <si>
    <t>E</t>
  </si>
  <si>
    <t>Tasa preferencial</t>
  </si>
  <si>
    <t>Prestamo</t>
  </si>
  <si>
    <t>P</t>
  </si>
  <si>
    <t>Tas apreferencial del banco</t>
  </si>
  <si>
    <t>Plazo del prestamo</t>
  </si>
  <si>
    <t>n</t>
  </si>
  <si>
    <t>dias</t>
  </si>
  <si>
    <t>Tasa de interes</t>
  </si>
  <si>
    <t>i</t>
  </si>
  <si>
    <t>trimestral</t>
  </si>
  <si>
    <t>Usa</t>
  </si>
  <si>
    <t>no usa</t>
  </si>
  <si>
    <t>Por el prestamo</t>
  </si>
  <si>
    <t>Tasa a 90 dias</t>
  </si>
  <si>
    <t>Intereses</t>
  </si>
  <si>
    <t>Tasa anualizada</t>
  </si>
  <si>
    <t>Ventas</t>
  </si>
  <si>
    <t>Entradas de efectivo</t>
  </si>
  <si>
    <t>Salidas de efectivo</t>
  </si>
  <si>
    <t>Total de entradas de efectivo del periodo</t>
  </si>
  <si>
    <t>Saldo del periodo</t>
  </si>
  <si>
    <t>Saldo al final del periodo</t>
  </si>
  <si>
    <t>Faltante de efectivo</t>
  </si>
  <si>
    <t>Trim1</t>
  </si>
  <si>
    <t>Trim2</t>
  </si>
  <si>
    <t>Trim3</t>
  </si>
  <si>
    <t>Trim4</t>
  </si>
  <si>
    <t>Cuentas por cobrar</t>
  </si>
  <si>
    <t>Total de entradas de efectivo</t>
  </si>
  <si>
    <t>Desembolso</t>
  </si>
  <si>
    <t>Total salidas de efectivo</t>
  </si>
  <si>
    <t>Resumen de movimientos de efectivo</t>
  </si>
  <si>
    <t xml:space="preserve"> - Total de Salidas de Efectivo del periodo</t>
  </si>
  <si>
    <t xml:space="preserve"> + Saldo al inicio del período</t>
  </si>
  <si>
    <t xml:space="preserve"> - requerimineto minimo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</si>
</sst>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0.0%"/>
    <numFmt numFmtId="167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0" fontId="2" fillId="0" borderId="0" xfId="0" applyFont="1"/>
    <xf numFmtId="0" fontId="2" fillId="2" borderId="0" xfId="0" applyFont="1" applyFill="1"/>
    <xf numFmtId="164" fontId="2" fillId="2" borderId="0" xfId="2" applyNumberFormat="1" applyFont="1" applyFill="1"/>
    <xf numFmtId="9" fontId="2" fillId="2" borderId="0" xfId="0" applyNumberFormat="1" applyFont="1" applyFill="1"/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44" fontId="0" fillId="0" borderId="0" xfId="0" applyNumberFormat="1" applyFont="1" applyFill="1"/>
    <xf numFmtId="10" fontId="2" fillId="2" borderId="0" xfId="2" applyNumberFormat="1" applyFont="1" applyFill="1"/>
    <xf numFmtId="167" fontId="0" fillId="0" borderId="0" xfId="0" applyNumberFormat="1"/>
    <xf numFmtId="167" fontId="0" fillId="0" borderId="1" xfId="0" applyNumberFormat="1" applyBorder="1"/>
    <xf numFmtId="44" fontId="2" fillId="2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456352</xdr:colOff>
      <xdr:row>20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EC2627-E385-406E-9260-9968D757B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92067" cy="369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102870</xdr:rowOff>
    </xdr:from>
    <xdr:to>
      <xdr:col>10</xdr:col>
      <xdr:colOff>476250</xdr:colOff>
      <xdr:row>56</xdr:row>
      <xdr:rowOff>133055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113626-E12C-4C46-A1CE-D2DD8D21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41870"/>
          <a:ext cx="9525000" cy="29295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0</xdr:rowOff>
    </xdr:from>
    <xdr:to>
      <xdr:col>8</xdr:col>
      <xdr:colOff>516256</xdr:colOff>
      <xdr:row>75</xdr:row>
      <xdr:rowOff>102415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A3D3BE-8A57-42B3-AAF2-23547802A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220450"/>
          <a:ext cx="8001000" cy="2460805"/>
        </a:xfrm>
        <a:prstGeom prst="rect">
          <a:avLst/>
        </a:prstGeom>
      </xdr:spPr>
    </xdr:pic>
    <xdr:clientData/>
  </xdr:twoCellAnchor>
  <xdr:oneCellAnchor>
    <xdr:from>
      <xdr:col>0</xdr:col>
      <xdr:colOff>666750</xdr:colOff>
      <xdr:row>78</xdr:row>
      <xdr:rowOff>19050</xdr:rowOff>
    </xdr:from>
    <xdr:ext cx="4669163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586684C-BBDE-45EF-BCDE-A690124D2C97}"/>
            </a:ext>
          </a:extLst>
        </xdr:cNvPr>
        <xdr:cNvSpPr txBox="1"/>
      </xdr:nvSpPr>
      <xdr:spPr>
        <a:xfrm>
          <a:off x="666750" y="14135100"/>
          <a:ext cx="4669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Se</a:t>
          </a:r>
          <a:r>
            <a:rPr lang="es-GT" sz="1100" baseline="0"/>
            <a:t> debe quedar con el proveedor B porque tiene un plazo al crédito de 60 días</a:t>
          </a:r>
          <a:endParaRPr lang="es-G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16807</xdr:colOff>
      <xdr:row>13</xdr:row>
      <xdr:rowOff>55583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3BC13-1E40-4C1A-8320-E19731853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31542" cy="2419688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15</xdr:row>
      <xdr:rowOff>47625</xdr:rowOff>
    </xdr:from>
    <xdr:to>
      <xdr:col>11</xdr:col>
      <xdr:colOff>38495</xdr:colOff>
      <xdr:row>18</xdr:row>
      <xdr:rowOff>173448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684E19-3952-4664-A2ED-E5F88EBA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2762250"/>
          <a:ext cx="2829320" cy="66874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25</xdr:row>
      <xdr:rowOff>76200</xdr:rowOff>
    </xdr:from>
    <xdr:to>
      <xdr:col>5</xdr:col>
      <xdr:colOff>324632</xdr:colOff>
      <xdr:row>30</xdr:row>
      <xdr:rowOff>19167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DDAC0E-504D-431E-8470-1DC33E01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4600575"/>
          <a:ext cx="5599577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38100</xdr:rowOff>
    </xdr:from>
    <xdr:to>
      <xdr:col>10</xdr:col>
      <xdr:colOff>553874</xdr:colOff>
      <xdr:row>39</xdr:row>
      <xdr:rowOff>38226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17ED02-791D-4C2A-A45F-2A16C4329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91250"/>
          <a:ext cx="10204604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10</xdr:col>
      <xdr:colOff>687244</xdr:colOff>
      <xdr:row>53</xdr:row>
      <xdr:rowOff>152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18DB1B-A15C-4F93-A685-0C9522B60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05825"/>
          <a:ext cx="10345594" cy="1086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116205</xdr:colOff>
      <xdr:row>18</xdr:row>
      <xdr:rowOff>41805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D3490-E9FA-4AE1-A43F-3786042A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1025" cy="3299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EC31-4033-4970-8CD5-6058D1061E12}">
  <dimension ref="A22:O61"/>
  <sheetViews>
    <sheetView topLeftCell="A4" workbookViewId="0">
      <selection activeCell="B26" sqref="B26"/>
    </sheetView>
  </sheetViews>
  <sheetFormatPr baseColWidth="10" defaultRowHeight="14.4" x14ac:dyDescent="0.3"/>
  <cols>
    <col min="2" max="2" width="28.33203125" bestFit="1" customWidth="1"/>
  </cols>
  <sheetData>
    <row r="22" spans="1:15" x14ac:dyDescent="0.3">
      <c r="G22" t="s">
        <v>6</v>
      </c>
      <c r="L22" t="s">
        <v>10</v>
      </c>
    </row>
    <row r="23" spans="1:15" x14ac:dyDescent="0.3">
      <c r="A23" t="s">
        <v>0</v>
      </c>
      <c r="B23" t="s">
        <v>1</v>
      </c>
      <c r="C23" t="s">
        <v>16</v>
      </c>
      <c r="G23" t="s">
        <v>2</v>
      </c>
      <c r="I23">
        <v>1</v>
      </c>
      <c r="L23" t="s">
        <v>2</v>
      </c>
      <c r="N23">
        <v>2</v>
      </c>
    </row>
    <row r="24" spans="1:15" x14ac:dyDescent="0.3">
      <c r="A24" t="s">
        <v>11</v>
      </c>
      <c r="B24" s="3">
        <f>((I23)/(100-I23))*((365)/(I24-I25))</f>
        <v>0.73737373737373746</v>
      </c>
      <c r="C24" s="1">
        <v>0.17</v>
      </c>
      <c r="G24" t="s">
        <v>3</v>
      </c>
      <c r="I24">
        <v>20</v>
      </c>
      <c r="J24" t="s">
        <v>5</v>
      </c>
      <c r="L24" t="s">
        <v>3</v>
      </c>
      <c r="N24">
        <v>40</v>
      </c>
      <c r="O24" t="s">
        <v>5</v>
      </c>
    </row>
    <row r="25" spans="1:15" x14ac:dyDescent="0.3">
      <c r="A25" t="s">
        <v>12</v>
      </c>
      <c r="B25" s="3">
        <f>((I28)/(100-I28))*((365)/(I29-I30))</f>
        <v>0.14897959183673468</v>
      </c>
      <c r="C25" s="1">
        <v>0.17</v>
      </c>
      <c r="G25" t="s">
        <v>4</v>
      </c>
      <c r="I25">
        <v>15</v>
      </c>
      <c r="L25" t="s">
        <v>4</v>
      </c>
      <c r="N25">
        <v>15</v>
      </c>
    </row>
    <row r="26" spans="1:15" x14ac:dyDescent="0.3">
      <c r="A26" t="s">
        <v>13</v>
      </c>
      <c r="B26" s="3">
        <f>((I33)/(100-I33))*((365)/(I34-I35))</f>
        <v>0.32253313696612668</v>
      </c>
      <c r="C26" s="1">
        <v>0.17</v>
      </c>
    </row>
    <row r="27" spans="1:15" x14ac:dyDescent="0.3">
      <c r="A27" t="s">
        <v>14</v>
      </c>
      <c r="B27" s="3">
        <f>((I38)/(100-I38))*((365)/(I39-I40))</f>
        <v>0.15881073241479335</v>
      </c>
      <c r="C27" s="1">
        <v>0.17</v>
      </c>
      <c r="G27" t="s">
        <v>7</v>
      </c>
    </row>
    <row r="28" spans="1:15" x14ac:dyDescent="0.3">
      <c r="A28" s="6" t="s">
        <v>15</v>
      </c>
      <c r="B28" s="7">
        <f>((N23)/(100-N23))*((365)/(N24-N25))</f>
        <v>0.29795918367346935</v>
      </c>
      <c r="C28" s="1">
        <v>0.17</v>
      </c>
      <c r="G28" t="s">
        <v>2</v>
      </c>
      <c r="I28">
        <v>2</v>
      </c>
    </row>
    <row r="29" spans="1:15" x14ac:dyDescent="0.3">
      <c r="G29" t="s">
        <v>3</v>
      </c>
      <c r="I29">
        <v>60</v>
      </c>
      <c r="J29" t="s">
        <v>5</v>
      </c>
    </row>
    <row r="30" spans="1:15" x14ac:dyDescent="0.3">
      <c r="G30" t="s">
        <v>4</v>
      </c>
      <c r="I30">
        <v>10</v>
      </c>
    </row>
    <row r="32" spans="1:15" x14ac:dyDescent="0.3">
      <c r="G32" t="s">
        <v>8</v>
      </c>
    </row>
    <row r="33" spans="7:10" x14ac:dyDescent="0.3">
      <c r="G33" t="s">
        <v>2</v>
      </c>
      <c r="I33">
        <v>3</v>
      </c>
    </row>
    <row r="34" spans="7:10" x14ac:dyDescent="0.3">
      <c r="G34" t="s">
        <v>3</v>
      </c>
      <c r="I34">
        <v>45</v>
      </c>
      <c r="J34" t="s">
        <v>5</v>
      </c>
    </row>
    <row r="35" spans="7:10" x14ac:dyDescent="0.3">
      <c r="G35" t="s">
        <v>4</v>
      </c>
      <c r="I35">
        <v>10</v>
      </c>
    </row>
    <row r="37" spans="7:10" x14ac:dyDescent="0.3">
      <c r="G37" t="s">
        <v>9</v>
      </c>
    </row>
    <row r="38" spans="7:10" x14ac:dyDescent="0.3">
      <c r="G38" t="s">
        <v>2</v>
      </c>
      <c r="I38">
        <v>1.5</v>
      </c>
    </row>
    <row r="39" spans="7:10" x14ac:dyDescent="0.3">
      <c r="G39" t="s">
        <v>3</v>
      </c>
      <c r="I39">
        <v>45</v>
      </c>
      <c r="J39" t="s">
        <v>5</v>
      </c>
    </row>
    <row r="40" spans="7:10" x14ac:dyDescent="0.3">
      <c r="G40" t="s">
        <v>4</v>
      </c>
      <c r="I40">
        <v>10</v>
      </c>
    </row>
    <row r="60" spans="1:3" x14ac:dyDescent="0.3">
      <c r="A60" t="s">
        <v>0</v>
      </c>
      <c r="B60" t="s">
        <v>1</v>
      </c>
      <c r="C60" t="s">
        <v>16</v>
      </c>
    </row>
    <row r="61" spans="1:3" x14ac:dyDescent="0.3">
      <c r="A61" s="6" t="s">
        <v>11</v>
      </c>
      <c r="B61" s="7">
        <f>B24</f>
        <v>0.73737373737373746</v>
      </c>
      <c r="C61" s="8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DF1C-3DD6-4354-B886-2FB58FCD831F}">
  <dimension ref="A16:F57"/>
  <sheetViews>
    <sheetView topLeftCell="A25" workbookViewId="0">
      <selection activeCell="D46" sqref="D46"/>
    </sheetView>
  </sheetViews>
  <sheetFormatPr baseColWidth="10" defaultRowHeight="14.4" x14ac:dyDescent="0.3"/>
  <cols>
    <col min="1" max="1" width="24.6640625" bestFit="1" customWidth="1"/>
    <col min="2" max="2" width="9.33203125" customWidth="1"/>
    <col min="3" max="3" width="15.33203125" bestFit="1" customWidth="1"/>
    <col min="4" max="6" width="15.109375" bestFit="1" customWidth="1"/>
  </cols>
  <sheetData>
    <row r="16" spans="1:6" x14ac:dyDescent="0.3">
      <c r="A16" t="s">
        <v>17</v>
      </c>
      <c r="B16" t="s">
        <v>18</v>
      </c>
      <c r="C16" s="9">
        <v>70000000</v>
      </c>
      <c r="E16" t="s">
        <v>26</v>
      </c>
      <c r="F16" s="9">
        <v>45000000</v>
      </c>
    </row>
    <row r="17" spans="1:6" x14ac:dyDescent="0.3">
      <c r="A17" t="s">
        <v>19</v>
      </c>
      <c r="C17" s="4">
        <v>0.04</v>
      </c>
      <c r="E17" t="s">
        <v>27</v>
      </c>
      <c r="F17" s="10">
        <f>C16-F16</f>
        <v>25000000</v>
      </c>
    </row>
    <row r="18" spans="1:6" x14ac:dyDescent="0.3">
      <c r="A18" t="s">
        <v>20</v>
      </c>
      <c r="B18" t="s">
        <v>21</v>
      </c>
      <c r="C18">
        <v>90</v>
      </c>
      <c r="D18" t="s">
        <v>22</v>
      </c>
    </row>
    <row r="19" spans="1:6" x14ac:dyDescent="0.3">
      <c r="A19" t="s">
        <v>23</v>
      </c>
      <c r="B19" t="s">
        <v>24</v>
      </c>
      <c r="C19" s="4">
        <v>2.3E-2</v>
      </c>
      <c r="D19" t="s">
        <v>25</v>
      </c>
    </row>
    <row r="23" spans="1:6" x14ac:dyDescent="0.3">
      <c r="E23" s="5"/>
    </row>
    <row r="24" spans="1:6" x14ac:dyDescent="0.3">
      <c r="D24" s="11">
        <f>F17*C17</f>
        <v>1000000</v>
      </c>
    </row>
    <row r="33" spans="3:5" x14ac:dyDescent="0.3">
      <c r="C33" s="12">
        <f>F16*(1+0.023)^4</f>
        <v>49285032.65284498</v>
      </c>
      <c r="D33" s="11">
        <f>C33-F16</f>
        <v>4285032.6528449804</v>
      </c>
    </row>
    <row r="43" spans="3:5" x14ac:dyDescent="0.3">
      <c r="C43" t="s">
        <v>28</v>
      </c>
      <c r="D43" s="9">
        <f>C16*(1+0.023)^4</f>
        <v>76665606.348869979</v>
      </c>
      <c r="E43" t="s">
        <v>13</v>
      </c>
    </row>
    <row r="44" spans="3:5" x14ac:dyDescent="0.3">
      <c r="C44" t="s">
        <v>30</v>
      </c>
      <c r="D44" s="10">
        <f>D43-C16</f>
        <v>6665606.3488699794</v>
      </c>
    </row>
    <row r="45" spans="3:5" x14ac:dyDescent="0.3">
      <c r="C45" t="s">
        <v>29</v>
      </c>
      <c r="D45" s="2">
        <f>D44/C16</f>
        <v>9.5222947840999703E-2</v>
      </c>
    </row>
    <row r="46" spans="3:5" x14ac:dyDescent="0.3">
      <c r="C46" t="s">
        <v>31</v>
      </c>
      <c r="D46" s="13">
        <f>(1+0.1)^(365/C18)-1</f>
        <v>0.47187298498063535</v>
      </c>
    </row>
    <row r="55" spans="3:4" x14ac:dyDescent="0.3">
      <c r="C55" t="s">
        <v>28</v>
      </c>
      <c r="D55" s="9">
        <v>76665606.348869979</v>
      </c>
    </row>
    <row r="56" spans="3:4" x14ac:dyDescent="0.3">
      <c r="C56" t="s">
        <v>30</v>
      </c>
      <c r="D56" s="10">
        <v>6665606.3488699794</v>
      </c>
    </row>
    <row r="57" spans="3:4" x14ac:dyDescent="0.3">
      <c r="C57" t="s">
        <v>31</v>
      </c>
      <c r="D57" s="13">
        <f>D56/D55</f>
        <v>8.6943893961235558E-2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7D5A-9900-4848-AAC3-F619FB56360F}">
  <dimension ref="B21:F38"/>
  <sheetViews>
    <sheetView tabSelected="1" workbookViewId="0">
      <selection activeCell="F36" sqref="F36"/>
    </sheetView>
  </sheetViews>
  <sheetFormatPr baseColWidth="10" defaultRowHeight="14.4" x14ac:dyDescent="0.3"/>
  <cols>
    <col min="2" max="2" width="37.109375" bestFit="1" customWidth="1"/>
  </cols>
  <sheetData>
    <row r="21" spans="2:6" x14ac:dyDescent="0.3">
      <c r="B21" s="5" t="s">
        <v>33</v>
      </c>
    </row>
    <row r="22" spans="2:6" x14ac:dyDescent="0.3">
      <c r="C22" t="s">
        <v>39</v>
      </c>
      <c r="D22" t="s">
        <v>40</v>
      </c>
      <c r="E22" t="s">
        <v>41</v>
      </c>
      <c r="F22" t="s">
        <v>42</v>
      </c>
    </row>
    <row r="23" spans="2:6" x14ac:dyDescent="0.3">
      <c r="B23" t="s">
        <v>32</v>
      </c>
      <c r="C23" s="14">
        <v>50</v>
      </c>
      <c r="D23" s="14">
        <v>155</v>
      </c>
      <c r="E23" s="14">
        <v>170</v>
      </c>
      <c r="F23" s="14">
        <v>165</v>
      </c>
    </row>
    <row r="24" spans="2:6" x14ac:dyDescent="0.3">
      <c r="B24" t="s">
        <v>43</v>
      </c>
      <c r="C24" s="14">
        <v>240</v>
      </c>
      <c r="D24" s="14">
        <v>0</v>
      </c>
      <c r="E24" s="14">
        <v>0</v>
      </c>
      <c r="F24" s="14">
        <v>0</v>
      </c>
    </row>
    <row r="25" spans="2:6" x14ac:dyDescent="0.3">
      <c r="B25" s="6" t="s">
        <v>44</v>
      </c>
      <c r="C25" s="14">
        <f>SUM(C23:C24)</f>
        <v>290</v>
      </c>
      <c r="D25" s="14">
        <f t="shared" ref="D25:F25" si="0">SUM(D23:D24)</f>
        <v>155</v>
      </c>
      <c r="E25" s="14">
        <f t="shared" si="0"/>
        <v>170</v>
      </c>
      <c r="F25" s="14">
        <f t="shared" si="0"/>
        <v>165</v>
      </c>
    </row>
    <row r="27" spans="2:6" x14ac:dyDescent="0.3">
      <c r="B27" s="5" t="s">
        <v>34</v>
      </c>
      <c r="C27" s="14"/>
      <c r="D27" s="14"/>
      <c r="E27" s="14"/>
    </row>
    <row r="28" spans="2:6" x14ac:dyDescent="0.3">
      <c r="B28" t="s">
        <v>45</v>
      </c>
      <c r="C28" s="14">
        <v>170</v>
      </c>
      <c r="D28" s="14">
        <v>160</v>
      </c>
      <c r="E28" s="14">
        <v>185</v>
      </c>
      <c r="F28" s="14">
        <v>190</v>
      </c>
    </row>
    <row r="29" spans="2:6" x14ac:dyDescent="0.3">
      <c r="B29" s="6" t="s">
        <v>46</v>
      </c>
      <c r="C29" s="14">
        <f>SUM(C28)</f>
        <v>170</v>
      </c>
      <c r="D29" s="14">
        <f t="shared" ref="D29:F29" si="1">SUM(D28)</f>
        <v>160</v>
      </c>
      <c r="E29" s="14">
        <f t="shared" si="1"/>
        <v>185</v>
      </c>
      <c r="F29" s="14">
        <f t="shared" si="1"/>
        <v>190</v>
      </c>
    </row>
    <row r="31" spans="2:6" x14ac:dyDescent="0.3">
      <c r="B31" s="5" t="s">
        <v>47</v>
      </c>
    </row>
    <row r="32" spans="2:6" x14ac:dyDescent="0.3">
      <c r="B32" t="s">
        <v>35</v>
      </c>
      <c r="C32" s="14">
        <f>C25</f>
        <v>290</v>
      </c>
      <c r="D32" s="14">
        <f t="shared" ref="D32:F32" si="2">D25</f>
        <v>155</v>
      </c>
      <c r="E32" s="14">
        <f t="shared" si="2"/>
        <v>170</v>
      </c>
      <c r="F32" s="14">
        <f t="shared" si="2"/>
        <v>165</v>
      </c>
    </row>
    <row r="33" spans="2:6" x14ac:dyDescent="0.3">
      <c r="B33" t="s">
        <v>48</v>
      </c>
      <c r="C33" s="14">
        <f>C29</f>
        <v>170</v>
      </c>
      <c r="D33" s="14">
        <f t="shared" ref="D33:F33" si="3">D29</f>
        <v>160</v>
      </c>
      <c r="E33" s="14">
        <f t="shared" si="3"/>
        <v>185</v>
      </c>
      <c r="F33" s="14">
        <f t="shared" si="3"/>
        <v>190</v>
      </c>
    </row>
    <row r="34" spans="2:6" ht="15" thickBot="1" x14ac:dyDescent="0.35">
      <c r="B34" s="6" t="s">
        <v>36</v>
      </c>
      <c r="C34" s="15">
        <f>C32-C33</f>
        <v>120</v>
      </c>
      <c r="D34" s="15">
        <f t="shared" ref="D34:F34" si="4">D32-D33</f>
        <v>-5</v>
      </c>
      <c r="E34" s="15">
        <f t="shared" si="4"/>
        <v>-15</v>
      </c>
      <c r="F34" s="15">
        <f t="shared" si="4"/>
        <v>-25</v>
      </c>
    </row>
    <row r="35" spans="2:6" ht="15" thickTop="1" x14ac:dyDescent="0.3">
      <c r="B35" t="s">
        <v>49</v>
      </c>
      <c r="C35" s="14">
        <v>45</v>
      </c>
      <c r="D35" s="14">
        <f>C36</f>
        <v>165</v>
      </c>
      <c r="E35" s="14">
        <f>D36</f>
        <v>160</v>
      </c>
      <c r="F35" s="10">
        <f>E36</f>
        <v>145</v>
      </c>
    </row>
    <row r="36" spans="2:6" x14ac:dyDescent="0.3">
      <c r="B36" t="s">
        <v>37</v>
      </c>
      <c r="C36" s="9">
        <f>C34+C35</f>
        <v>165</v>
      </c>
      <c r="D36" s="9">
        <f>D34+D35</f>
        <v>160</v>
      </c>
      <c r="E36" s="9">
        <f t="shared" ref="E36:F36" si="5">E34+E35</f>
        <v>145</v>
      </c>
      <c r="F36" s="9">
        <f t="shared" si="5"/>
        <v>120</v>
      </c>
    </row>
    <row r="37" spans="2:6" x14ac:dyDescent="0.3">
      <c r="B37" t="s">
        <v>50</v>
      </c>
      <c r="C37" s="9">
        <v>160</v>
      </c>
      <c r="D37" s="9">
        <v>160</v>
      </c>
      <c r="E37" s="9">
        <v>160</v>
      </c>
      <c r="F37" s="9">
        <v>160</v>
      </c>
    </row>
    <row r="38" spans="2:6" x14ac:dyDescent="0.3">
      <c r="B38" s="6" t="s">
        <v>38</v>
      </c>
      <c r="C38" s="16">
        <f>C36-C37</f>
        <v>5</v>
      </c>
      <c r="D38" s="16">
        <f t="shared" ref="D38:F38" si="6">D36-D37</f>
        <v>0</v>
      </c>
      <c r="E38" s="16">
        <f t="shared" si="6"/>
        <v>-15</v>
      </c>
      <c r="F38" s="16">
        <f t="shared" si="6"/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2022-03-26T01:33:08Z</dcterms:created>
  <dcterms:modified xsi:type="dcterms:W3CDTF">2022-03-26T02:48:48Z</dcterms:modified>
</cp:coreProperties>
</file>