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critorio\Tareas 50GB II\Fundamentos y analis financiero\"/>
    </mc:Choice>
  </mc:AlternateContent>
  <xr:revisionPtr revIDLastSave="0" documentId="13_ncr:1_{DCD5060F-9F10-4B70-A274-B6DFE61033D0}" xr6:coauthVersionLast="47" xr6:coauthVersionMax="47" xr10:uidLastSave="{00000000-0000-0000-0000-000000000000}"/>
  <bookViews>
    <workbookView xWindow="28680" yWindow="-2580" windowWidth="29040" windowHeight="15840" activeTab="1" xr2:uid="{00000000-000D-0000-FFFF-FFFF00000000}"/>
  </bookViews>
  <sheets>
    <sheet name="Inciso a)" sheetId="3" r:id="rId1"/>
    <sheet name="Escenario Pesimista" sheetId="9" r:id="rId2"/>
    <sheet name="Escenario Optimista" sheetId="10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1" i="9" l="1"/>
  <c r="C47" i="9"/>
  <c r="C35" i="10"/>
  <c r="C34" i="10"/>
  <c r="C45" i="10"/>
  <c r="D52" i="9"/>
  <c r="G52" i="10"/>
  <c r="G51" i="3"/>
  <c r="E41" i="10" l="1"/>
  <c r="E43" i="10" s="1"/>
  <c r="E46" i="10" s="1"/>
  <c r="D41" i="10"/>
  <c r="C41" i="10"/>
  <c r="E39" i="10"/>
  <c r="D39" i="10"/>
  <c r="D43" i="10" s="1"/>
  <c r="D46" i="10" s="1"/>
  <c r="C39" i="10"/>
  <c r="E35" i="10"/>
  <c r="D35" i="10"/>
  <c r="C37" i="10"/>
  <c r="E34" i="10"/>
  <c r="E37" i="10" s="1"/>
  <c r="E45" i="10" s="1"/>
  <c r="D34" i="10"/>
  <c r="D37" i="10" s="1"/>
  <c r="D45" i="10" s="1"/>
  <c r="E41" i="9"/>
  <c r="D41" i="9"/>
  <c r="C41" i="9"/>
  <c r="E39" i="9"/>
  <c r="D39" i="9"/>
  <c r="C39" i="9"/>
  <c r="C43" i="9" s="1"/>
  <c r="C46" i="9" s="1"/>
  <c r="E35" i="9"/>
  <c r="D35" i="9"/>
  <c r="C35" i="9"/>
  <c r="E34" i="9"/>
  <c r="E37" i="9" s="1"/>
  <c r="E45" i="9" s="1"/>
  <c r="D34" i="9"/>
  <c r="D37" i="9" s="1"/>
  <c r="D45" i="9" s="1"/>
  <c r="C34" i="9"/>
  <c r="E45" i="3"/>
  <c r="D45" i="3"/>
  <c r="C45" i="3"/>
  <c r="E43" i="3"/>
  <c r="E46" i="3" s="1"/>
  <c r="E47" i="3" s="1"/>
  <c r="D43" i="3"/>
  <c r="D46" i="3" s="1"/>
  <c r="C43" i="3"/>
  <c r="C46" i="3" s="1"/>
  <c r="D41" i="3"/>
  <c r="E41" i="3"/>
  <c r="C41" i="3"/>
  <c r="D39" i="3"/>
  <c r="E39" i="3"/>
  <c r="C39" i="3"/>
  <c r="E35" i="3"/>
  <c r="D35" i="3"/>
  <c r="C35" i="3"/>
  <c r="E34" i="3"/>
  <c r="D34" i="3"/>
  <c r="C34" i="3"/>
  <c r="C43" i="10" l="1"/>
  <c r="C46" i="10" s="1"/>
  <c r="C47" i="10" s="1"/>
  <c r="C49" i="10" s="1"/>
  <c r="D43" i="9"/>
  <c r="D46" i="9" s="1"/>
  <c r="D47" i="9" s="1"/>
  <c r="E43" i="9"/>
  <c r="E46" i="9" s="1"/>
  <c r="E47" i="9" s="1"/>
  <c r="C37" i="9"/>
  <c r="C45" i="9" s="1"/>
  <c r="C49" i="9" s="1"/>
  <c r="D47" i="10"/>
  <c r="E47" i="10"/>
  <c r="C37" i="3"/>
  <c r="D37" i="3"/>
  <c r="E37" i="3"/>
  <c r="D48" i="10" l="1"/>
  <c r="D49" i="10" s="1"/>
  <c r="C51" i="10"/>
  <c r="D48" i="9"/>
  <c r="D49" i="9" s="1"/>
  <c r="G52" i="9" s="1"/>
  <c r="E48" i="10" l="1"/>
  <c r="E49" i="10" s="1"/>
  <c r="E51" i="10" s="1"/>
  <c r="D51" i="10"/>
  <c r="E48" i="9"/>
  <c r="E49" i="9" s="1"/>
  <c r="E51" i="9" s="1"/>
  <c r="D47" i="3" l="1"/>
  <c r="C47" i="3"/>
  <c r="C49" i="3" s="1"/>
  <c r="C51" i="3" l="1"/>
  <c r="D48" i="3"/>
  <c r="D49" i="3" s="1"/>
  <c r="E48" i="3" l="1"/>
  <c r="E49" i="3" s="1"/>
  <c r="E51" i="3" s="1"/>
  <c r="D51" i="3"/>
</calcChain>
</file>

<file path=xl/sharedStrings.xml><?xml version="1.0" encoding="utf-8"?>
<sst xmlns="http://schemas.openxmlformats.org/spreadsheetml/2006/main" count="108" uniqueCount="34">
  <si>
    <t>Ventas</t>
  </si>
  <si>
    <t>Diciembre</t>
  </si>
  <si>
    <t>Enero</t>
  </si>
  <si>
    <t>Febrero</t>
  </si>
  <si>
    <t>Marzo</t>
  </si>
  <si>
    <t>Datos Históricos</t>
  </si>
  <si>
    <t>Datos Pronosticados</t>
  </si>
  <si>
    <t>ENTRADAS DE EFECTIVO</t>
  </si>
  <si>
    <t>Ventas al Crédito a 30 días (50%)</t>
  </si>
  <si>
    <t>Ingresos por Ventas:</t>
  </si>
  <si>
    <t>Total de Entradas de Efectivo del Período</t>
  </si>
  <si>
    <t>Compras (60% de las ventas)</t>
  </si>
  <si>
    <t>SALIDAS DE EFECTIVO</t>
  </si>
  <si>
    <t>Total de Salidas de Efectivo del Período</t>
  </si>
  <si>
    <t>RESUMEN DEL MOVIMIENTO EFECTIVO</t>
  </si>
  <si>
    <t>Saldo del Período</t>
  </si>
  <si>
    <t>(-) Total de Salidas de Efectivo del Período</t>
  </si>
  <si>
    <t>(+) Saldo al Inicio del Período</t>
  </si>
  <si>
    <t>(-) Requirimiento Mínimo de Efectivo</t>
  </si>
  <si>
    <t>Saldo al Final del Período</t>
  </si>
  <si>
    <t>Excedente de Efectivo</t>
  </si>
  <si>
    <t>Faltante de Efectivo</t>
  </si>
  <si>
    <t>Ventas al Contado (50%)</t>
  </si>
  <si>
    <t>Venta de activo fijo</t>
  </si>
  <si>
    <t>Compras en Efectivo</t>
  </si>
  <si>
    <t>Compras de activos fijos</t>
  </si>
  <si>
    <t>Sueldos (5% sobre ventas)</t>
  </si>
  <si>
    <t>Impuestos pendientes</t>
  </si>
  <si>
    <t>TRABAJO 4</t>
  </si>
  <si>
    <t>DEL 01 DE ENERO AL 31 DE MARZO DEL 2022</t>
  </si>
  <si>
    <t>EXPRESADO EN QUETZALES</t>
  </si>
  <si>
    <t xml:space="preserve">PRESUPUESTO DE CAJA </t>
  </si>
  <si>
    <t>Entradas de efectivo</t>
  </si>
  <si>
    <t>Salidas de efectivo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</si>
</sst>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Q&quot;* #,##0.00_-;\-&quot;Q&quot;* #,##0.00_-;_-&quot;Q&quot;* &quot;-&quot;??_-;_-@_-"/>
    <numFmt numFmtId="164" formatCode="_-[$Q-100A]* #,##0.00_-;\-[$Q-100A]* #,##0.00_-;_-[$Q-100A]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left" vertical="center"/>
    </xf>
    <xf numFmtId="164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2" fillId="0" borderId="0" xfId="0" applyFont="1"/>
    <xf numFmtId="164" fontId="0" fillId="0" borderId="1" xfId="0" applyNumberFormat="1" applyBorder="1"/>
    <xf numFmtId="164" fontId="1" fillId="0" borderId="3" xfId="0" applyNumberFormat="1" applyFont="1" applyBorder="1"/>
    <xf numFmtId="0" fontId="0" fillId="0" borderId="0" xfId="0" applyFont="1"/>
    <xf numFmtId="164" fontId="0" fillId="0" borderId="2" xfId="0" applyNumberFormat="1" applyFont="1" applyBorder="1"/>
    <xf numFmtId="0" fontId="0" fillId="0" borderId="0" xfId="0" applyBorder="1"/>
    <xf numFmtId="0" fontId="0" fillId="0" borderId="2" xfId="0" applyFont="1" applyBorder="1"/>
    <xf numFmtId="0" fontId="0" fillId="0" borderId="4" xfId="0" applyFont="1" applyBorder="1" applyAlignment="1"/>
    <xf numFmtId="0" fontId="0" fillId="2" borderId="2" xfId="0" applyFont="1" applyFill="1" applyBorder="1"/>
    <xf numFmtId="44" fontId="0" fillId="0" borderId="1" xfId="1" applyFont="1" applyBorder="1"/>
    <xf numFmtId="44" fontId="0" fillId="0" borderId="0" xfId="1" applyFont="1"/>
    <xf numFmtId="44" fontId="0" fillId="0" borderId="0" xfId="0" applyNumberFormat="1"/>
    <xf numFmtId="0" fontId="0" fillId="0" borderId="4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325755</xdr:colOff>
      <xdr:row>19</xdr:row>
      <xdr:rowOff>91440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28E7A63-5ADA-40E8-9C28-592BDF2DF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734425" cy="3533775"/>
        </a:xfrm>
        <a:prstGeom prst="rect">
          <a:avLst/>
        </a:prstGeom>
      </xdr:spPr>
    </xdr:pic>
    <xdr:clientData/>
  </xdr:twoCellAnchor>
  <xdr:twoCellAnchor>
    <xdr:from>
      <xdr:col>1</xdr:col>
      <xdr:colOff>1188720</xdr:colOff>
      <xdr:row>52</xdr:row>
      <xdr:rowOff>129540</xdr:rowOff>
    </xdr:from>
    <xdr:to>
      <xdr:col>2</xdr:col>
      <xdr:colOff>411480</xdr:colOff>
      <xdr:row>58</xdr:row>
      <xdr:rowOff>76200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752AD6A7-F10A-4A04-B6E8-D9D4B8791B21}"/>
            </a:ext>
          </a:extLst>
        </xdr:cNvPr>
        <xdr:cNvSpPr/>
      </xdr:nvSpPr>
      <xdr:spPr>
        <a:xfrm>
          <a:off x="1703070" y="9578340"/>
          <a:ext cx="2070735" cy="1032510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GT" sz="1100">
              <a:solidFill>
                <a:srgbClr val="FF0000"/>
              </a:solidFill>
            </a:rPr>
            <a:t>La</a:t>
          </a:r>
          <a:r>
            <a:rPr lang="es-GT" sz="1100" baseline="0">
              <a:solidFill>
                <a:srgbClr val="FF0000"/>
              </a:solidFill>
            </a:rPr>
            <a:t> empresa no necesita solicitar préstamos para cubrir su falta de efectivo. Para el mes de marzo, excede su presupuesto en         Q53,000</a:t>
          </a:r>
          <a:endParaRPr lang="es-GT" sz="1100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106681</xdr:rowOff>
    </xdr:from>
    <xdr:to>
      <xdr:col>14</xdr:col>
      <xdr:colOff>304800</xdr:colOff>
      <xdr:row>20</xdr:row>
      <xdr:rowOff>55155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80516D7-0425-4829-9D64-C55E272641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106681"/>
          <a:ext cx="12009120" cy="3609884"/>
        </a:xfrm>
        <a:prstGeom prst="rect">
          <a:avLst/>
        </a:prstGeom>
      </xdr:spPr>
    </xdr:pic>
    <xdr:clientData/>
  </xdr:twoCellAnchor>
  <xdr:twoCellAnchor>
    <xdr:from>
      <xdr:col>1</xdr:col>
      <xdr:colOff>1510665</xdr:colOff>
      <xdr:row>54</xdr:row>
      <xdr:rowOff>129540</xdr:rowOff>
    </xdr:from>
    <xdr:to>
      <xdr:col>3</xdr:col>
      <xdr:colOff>1905</xdr:colOff>
      <xdr:row>59</xdr:row>
      <xdr:rowOff>85724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DA4EF805-63CE-47A7-BACE-64BD9A1628B7}"/>
            </a:ext>
          </a:extLst>
        </xdr:cNvPr>
        <xdr:cNvSpPr/>
      </xdr:nvSpPr>
      <xdr:spPr>
        <a:xfrm>
          <a:off x="2025015" y="9940290"/>
          <a:ext cx="2072640" cy="861059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GT" sz="1100">
              <a:solidFill>
                <a:srgbClr val="FF0000"/>
              </a:solidFill>
            </a:rPr>
            <a:t>La empresa debe solicitar un préstamo</a:t>
          </a:r>
          <a:r>
            <a:rPr lang="es-GT" sz="1100" baseline="0">
              <a:solidFill>
                <a:srgbClr val="FF0000"/>
              </a:solidFill>
            </a:rPr>
            <a:t> por: Q31,000 para cubrir la deuda indicada por los 3 meses.</a:t>
          </a:r>
          <a:endParaRPr lang="es-GT" sz="1100">
            <a:solidFill>
              <a:srgbClr val="FF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106681</xdr:rowOff>
    </xdr:from>
    <xdr:to>
      <xdr:col>14</xdr:col>
      <xdr:colOff>358140</xdr:colOff>
      <xdr:row>20</xdr:row>
      <xdr:rowOff>55155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1CB1CD-DFC5-4998-AFBD-04193AF7D4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106681"/>
          <a:ext cx="12009120" cy="3609884"/>
        </a:xfrm>
        <a:prstGeom prst="rect">
          <a:avLst/>
        </a:prstGeom>
      </xdr:spPr>
    </xdr:pic>
    <xdr:clientData/>
  </xdr:twoCellAnchor>
  <xdr:twoCellAnchor>
    <xdr:from>
      <xdr:col>1</xdr:col>
      <xdr:colOff>1771650</xdr:colOff>
      <xdr:row>52</xdr:row>
      <xdr:rowOff>163830</xdr:rowOff>
    </xdr:from>
    <xdr:to>
      <xdr:col>3</xdr:col>
      <xdr:colOff>382905</xdr:colOff>
      <xdr:row>58</xdr:row>
      <xdr:rowOff>100965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F035FF20-6F58-437B-B696-83508C601DB1}"/>
            </a:ext>
          </a:extLst>
        </xdr:cNvPr>
        <xdr:cNvSpPr/>
      </xdr:nvSpPr>
      <xdr:spPr>
        <a:xfrm>
          <a:off x="2286000" y="9612630"/>
          <a:ext cx="2068830" cy="1022985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GT" sz="1100">
              <a:solidFill>
                <a:srgbClr val="FF0000"/>
              </a:solidFill>
            </a:rPr>
            <a:t>La</a:t>
          </a:r>
          <a:r>
            <a:rPr lang="es-GT" sz="1100" baseline="0">
              <a:solidFill>
                <a:srgbClr val="FF0000"/>
              </a:solidFill>
            </a:rPr>
            <a:t> empresa no necesita solicitar préstamos para cubrir su falta de efectivo. Para el mes de marzo, excede su presupuesto en         Q137,000</a:t>
          </a:r>
          <a:endParaRPr lang="es-GT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8:J54"/>
  <sheetViews>
    <sheetView topLeftCell="A22" workbookViewId="0">
      <selection activeCell="I45" sqref="I45"/>
    </sheetView>
  </sheetViews>
  <sheetFormatPr baseColWidth="10" defaultColWidth="9.109375" defaultRowHeight="14.4" x14ac:dyDescent="0.3"/>
  <cols>
    <col min="1" max="1" width="7.5546875" customWidth="1"/>
    <col min="2" max="2" width="41.5546875" bestFit="1" customWidth="1"/>
    <col min="3" max="3" width="14.44140625" bestFit="1" customWidth="1"/>
    <col min="4" max="5" width="12.77734375" bestFit="1" customWidth="1"/>
    <col min="6" max="6" width="12.6640625" bestFit="1" customWidth="1"/>
    <col min="7" max="7" width="11.6640625" bestFit="1" customWidth="1"/>
  </cols>
  <sheetData>
    <row r="8" spans="1:10" x14ac:dyDescent="0.3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3">
      <c r="A9" s="1"/>
      <c r="B9" s="1"/>
      <c r="C9" s="1"/>
      <c r="D9" s="1"/>
      <c r="E9" s="1"/>
      <c r="F9" s="1"/>
      <c r="G9" s="1"/>
      <c r="H9" s="1"/>
      <c r="I9" s="1"/>
      <c r="J9" s="1"/>
    </row>
    <row r="22" spans="2:6" x14ac:dyDescent="0.3">
      <c r="B22" s="9"/>
      <c r="C22" s="13" t="s">
        <v>5</v>
      </c>
      <c r="D22" s="18" t="s">
        <v>6</v>
      </c>
      <c r="E22" s="19"/>
      <c r="F22" s="20"/>
    </row>
    <row r="23" spans="2:6" x14ac:dyDescent="0.3">
      <c r="B23" s="9"/>
      <c r="C23" s="14" t="s">
        <v>1</v>
      </c>
      <c r="D23" s="14" t="s">
        <v>2</v>
      </c>
      <c r="E23" s="14" t="s">
        <v>3</v>
      </c>
      <c r="F23" s="14" t="s">
        <v>4</v>
      </c>
    </row>
    <row r="24" spans="2:6" x14ac:dyDescent="0.3">
      <c r="B24" s="12" t="s">
        <v>0</v>
      </c>
      <c r="C24" s="10">
        <v>45000</v>
      </c>
      <c r="D24" s="10">
        <v>100000</v>
      </c>
      <c r="E24" s="10">
        <v>100000</v>
      </c>
      <c r="F24" s="10">
        <v>100000</v>
      </c>
    </row>
    <row r="25" spans="2:6" x14ac:dyDescent="0.3">
      <c r="B25" s="12" t="s">
        <v>11</v>
      </c>
      <c r="C25" s="10"/>
      <c r="D25" s="10">
        <v>60000</v>
      </c>
      <c r="E25" s="10">
        <v>60000</v>
      </c>
      <c r="F25" s="10">
        <v>60000</v>
      </c>
    </row>
    <row r="26" spans="2:6" s="11" customFormat="1" x14ac:dyDescent="0.3"/>
    <row r="27" spans="2:6" x14ac:dyDescent="0.3">
      <c r="B27" t="s">
        <v>28</v>
      </c>
    </row>
    <row r="28" spans="2:6" x14ac:dyDescent="0.3">
      <c r="B28" s="3" t="s">
        <v>31</v>
      </c>
    </row>
    <row r="29" spans="2:6" x14ac:dyDescent="0.3">
      <c r="B29" t="s">
        <v>29</v>
      </c>
    </row>
    <row r="30" spans="2:6" x14ac:dyDescent="0.3">
      <c r="B30" t="s">
        <v>30</v>
      </c>
    </row>
    <row r="31" spans="2:6" x14ac:dyDescent="0.3">
      <c r="C31" s="4" t="s">
        <v>2</v>
      </c>
      <c r="D31" s="4" t="s">
        <v>3</v>
      </c>
      <c r="E31" s="4" t="s">
        <v>4</v>
      </c>
    </row>
    <row r="32" spans="2:6" x14ac:dyDescent="0.3">
      <c r="B32" s="3" t="s">
        <v>32</v>
      </c>
    </row>
    <row r="33" spans="2:5" x14ac:dyDescent="0.3">
      <c r="B33" s="6" t="s">
        <v>9</v>
      </c>
    </row>
    <row r="34" spans="2:5" x14ac:dyDescent="0.3">
      <c r="B34" t="s">
        <v>22</v>
      </c>
      <c r="C34" s="2">
        <f>D24*0.5</f>
        <v>50000</v>
      </c>
      <c r="D34" s="2">
        <f>E24*0.5</f>
        <v>50000</v>
      </c>
      <c r="E34" s="2">
        <f>F24*0.5</f>
        <v>50000</v>
      </c>
    </row>
    <row r="35" spans="2:5" x14ac:dyDescent="0.3">
      <c r="B35" t="s">
        <v>8</v>
      </c>
      <c r="C35" s="2">
        <f>C24</f>
        <v>45000</v>
      </c>
      <c r="D35" s="2">
        <f>D24*0.5</f>
        <v>50000</v>
      </c>
      <c r="E35" s="2">
        <f>E24*0.5</f>
        <v>50000</v>
      </c>
    </row>
    <row r="36" spans="2:5" x14ac:dyDescent="0.3">
      <c r="B36" t="s">
        <v>23</v>
      </c>
      <c r="C36" s="5"/>
      <c r="D36" s="5"/>
      <c r="E36" s="7">
        <v>8000</v>
      </c>
    </row>
    <row r="37" spans="2:5" ht="15" thickBot="1" x14ac:dyDescent="0.35">
      <c r="B37" s="3" t="s">
        <v>10</v>
      </c>
      <c r="C37" s="8">
        <f>SUM(C34:C35)</f>
        <v>95000</v>
      </c>
      <c r="D37" s="8">
        <f>SUM(D34:D35)</f>
        <v>100000</v>
      </c>
      <c r="E37" s="8">
        <f>SUM(E34:E36)</f>
        <v>108000</v>
      </c>
    </row>
    <row r="38" spans="2:5" ht="15" thickTop="1" x14ac:dyDescent="0.3">
      <c r="B38" s="3" t="s">
        <v>33</v>
      </c>
    </row>
    <row r="39" spans="2:5" x14ac:dyDescent="0.3">
      <c r="B39" t="s">
        <v>24</v>
      </c>
      <c r="C39" s="2">
        <f>D25</f>
        <v>60000</v>
      </c>
      <c r="D39" s="2">
        <f t="shared" ref="D39:E39" si="0">E25</f>
        <v>60000</v>
      </c>
      <c r="E39" s="2">
        <f t="shared" si="0"/>
        <v>60000</v>
      </c>
    </row>
    <row r="40" spans="2:5" x14ac:dyDescent="0.3">
      <c r="B40" t="s">
        <v>25</v>
      </c>
      <c r="C40" s="2">
        <v>0</v>
      </c>
      <c r="D40" s="2">
        <v>15000</v>
      </c>
      <c r="E40" s="2">
        <v>0</v>
      </c>
    </row>
    <row r="41" spans="2:5" x14ac:dyDescent="0.3">
      <c r="B41" t="s">
        <v>26</v>
      </c>
      <c r="C41" s="2">
        <f>10000+(D24*0.05)</f>
        <v>15000</v>
      </c>
      <c r="D41" s="2">
        <f t="shared" ref="D41:E41" si="1">10000+(E24*0.05)</f>
        <v>15000</v>
      </c>
      <c r="E41" s="2">
        <f t="shared" si="1"/>
        <v>15000</v>
      </c>
    </row>
    <row r="42" spans="2:5" x14ac:dyDescent="0.3">
      <c r="B42" t="s">
        <v>27</v>
      </c>
      <c r="C42" s="7">
        <v>20000</v>
      </c>
      <c r="D42" s="15">
        <v>0</v>
      </c>
      <c r="E42" s="15">
        <v>0</v>
      </c>
    </row>
    <row r="43" spans="2:5" ht="15" thickBot="1" x14ac:dyDescent="0.35">
      <c r="B43" s="3" t="s">
        <v>13</v>
      </c>
      <c r="C43" s="8">
        <f>SUM(C39:C42)</f>
        <v>95000</v>
      </c>
      <c r="D43" s="8">
        <f>SUM(D39:D42)</f>
        <v>90000</v>
      </c>
      <c r="E43" s="8">
        <f>SUM(E39:E42)</f>
        <v>75000</v>
      </c>
    </row>
    <row r="44" spans="2:5" ht="15" thickTop="1" x14ac:dyDescent="0.3">
      <c r="B44" s="3" t="s">
        <v>14</v>
      </c>
    </row>
    <row r="45" spans="2:5" x14ac:dyDescent="0.3">
      <c r="B45" s="9" t="s">
        <v>10</v>
      </c>
      <c r="C45" s="2">
        <f>C37</f>
        <v>95000</v>
      </c>
      <c r="D45" s="2">
        <f>D37</f>
        <v>100000</v>
      </c>
      <c r="E45" s="2">
        <f>E37</f>
        <v>108000</v>
      </c>
    </row>
    <row r="46" spans="2:5" x14ac:dyDescent="0.3">
      <c r="B46" s="9" t="s">
        <v>16</v>
      </c>
      <c r="C46" s="7">
        <f>C43</f>
        <v>95000</v>
      </c>
      <c r="D46" s="7">
        <f>D43</f>
        <v>90000</v>
      </c>
      <c r="E46" s="7">
        <f>E43</f>
        <v>75000</v>
      </c>
    </row>
    <row r="47" spans="2:5" x14ac:dyDescent="0.3">
      <c r="B47" s="9" t="s">
        <v>15</v>
      </c>
      <c r="C47" s="2">
        <f>C45-C46</f>
        <v>0</v>
      </c>
      <c r="D47" s="2">
        <f>D45-D46</f>
        <v>10000</v>
      </c>
      <c r="E47" s="2">
        <f>E45-E46</f>
        <v>33000</v>
      </c>
    </row>
    <row r="48" spans="2:5" x14ac:dyDescent="0.3">
      <c r="B48" s="9" t="s">
        <v>17</v>
      </c>
      <c r="C48" s="7">
        <v>0</v>
      </c>
      <c r="D48" s="7">
        <f>C49</f>
        <v>0</v>
      </c>
      <c r="E48" s="7">
        <f>D49</f>
        <v>10000</v>
      </c>
    </row>
    <row r="49" spans="2:7" x14ac:dyDescent="0.3">
      <c r="B49" s="9" t="s">
        <v>19</v>
      </c>
      <c r="C49" s="2">
        <f>C47+C48</f>
        <v>0</v>
      </c>
      <c r="D49" s="2">
        <f t="shared" ref="D49:E49" si="2">D47+D48</f>
        <v>10000</v>
      </c>
      <c r="E49" s="2">
        <f t="shared" si="2"/>
        <v>43000</v>
      </c>
    </row>
    <row r="50" spans="2:7" x14ac:dyDescent="0.3">
      <c r="B50" s="9" t="s">
        <v>18</v>
      </c>
      <c r="C50" s="7">
        <v>0</v>
      </c>
      <c r="D50" s="7">
        <v>0</v>
      </c>
      <c r="E50" s="7">
        <v>0</v>
      </c>
    </row>
    <row r="51" spans="2:7" x14ac:dyDescent="0.3">
      <c r="B51" s="9" t="s">
        <v>20</v>
      </c>
      <c r="C51" s="2">
        <f>C49-C50</f>
        <v>0</v>
      </c>
      <c r="D51" s="2">
        <f t="shared" ref="D51:E51" si="3">D49-D50</f>
        <v>10000</v>
      </c>
      <c r="E51" s="2">
        <f t="shared" si="3"/>
        <v>43000</v>
      </c>
      <c r="G51" s="2">
        <f>SUM(D51:E51)</f>
        <v>53000</v>
      </c>
    </row>
    <row r="52" spans="2:7" x14ac:dyDescent="0.3">
      <c r="B52" s="9" t="s">
        <v>21</v>
      </c>
      <c r="C52" s="2">
        <v>0</v>
      </c>
      <c r="D52" s="2">
        <v>0</v>
      </c>
      <c r="E52" s="2">
        <v>0</v>
      </c>
    </row>
    <row r="54" spans="2:7" x14ac:dyDescent="0.3">
      <c r="B54" s="21"/>
      <c r="C54" s="21"/>
      <c r="D54" s="21"/>
      <c r="E54" s="21"/>
    </row>
  </sheetData>
  <mergeCells count="2">
    <mergeCell ref="D22:F22"/>
    <mergeCell ref="B54:E54"/>
  </mergeCells>
  <pageMargins left="0.7" right="0.7" top="0.75" bottom="0.75" header="0.3" footer="0.3"/>
  <pageSetup scale="76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07A5A-3770-4E74-9344-6041A45C74CA}">
  <sheetPr>
    <pageSetUpPr fitToPage="1"/>
  </sheetPr>
  <dimension ref="A8:J54"/>
  <sheetViews>
    <sheetView tabSelected="1" topLeftCell="A22" workbookViewId="0">
      <selection activeCell="H36" sqref="H36"/>
    </sheetView>
  </sheetViews>
  <sheetFormatPr baseColWidth="10" defaultColWidth="9.109375" defaultRowHeight="14.4" x14ac:dyDescent="0.3"/>
  <cols>
    <col min="1" max="1" width="7.5546875" customWidth="1"/>
    <col min="2" max="2" width="37.77734375" bestFit="1" customWidth="1"/>
    <col min="3" max="3" width="14.44140625" bestFit="1" customWidth="1"/>
    <col min="4" max="5" width="12.77734375" bestFit="1" customWidth="1"/>
    <col min="6" max="6" width="12.6640625" bestFit="1" customWidth="1"/>
    <col min="7" max="7" width="11.6640625" bestFit="1" customWidth="1"/>
  </cols>
  <sheetData>
    <row r="8" spans="1:10" x14ac:dyDescent="0.3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3">
      <c r="A9" s="1"/>
      <c r="B9" s="1"/>
      <c r="C9" s="1"/>
      <c r="D9" s="1"/>
      <c r="E9" s="1"/>
      <c r="F9" s="1"/>
      <c r="G9" s="1"/>
      <c r="H9" s="1"/>
      <c r="I9" s="1"/>
      <c r="J9" s="1"/>
    </row>
    <row r="22" spans="2:6" x14ac:dyDescent="0.3">
      <c r="B22" s="9"/>
      <c r="C22" s="13" t="s">
        <v>5</v>
      </c>
      <c r="D22" s="18" t="s">
        <v>6</v>
      </c>
      <c r="E22" s="19"/>
      <c r="F22" s="20"/>
    </row>
    <row r="23" spans="2:6" x14ac:dyDescent="0.3">
      <c r="B23" s="9"/>
      <c r="C23" s="14" t="s">
        <v>1</v>
      </c>
      <c r="D23" s="14" t="s">
        <v>2</v>
      </c>
      <c r="E23" s="14" t="s">
        <v>3</v>
      </c>
      <c r="F23" s="14" t="s">
        <v>4</v>
      </c>
    </row>
    <row r="24" spans="2:6" x14ac:dyDescent="0.3">
      <c r="B24" s="12" t="s">
        <v>0</v>
      </c>
      <c r="C24" s="10">
        <v>45000</v>
      </c>
      <c r="D24" s="10">
        <v>80000</v>
      </c>
      <c r="E24" s="10">
        <v>80000</v>
      </c>
      <c r="F24" s="10">
        <v>80000</v>
      </c>
    </row>
    <row r="25" spans="2:6" x14ac:dyDescent="0.3">
      <c r="B25" s="12" t="s">
        <v>11</v>
      </c>
      <c r="C25" s="10"/>
      <c r="D25" s="10">
        <v>60000</v>
      </c>
      <c r="E25" s="10">
        <v>60000</v>
      </c>
      <c r="F25" s="10">
        <v>60000</v>
      </c>
    </row>
    <row r="26" spans="2:6" s="5" customFormat="1" x14ac:dyDescent="0.3"/>
    <row r="27" spans="2:6" x14ac:dyDescent="0.3">
      <c r="B27" t="s">
        <v>28</v>
      </c>
    </row>
    <row r="28" spans="2:6" x14ac:dyDescent="0.3">
      <c r="B28" s="3" t="s">
        <v>31</v>
      </c>
    </row>
    <row r="29" spans="2:6" x14ac:dyDescent="0.3">
      <c r="B29" t="s">
        <v>29</v>
      </c>
    </row>
    <row r="30" spans="2:6" x14ac:dyDescent="0.3">
      <c r="B30" t="s">
        <v>30</v>
      </c>
    </row>
    <row r="31" spans="2:6" x14ac:dyDescent="0.3">
      <c r="C31" s="4" t="s">
        <v>2</v>
      </c>
      <c r="D31" s="4" t="s">
        <v>3</v>
      </c>
      <c r="E31" s="4" t="s">
        <v>4</v>
      </c>
    </row>
    <row r="32" spans="2:6" x14ac:dyDescent="0.3">
      <c r="B32" s="3" t="s">
        <v>7</v>
      </c>
    </row>
    <row r="33" spans="2:5" x14ac:dyDescent="0.3">
      <c r="B33" s="6" t="s">
        <v>9</v>
      </c>
    </row>
    <row r="34" spans="2:5" x14ac:dyDescent="0.3">
      <c r="B34" t="s">
        <v>22</v>
      </c>
      <c r="C34" s="2">
        <f>D24*0.5</f>
        <v>40000</v>
      </c>
      <c r="D34" s="2">
        <f>E24*0.5</f>
        <v>40000</v>
      </c>
      <c r="E34" s="2">
        <f>F24*0.5</f>
        <v>40000</v>
      </c>
    </row>
    <row r="35" spans="2:5" x14ac:dyDescent="0.3">
      <c r="B35" t="s">
        <v>8</v>
      </c>
      <c r="C35" s="2">
        <f>C24</f>
        <v>45000</v>
      </c>
      <c r="D35" s="2">
        <f>D24*0.5</f>
        <v>40000</v>
      </c>
      <c r="E35" s="2">
        <f>E24*0.5</f>
        <v>40000</v>
      </c>
    </row>
    <row r="36" spans="2:5" x14ac:dyDescent="0.3">
      <c r="B36" t="s">
        <v>23</v>
      </c>
      <c r="C36" s="5"/>
      <c r="D36" s="5"/>
      <c r="E36" s="7">
        <v>8000</v>
      </c>
    </row>
    <row r="37" spans="2:5" ht="15" thickBot="1" x14ac:dyDescent="0.35">
      <c r="B37" s="3" t="s">
        <v>10</v>
      </c>
      <c r="C37" s="8">
        <f>SUM(C34:C35)</f>
        <v>85000</v>
      </c>
      <c r="D37" s="8">
        <f>SUM(D34:D35)</f>
        <v>80000</v>
      </c>
      <c r="E37" s="8">
        <f>SUM(E34:E36)</f>
        <v>88000</v>
      </c>
    </row>
    <row r="38" spans="2:5" ht="15" thickTop="1" x14ac:dyDescent="0.3">
      <c r="B38" s="3" t="s">
        <v>12</v>
      </c>
    </row>
    <row r="39" spans="2:5" x14ac:dyDescent="0.3">
      <c r="B39" t="s">
        <v>24</v>
      </c>
      <c r="C39" s="2">
        <f>D25</f>
        <v>60000</v>
      </c>
      <c r="D39" s="2">
        <f t="shared" ref="D39:E39" si="0">E25</f>
        <v>60000</v>
      </c>
      <c r="E39" s="2">
        <f t="shared" si="0"/>
        <v>60000</v>
      </c>
    </row>
    <row r="40" spans="2:5" x14ac:dyDescent="0.3">
      <c r="B40" t="s">
        <v>25</v>
      </c>
      <c r="C40" s="2">
        <v>0</v>
      </c>
      <c r="D40" s="2">
        <v>15000</v>
      </c>
      <c r="E40" s="2">
        <v>0</v>
      </c>
    </row>
    <row r="41" spans="2:5" x14ac:dyDescent="0.3">
      <c r="B41" t="s">
        <v>26</v>
      </c>
      <c r="C41" s="2">
        <f>10000+(D24*0.05)</f>
        <v>14000</v>
      </c>
      <c r="D41" s="2">
        <f t="shared" ref="D41:E41" si="1">10000+(E24*0.05)</f>
        <v>14000</v>
      </c>
      <c r="E41" s="2">
        <f t="shared" si="1"/>
        <v>14000</v>
      </c>
    </row>
    <row r="42" spans="2:5" x14ac:dyDescent="0.3">
      <c r="B42" t="s">
        <v>27</v>
      </c>
      <c r="C42" s="15">
        <v>20000</v>
      </c>
      <c r="D42" s="15">
        <v>0</v>
      </c>
      <c r="E42" s="15">
        <v>0</v>
      </c>
    </row>
    <row r="43" spans="2:5" ht="15" thickBot="1" x14ac:dyDescent="0.35">
      <c r="B43" s="3" t="s">
        <v>13</v>
      </c>
      <c r="C43" s="8">
        <f>SUM(C39:C42)</f>
        <v>94000</v>
      </c>
      <c r="D43" s="8">
        <f>SUM(D39:D42)</f>
        <v>89000</v>
      </c>
      <c r="E43" s="8">
        <f>SUM(E39:E42)</f>
        <v>74000</v>
      </c>
    </row>
    <row r="44" spans="2:5" ht="15" thickTop="1" x14ac:dyDescent="0.3">
      <c r="B44" s="3" t="s">
        <v>14</v>
      </c>
    </row>
    <row r="45" spans="2:5" x14ac:dyDescent="0.3">
      <c r="B45" s="9" t="s">
        <v>10</v>
      </c>
      <c r="C45" s="2">
        <f>C37</f>
        <v>85000</v>
      </c>
      <c r="D45" s="2">
        <f>D37</f>
        <v>80000</v>
      </c>
      <c r="E45" s="2">
        <f>E37</f>
        <v>88000</v>
      </c>
    </row>
    <row r="46" spans="2:5" x14ac:dyDescent="0.3">
      <c r="B46" s="9" t="s">
        <v>16</v>
      </c>
      <c r="C46" s="7">
        <f>C43</f>
        <v>94000</v>
      </c>
      <c r="D46" s="7">
        <f>D43</f>
        <v>89000</v>
      </c>
      <c r="E46" s="7">
        <f>E43</f>
        <v>74000</v>
      </c>
    </row>
    <row r="47" spans="2:5" x14ac:dyDescent="0.3">
      <c r="B47" s="9" t="s">
        <v>15</v>
      </c>
      <c r="C47" s="2">
        <f>C45-C46</f>
        <v>-9000</v>
      </c>
      <c r="D47" s="2">
        <f>D45-D46</f>
        <v>-9000</v>
      </c>
      <c r="E47" s="2">
        <f>E45-E46</f>
        <v>14000</v>
      </c>
    </row>
    <row r="48" spans="2:5" x14ac:dyDescent="0.3">
      <c r="B48" s="9" t="s">
        <v>17</v>
      </c>
      <c r="C48" s="7">
        <v>0</v>
      </c>
      <c r="D48" s="7">
        <f>C49</f>
        <v>-9000</v>
      </c>
      <c r="E48" s="7">
        <f>D49</f>
        <v>-18000</v>
      </c>
    </row>
    <row r="49" spans="2:7" x14ac:dyDescent="0.3">
      <c r="B49" s="9" t="s">
        <v>19</v>
      </c>
      <c r="C49" s="2">
        <f>C47+C48</f>
        <v>-9000</v>
      </c>
      <c r="D49" s="2">
        <f t="shared" ref="D49:E49" si="2">D47+D48</f>
        <v>-18000</v>
      </c>
      <c r="E49" s="2">
        <f t="shared" si="2"/>
        <v>-4000</v>
      </c>
    </row>
    <row r="50" spans="2:7" x14ac:dyDescent="0.3">
      <c r="B50" s="9" t="s">
        <v>18</v>
      </c>
      <c r="C50" s="7">
        <v>0</v>
      </c>
      <c r="D50" s="7">
        <v>0</v>
      </c>
      <c r="E50" s="7">
        <v>0</v>
      </c>
    </row>
    <row r="51" spans="2:7" x14ac:dyDescent="0.3">
      <c r="B51" s="9" t="s">
        <v>20</v>
      </c>
      <c r="C51" s="16">
        <f>C49+C50</f>
        <v>-9000</v>
      </c>
      <c r="D51" s="16">
        <v>0</v>
      </c>
      <c r="E51" s="16">
        <f t="shared" ref="E51" si="3">E49-E50</f>
        <v>-4000</v>
      </c>
    </row>
    <row r="52" spans="2:7" x14ac:dyDescent="0.3">
      <c r="B52" s="9" t="s">
        <v>21</v>
      </c>
      <c r="C52" s="16">
        <v>0</v>
      </c>
      <c r="D52" s="16">
        <f>D49-D50</f>
        <v>-18000</v>
      </c>
      <c r="E52" s="16">
        <v>0</v>
      </c>
      <c r="G52" s="17">
        <f>SUM(C51,D52,E51)</f>
        <v>-31000</v>
      </c>
    </row>
    <row r="54" spans="2:7" x14ac:dyDescent="0.3">
      <c r="B54" s="21"/>
      <c r="C54" s="21"/>
      <c r="D54" s="21"/>
      <c r="E54" s="21"/>
    </row>
  </sheetData>
  <mergeCells count="2">
    <mergeCell ref="D22:F22"/>
    <mergeCell ref="B54:E54"/>
  </mergeCells>
  <pageMargins left="0.7" right="0.7" top="0.75" bottom="0.75" header="0.3" footer="0.3"/>
  <pageSetup scale="76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6E590-DB42-4128-85AE-F8FA85EFB355}">
  <sheetPr>
    <pageSetUpPr fitToPage="1"/>
  </sheetPr>
  <dimension ref="A8:J54"/>
  <sheetViews>
    <sheetView topLeftCell="A25" workbookViewId="0">
      <selection activeCell="I32" sqref="I32"/>
    </sheetView>
  </sheetViews>
  <sheetFormatPr baseColWidth="10" defaultColWidth="9.109375" defaultRowHeight="14.4" x14ac:dyDescent="0.3"/>
  <cols>
    <col min="1" max="1" width="7.5546875" customWidth="1"/>
    <col min="2" max="2" width="36" bestFit="1" customWidth="1"/>
    <col min="3" max="3" width="14.44140625" bestFit="1" customWidth="1"/>
    <col min="4" max="5" width="12.77734375" bestFit="1" customWidth="1"/>
    <col min="6" max="7" width="12.6640625" bestFit="1" customWidth="1"/>
  </cols>
  <sheetData>
    <row r="8" spans="1:10" x14ac:dyDescent="0.3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3">
      <c r="A9" s="1"/>
      <c r="B9" s="1"/>
      <c r="C9" s="1"/>
      <c r="D9" s="1"/>
      <c r="E9" s="1"/>
      <c r="F9" s="1"/>
      <c r="G9" s="1"/>
      <c r="H9" s="1"/>
      <c r="I9" s="1"/>
      <c r="J9" s="1"/>
    </row>
    <row r="22" spans="2:6" x14ac:dyDescent="0.3">
      <c r="B22" s="9"/>
      <c r="C22" s="13" t="s">
        <v>5</v>
      </c>
      <c r="D22" s="18" t="s">
        <v>6</v>
      </c>
      <c r="E22" s="19"/>
      <c r="F22" s="20"/>
    </row>
    <row r="23" spans="2:6" x14ac:dyDescent="0.3">
      <c r="B23" s="9"/>
      <c r="C23" s="14" t="s">
        <v>1</v>
      </c>
      <c r="D23" s="14" t="s">
        <v>2</v>
      </c>
      <c r="E23" s="14" t="s">
        <v>3</v>
      </c>
      <c r="F23" s="14" t="s">
        <v>4</v>
      </c>
    </row>
    <row r="24" spans="2:6" x14ac:dyDescent="0.3">
      <c r="B24" s="12" t="s">
        <v>0</v>
      </c>
      <c r="C24" s="10">
        <v>45000</v>
      </c>
      <c r="D24" s="10">
        <v>120000</v>
      </c>
      <c r="E24" s="10">
        <v>120000</v>
      </c>
      <c r="F24" s="10">
        <v>120000</v>
      </c>
    </row>
    <row r="25" spans="2:6" x14ac:dyDescent="0.3">
      <c r="B25" s="12" t="s">
        <v>11</v>
      </c>
      <c r="C25" s="10"/>
      <c r="D25" s="10">
        <v>60000</v>
      </c>
      <c r="E25" s="10">
        <v>60000</v>
      </c>
      <c r="F25" s="10">
        <v>60000</v>
      </c>
    </row>
    <row r="26" spans="2:6" s="11" customFormat="1" x14ac:dyDescent="0.3"/>
    <row r="27" spans="2:6" x14ac:dyDescent="0.3">
      <c r="B27" t="s">
        <v>28</v>
      </c>
    </row>
    <row r="28" spans="2:6" x14ac:dyDescent="0.3">
      <c r="B28" s="3" t="s">
        <v>31</v>
      </c>
    </row>
    <row r="29" spans="2:6" x14ac:dyDescent="0.3">
      <c r="B29" t="s">
        <v>29</v>
      </c>
    </row>
    <row r="30" spans="2:6" x14ac:dyDescent="0.3">
      <c r="B30" t="s">
        <v>30</v>
      </c>
    </row>
    <row r="31" spans="2:6" x14ac:dyDescent="0.3">
      <c r="C31" s="4" t="s">
        <v>2</v>
      </c>
      <c r="D31" s="4" t="s">
        <v>3</v>
      </c>
      <c r="E31" s="4" t="s">
        <v>4</v>
      </c>
    </row>
    <row r="32" spans="2:6" x14ac:dyDescent="0.3">
      <c r="B32" s="3" t="s">
        <v>7</v>
      </c>
    </row>
    <row r="33" spans="2:5" x14ac:dyDescent="0.3">
      <c r="B33" s="6" t="s">
        <v>9</v>
      </c>
    </row>
    <row r="34" spans="2:5" x14ac:dyDescent="0.3">
      <c r="B34" t="s">
        <v>22</v>
      </c>
      <c r="C34" s="2">
        <f>D24*0.5</f>
        <v>60000</v>
      </c>
      <c r="D34" s="2">
        <f>E24*0.5</f>
        <v>60000</v>
      </c>
      <c r="E34" s="2">
        <f>F24*0.5</f>
        <v>60000</v>
      </c>
    </row>
    <row r="35" spans="2:5" x14ac:dyDescent="0.3">
      <c r="B35" t="s">
        <v>8</v>
      </c>
      <c r="C35" s="2">
        <f>C24</f>
        <v>45000</v>
      </c>
      <c r="D35" s="2">
        <f>D24*0.5</f>
        <v>60000</v>
      </c>
      <c r="E35" s="2">
        <f>E24*0.5</f>
        <v>60000</v>
      </c>
    </row>
    <row r="36" spans="2:5" x14ac:dyDescent="0.3">
      <c r="B36" t="s">
        <v>23</v>
      </c>
      <c r="C36" s="15">
        <v>0</v>
      </c>
      <c r="D36" s="15">
        <v>0</v>
      </c>
      <c r="E36" s="7">
        <v>8000</v>
      </c>
    </row>
    <row r="37" spans="2:5" ht="15" thickBot="1" x14ac:dyDescent="0.35">
      <c r="B37" s="3" t="s">
        <v>10</v>
      </c>
      <c r="C37" s="8">
        <f>SUM(C34:C35)</f>
        <v>105000</v>
      </c>
      <c r="D37" s="8">
        <f>SUM(D34:D35)</f>
        <v>120000</v>
      </c>
      <c r="E37" s="8">
        <f>SUM(E34:E36)</f>
        <v>128000</v>
      </c>
    </row>
    <row r="38" spans="2:5" ht="15" thickTop="1" x14ac:dyDescent="0.3">
      <c r="B38" s="3" t="s">
        <v>12</v>
      </c>
    </row>
    <row r="39" spans="2:5" x14ac:dyDescent="0.3">
      <c r="B39" t="s">
        <v>24</v>
      </c>
      <c r="C39" s="2">
        <f>D25</f>
        <v>60000</v>
      </c>
      <c r="D39" s="2">
        <f t="shared" ref="D39:E39" si="0">E25</f>
        <v>60000</v>
      </c>
      <c r="E39" s="2">
        <f t="shared" si="0"/>
        <v>60000</v>
      </c>
    </row>
    <row r="40" spans="2:5" x14ac:dyDescent="0.3">
      <c r="B40" t="s">
        <v>25</v>
      </c>
      <c r="C40" s="2">
        <v>0</v>
      </c>
      <c r="D40" s="2">
        <v>15000</v>
      </c>
      <c r="E40" s="2">
        <v>0</v>
      </c>
    </row>
    <row r="41" spans="2:5" x14ac:dyDescent="0.3">
      <c r="B41" t="s">
        <v>26</v>
      </c>
      <c r="C41" s="2">
        <f>10000+(D24*0.05)</f>
        <v>16000</v>
      </c>
      <c r="D41" s="2">
        <f t="shared" ref="D41:E41" si="1">10000+(E24*0.05)</f>
        <v>16000</v>
      </c>
      <c r="E41" s="2">
        <f t="shared" si="1"/>
        <v>16000</v>
      </c>
    </row>
    <row r="42" spans="2:5" x14ac:dyDescent="0.3">
      <c r="B42" t="s">
        <v>27</v>
      </c>
      <c r="C42" s="7">
        <v>20000</v>
      </c>
      <c r="D42" s="15">
        <v>0</v>
      </c>
      <c r="E42" s="15">
        <v>0</v>
      </c>
    </row>
    <row r="43" spans="2:5" ht="15" thickBot="1" x14ac:dyDescent="0.35">
      <c r="B43" s="3" t="s">
        <v>13</v>
      </c>
      <c r="C43" s="8">
        <f>SUM(C39:C42)</f>
        <v>96000</v>
      </c>
      <c r="D43" s="8">
        <f>SUM(D39:D42)</f>
        <v>91000</v>
      </c>
      <c r="E43" s="8">
        <f>SUM(E39:E42)</f>
        <v>76000</v>
      </c>
    </row>
    <row r="44" spans="2:5" ht="15" thickTop="1" x14ac:dyDescent="0.3">
      <c r="B44" s="3" t="s">
        <v>14</v>
      </c>
    </row>
    <row r="45" spans="2:5" x14ac:dyDescent="0.3">
      <c r="B45" s="9" t="s">
        <v>10</v>
      </c>
      <c r="C45" s="2">
        <f>C37</f>
        <v>105000</v>
      </c>
      <c r="D45" s="2">
        <f>D37</f>
        <v>120000</v>
      </c>
      <c r="E45" s="2">
        <f>E37</f>
        <v>128000</v>
      </c>
    </row>
    <row r="46" spans="2:5" x14ac:dyDescent="0.3">
      <c r="B46" s="9" t="s">
        <v>16</v>
      </c>
      <c r="C46" s="7">
        <f>C43</f>
        <v>96000</v>
      </c>
      <c r="D46" s="7">
        <f>D43</f>
        <v>91000</v>
      </c>
      <c r="E46" s="7">
        <f>E43</f>
        <v>76000</v>
      </c>
    </row>
    <row r="47" spans="2:5" x14ac:dyDescent="0.3">
      <c r="B47" s="9" t="s">
        <v>15</v>
      </c>
      <c r="C47" s="2">
        <f>C45-C46</f>
        <v>9000</v>
      </c>
      <c r="D47" s="2">
        <f>D45-D46</f>
        <v>29000</v>
      </c>
      <c r="E47" s="2">
        <f>E45-E46</f>
        <v>52000</v>
      </c>
    </row>
    <row r="48" spans="2:5" x14ac:dyDescent="0.3">
      <c r="B48" s="9" t="s">
        <v>17</v>
      </c>
      <c r="C48" s="7">
        <v>0</v>
      </c>
      <c r="D48" s="7">
        <f>C49</f>
        <v>9000</v>
      </c>
      <c r="E48" s="7">
        <f>D49</f>
        <v>38000</v>
      </c>
    </row>
    <row r="49" spans="2:7" x14ac:dyDescent="0.3">
      <c r="B49" s="9" t="s">
        <v>19</v>
      </c>
      <c r="C49" s="2">
        <f>C47+C48</f>
        <v>9000</v>
      </c>
      <c r="D49" s="2">
        <f t="shared" ref="D49:E49" si="2">D47+D48</f>
        <v>38000</v>
      </c>
      <c r="E49" s="2">
        <f t="shared" si="2"/>
        <v>90000</v>
      </c>
    </row>
    <row r="50" spans="2:7" x14ac:dyDescent="0.3">
      <c r="B50" s="9" t="s">
        <v>18</v>
      </c>
      <c r="C50" s="7">
        <v>0</v>
      </c>
      <c r="D50" s="7">
        <v>0</v>
      </c>
      <c r="E50" s="7">
        <v>0</v>
      </c>
    </row>
    <row r="51" spans="2:7" x14ac:dyDescent="0.3">
      <c r="B51" s="9" t="s">
        <v>20</v>
      </c>
      <c r="C51" s="2">
        <f>C49-C50</f>
        <v>9000</v>
      </c>
      <c r="D51" s="2">
        <f t="shared" ref="D51:E51" si="3">D49-D50</f>
        <v>38000</v>
      </c>
      <c r="E51" s="2">
        <f t="shared" si="3"/>
        <v>90000</v>
      </c>
    </row>
    <row r="52" spans="2:7" x14ac:dyDescent="0.3">
      <c r="B52" s="9" t="s">
        <v>21</v>
      </c>
      <c r="C52" s="16">
        <v>0</v>
      </c>
      <c r="D52" s="16">
        <v>0</v>
      </c>
      <c r="E52" s="16">
        <v>0</v>
      </c>
      <c r="G52" s="2">
        <f>SUM(C51:E51)</f>
        <v>137000</v>
      </c>
    </row>
    <row r="54" spans="2:7" x14ac:dyDescent="0.3">
      <c r="B54" s="21"/>
      <c r="C54" s="21"/>
      <c r="D54" s="21"/>
      <c r="E54" s="21"/>
    </row>
  </sheetData>
  <mergeCells count="2">
    <mergeCell ref="D22:F22"/>
    <mergeCell ref="B54:E54"/>
  </mergeCells>
  <pageMargins left="0.7" right="0.7" top="0.75" bottom="0.75" header="0.3" footer="0.3"/>
  <pageSetup scale="76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CC3D5EE20347D4C8E7B6C78D09573D6" ma:contentTypeVersion="7" ma:contentTypeDescription="Crear nuevo documento." ma:contentTypeScope="" ma:versionID="432c253ca438658ddc0f1f0ab072f527">
  <xsd:schema xmlns:xsd="http://www.w3.org/2001/XMLSchema" xmlns:xs="http://www.w3.org/2001/XMLSchema" xmlns:p="http://schemas.microsoft.com/office/2006/metadata/properties" xmlns:ns2="81a1f137-0dce-48de-87dc-e646186442ef" xmlns:ns3="8166c9d8-24b3-4905-a1d5-62babcd3670f" targetNamespace="http://schemas.microsoft.com/office/2006/metadata/properties" ma:root="true" ma:fieldsID="376960a204336261187bec870999b3f4" ns2:_="" ns3:_="">
    <xsd:import namespace="81a1f137-0dce-48de-87dc-e646186442ef"/>
    <xsd:import namespace="8166c9d8-24b3-4905-a1d5-62babcd367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a1f137-0dce-48de-87dc-e646186442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66c9d8-24b3-4905-a1d5-62babcd3670f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EF159D6-5170-441C-ABC2-534CEEAA2A7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223B954-D831-4262-B602-95793A4175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4C463D3-2F97-43E4-A097-32F8432B2E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a1f137-0dce-48de-87dc-e646186442ef"/>
    <ds:schemaRef ds:uri="8166c9d8-24b3-4905-a1d5-62babcd367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Inciso a)</vt:lpstr>
      <vt:lpstr>Escenario Pesimista</vt:lpstr>
      <vt:lpstr>Escenario Optimista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CRISTIAN JACDONI AZURDIA IZEPPI</dc:creator>
  <cp:keywords/>
  <dc:description/>
  <cp:lastModifiedBy>Azurdia</cp:lastModifiedBy>
  <cp:revision/>
  <dcterms:created xsi:type="dcterms:W3CDTF">2009-06-13T18:28:53Z</dcterms:created>
  <dcterms:modified xsi:type="dcterms:W3CDTF">2022-02-19T04:48:30Z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0x0101009CC3D5EE20347D4C8E7B6C78D09573D6</vt:lpwstr>
  </property>
</Properties>
</file>