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Escritorio\Tareas 50GB II\Fundamentos y analis financiero\"/>
    </mc:Choice>
  </mc:AlternateContent>
  <xr:revisionPtr revIDLastSave="0" documentId="8_{A97027FF-D0E8-4B6F-B1B1-0626048F782D}" xr6:coauthVersionLast="47" xr6:coauthVersionMax="47" xr10:uidLastSave="{00000000-0000-0000-0000-000000000000}"/>
  <bookViews>
    <workbookView xWindow="-108" yWindow="-108" windowWidth="23256" windowHeight="12576" activeTab="1" xr2:uid="{95CD9F7F-349A-4B08-B2F5-2A9DF8B61762}"/>
  </bookViews>
  <sheets>
    <sheet name="Ejercicio1" sheetId="1" r:id="rId1"/>
    <sheet name="Ejercicio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2" l="1"/>
  <c r="G4" i="2" s="1"/>
  <c r="H22" i="2" s="1"/>
  <c r="G6" i="2"/>
  <c r="G7" i="2" s="1"/>
  <c r="G10" i="2"/>
  <c r="G11" i="2" s="1"/>
  <c r="H25" i="2" s="1"/>
  <c r="B32" i="1"/>
  <c r="B37" i="1" s="1"/>
  <c r="B38" i="1" s="1"/>
  <c r="G35" i="1"/>
  <c r="O38" i="1" s="1"/>
  <c r="G34" i="1"/>
  <c r="O35" i="1" s="1"/>
  <c r="G33" i="1"/>
  <c r="G32" i="1"/>
  <c r="G25" i="1"/>
  <c r="O28" i="1" s="1"/>
  <c r="G24" i="1"/>
  <c r="O25" i="1" s="1"/>
  <c r="G23" i="1"/>
  <c r="G22" i="1"/>
  <c r="B22" i="1"/>
  <c r="B27" i="1" s="1"/>
  <c r="B28" i="1" s="1"/>
  <c r="O32" i="1" l="1"/>
  <c r="O40" i="1" s="1"/>
  <c r="B40" i="1"/>
  <c r="O22" i="1"/>
  <c r="O30" i="1" s="1"/>
  <c r="C11" i="2"/>
  <c r="C14" i="2" s="1"/>
  <c r="H19" i="2"/>
  <c r="H27" i="2" s="1"/>
  <c r="B73" i="1" l="1"/>
</calcChain>
</file>

<file path=xl/sharedStrings.xml><?xml version="1.0" encoding="utf-8"?>
<sst xmlns="http://schemas.openxmlformats.org/spreadsheetml/2006/main" count="60" uniqueCount="33">
  <si>
    <t>2.  Considere la siguiente información de los estados financieros de la empresa:</t>
  </si>
  <si>
    <t>Inventario</t>
  </si>
  <si>
    <t>Cuentas por cobrar</t>
  </si>
  <si>
    <t>Cuentas por Pagar</t>
  </si>
  <si>
    <t>Ventas netas</t>
  </si>
  <si>
    <t>Costo de ventas</t>
  </si>
  <si>
    <t xml:space="preserve"> Calcule el CO y el CCE así como el total de los recursos invertidos.</t>
  </si>
  <si>
    <t>CCE</t>
  </si>
  <si>
    <t>CO-PPP</t>
  </si>
  <si>
    <t>CO</t>
  </si>
  <si>
    <t>PPI+PPC</t>
  </si>
  <si>
    <t>PPC=</t>
  </si>
  <si>
    <t>dias</t>
  </si>
  <si>
    <t>Rotacion de CxC</t>
  </si>
  <si>
    <t>Rotacion Inventario</t>
  </si>
  <si>
    <t>PPI =</t>
  </si>
  <si>
    <t>días</t>
  </si>
  <si>
    <t>Rotacion de cuentas por cobrar</t>
  </si>
  <si>
    <t>PPP=</t>
  </si>
  <si>
    <t>b) Recursos invertidos en el CCE</t>
  </si>
  <si>
    <t>Recursos invertidos en inventario = Costo de venta annual * EPI/365</t>
  </si>
  <si>
    <t>Recursos invertidos en cuentas por cobrar = ventas anuales * PPC/365</t>
  </si>
  <si>
    <t>Recursos ahorrados en cuentas por pagar = compras * PPP/365</t>
  </si>
  <si>
    <t>1. Una empresa rota su inventario 8 veces al año, tiene un período promedio de pago de 35 días y un período promedio de cobro de 60 días.  Las ventas anuales de la empresa son de 3.5 millones de dólares.  Suponga que no existe ninguna diferencia en la inversión por dólar de las ventas en inventario, las cuentas por cobrar y las cuentas por pagar, y que el año tiene 365 días.</t>
  </si>
  <si>
    <t>Calcule el ciclo operativo y el ciclo de conversión del efectivo de la empresa. Determine los gastos operativos en efectivo diarios de la empresa. ¿Cuánto debe invertir en recursos para apoyar su ciclo de conversión del efectivo?  Si la empresa paga el 14% por estos recursos, ¿Cuánto aumentarían sus utilidades anuales al cambiar favorablemente su ciclo de conversión del efectivo en 20 días?</t>
  </si>
  <si>
    <t>PPI</t>
  </si>
  <si>
    <t>PPP</t>
  </si>
  <si>
    <t>PPC</t>
  </si>
  <si>
    <t>Ventas</t>
  </si>
  <si>
    <t>cuentas po pagar</t>
  </si>
  <si>
    <t>Recursos invertidos en inventario = inventario * EPI/365</t>
  </si>
  <si>
    <t>Aumento en las utilidades</t>
  </si>
  <si>
    <t>Nuevos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</si>
</sst>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13">
    <xf numFmtId="0" fontId="0" fillId="0" borderId="0" xfId="0"/>
    <xf numFmtId="0" fontId="0" fillId="0" borderId="0" xfId="0" applyAlignment="1">
      <alignment vertical="center"/>
    </xf>
    <xf numFmtId="0" fontId="1" fillId="0" borderId="0" xfId="0" applyFont="1"/>
    <xf numFmtId="4" fontId="0" fillId="0" borderId="0" xfId="0" applyNumberFormat="1" applyAlignment="1">
      <alignment vertical="center"/>
    </xf>
    <xf numFmtId="0" fontId="0" fillId="0" borderId="1" xfId="0" applyBorder="1"/>
    <xf numFmtId="164" fontId="0" fillId="0" borderId="0" xfId="0" applyNumberFormat="1"/>
    <xf numFmtId="164" fontId="1" fillId="2" borderId="1" xfId="1" applyFont="1" applyFill="1" applyBorder="1"/>
    <xf numFmtId="164" fontId="1" fillId="2" borderId="0" xfId="0" applyNumberFormat="1" applyFont="1" applyFill="1"/>
    <xf numFmtId="0" fontId="1" fillId="0" borderId="0" xfId="0" applyFont="1" applyAlignment="1">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2" xfId="0" applyBorder="1"/>
    <xf numFmtId="164" fontId="0" fillId="0" borderId="2" xfId="1" applyFont="1" applyBorder="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467ED-F126-4FE5-98C9-7F9E56E94E44}">
  <dimension ref="A1:O73"/>
  <sheetViews>
    <sheetView workbookViewId="0">
      <selection activeCell="E16" sqref="E16"/>
    </sheetView>
  </sheetViews>
  <sheetFormatPr baseColWidth="10" defaultRowHeight="14.4" x14ac:dyDescent="0.3"/>
  <cols>
    <col min="1" max="1" width="23.44140625" customWidth="1"/>
    <col min="7" max="8" width="13.109375" bestFit="1" customWidth="1"/>
    <col min="16" max="16" width="12.33203125" bestFit="1" customWidth="1"/>
  </cols>
  <sheetData>
    <row r="1" spans="1:4" x14ac:dyDescent="0.3">
      <c r="A1" s="9" t="s">
        <v>23</v>
      </c>
      <c r="B1" s="9"/>
      <c r="C1" s="9"/>
      <c r="D1" s="9"/>
    </row>
    <row r="2" spans="1:4" x14ac:dyDescent="0.3">
      <c r="A2" s="9"/>
      <c r="B2" s="9"/>
      <c r="C2" s="9"/>
      <c r="D2" s="9"/>
    </row>
    <row r="3" spans="1:4" x14ac:dyDescent="0.3">
      <c r="A3" s="9"/>
      <c r="B3" s="9"/>
      <c r="C3" s="9"/>
      <c r="D3" s="9"/>
    </row>
    <row r="4" spans="1:4" x14ac:dyDescent="0.3">
      <c r="A4" s="9"/>
      <c r="B4" s="9"/>
      <c r="C4" s="9"/>
      <c r="D4" s="9"/>
    </row>
    <row r="5" spans="1:4" x14ac:dyDescent="0.3">
      <c r="A5" s="9"/>
      <c r="B5" s="9"/>
      <c r="C5" s="9"/>
      <c r="D5" s="9"/>
    </row>
    <row r="6" spans="1:4" x14ac:dyDescent="0.3">
      <c r="A6" s="9"/>
      <c r="B6" s="9"/>
      <c r="C6" s="9"/>
      <c r="D6" s="9"/>
    </row>
    <row r="7" spans="1:4" x14ac:dyDescent="0.3">
      <c r="A7" s="9"/>
      <c r="B7" s="9"/>
      <c r="C7" s="9"/>
      <c r="D7" s="9"/>
    </row>
    <row r="8" spans="1:4" x14ac:dyDescent="0.3">
      <c r="A8" s="9"/>
      <c r="B8" s="9"/>
      <c r="C8" s="9"/>
      <c r="D8" s="9"/>
    </row>
    <row r="9" spans="1:4" x14ac:dyDescent="0.3">
      <c r="A9" s="9"/>
      <c r="B9" s="9"/>
      <c r="C9" s="9"/>
      <c r="D9" s="9"/>
    </row>
    <row r="10" spans="1:4" x14ac:dyDescent="0.3">
      <c r="A10" s="9"/>
      <c r="B10" s="9"/>
      <c r="C10" s="9"/>
      <c r="D10" s="9"/>
    </row>
    <row r="11" spans="1:4" x14ac:dyDescent="0.3">
      <c r="A11" s="9"/>
      <c r="B11" s="9"/>
      <c r="C11" s="9"/>
      <c r="D11" s="9"/>
    </row>
    <row r="12" spans="1:4" x14ac:dyDescent="0.3">
      <c r="A12" s="10" t="s">
        <v>24</v>
      </c>
      <c r="B12" s="10"/>
      <c r="C12" s="10"/>
      <c r="D12" s="10"/>
    </row>
    <row r="13" spans="1:4" x14ac:dyDescent="0.3">
      <c r="A13" s="10"/>
      <c r="B13" s="10"/>
      <c r="C13" s="10"/>
      <c r="D13" s="10"/>
    </row>
    <row r="14" spans="1:4" x14ac:dyDescent="0.3">
      <c r="A14" s="10"/>
      <c r="B14" s="10"/>
      <c r="C14" s="10"/>
      <c r="D14" s="10"/>
    </row>
    <row r="15" spans="1:4" x14ac:dyDescent="0.3">
      <c r="A15" s="10"/>
      <c r="B15" s="10"/>
      <c r="C15" s="10"/>
      <c r="D15" s="10"/>
    </row>
    <row r="16" spans="1:4" x14ac:dyDescent="0.3">
      <c r="A16" s="10"/>
      <c r="B16" s="10"/>
      <c r="C16" s="10"/>
      <c r="D16" s="10"/>
    </row>
    <row r="17" spans="1:15" x14ac:dyDescent="0.3">
      <c r="A17" s="10"/>
      <c r="B17" s="10"/>
      <c r="C17" s="10"/>
      <c r="D17" s="10"/>
    </row>
    <row r="18" spans="1:15" x14ac:dyDescent="0.3">
      <c r="A18" s="10"/>
      <c r="B18" s="10"/>
      <c r="C18" s="10"/>
      <c r="D18" s="10"/>
    </row>
    <row r="19" spans="1:15" x14ac:dyDescent="0.3">
      <c r="A19" s="10"/>
      <c r="B19" s="10"/>
      <c r="C19" s="10"/>
      <c r="D19" s="10"/>
    </row>
    <row r="22" spans="1:15" x14ac:dyDescent="0.3">
      <c r="A22" s="11" t="s">
        <v>25</v>
      </c>
      <c r="B22" s="11">
        <f>365/8</f>
        <v>45.625</v>
      </c>
      <c r="C22" s="11" t="s">
        <v>12</v>
      </c>
      <c r="D22" s="11"/>
      <c r="E22" s="11" t="s">
        <v>28</v>
      </c>
      <c r="F22" s="11"/>
      <c r="G22" s="12">
        <f>3.5*1000000</f>
        <v>3500000</v>
      </c>
      <c r="I22" t="s">
        <v>30</v>
      </c>
      <c r="O22" s="5">
        <f>B22*G23/365</f>
        <v>437500</v>
      </c>
    </row>
    <row r="23" spans="1:15" x14ac:dyDescent="0.3">
      <c r="A23" s="11" t="s">
        <v>26</v>
      </c>
      <c r="B23" s="11">
        <v>35</v>
      </c>
      <c r="C23" s="11" t="s">
        <v>12</v>
      </c>
      <c r="D23" s="11"/>
      <c r="E23" s="11" t="s">
        <v>1</v>
      </c>
      <c r="F23" s="11"/>
      <c r="G23" s="12">
        <f>3.5*1000000</f>
        <v>3500000</v>
      </c>
    </row>
    <row r="24" spans="1:15" x14ac:dyDescent="0.3">
      <c r="A24" s="11" t="s">
        <v>27</v>
      </c>
      <c r="B24" s="11">
        <v>60</v>
      </c>
      <c r="C24" s="11" t="s">
        <v>12</v>
      </c>
      <c r="D24" s="11"/>
      <c r="E24" s="11" t="s">
        <v>2</v>
      </c>
      <c r="F24" s="11"/>
      <c r="G24" s="12">
        <f>3.5*1000000</f>
        <v>3500000</v>
      </c>
    </row>
    <row r="25" spans="1:15" x14ac:dyDescent="0.3">
      <c r="E25" s="11" t="s">
        <v>29</v>
      </c>
      <c r="F25" s="11"/>
      <c r="G25" s="12">
        <f>3.5*1000000</f>
        <v>3500000</v>
      </c>
      <c r="I25" t="s">
        <v>21</v>
      </c>
      <c r="O25" s="5">
        <f>B24*G24/365</f>
        <v>575342.46575342468</v>
      </c>
    </row>
    <row r="27" spans="1:15" x14ac:dyDescent="0.3">
      <c r="A27" s="11" t="s">
        <v>9</v>
      </c>
      <c r="B27" s="11">
        <f>B22+B24</f>
        <v>105.625</v>
      </c>
      <c r="E27" s="5"/>
    </row>
    <row r="28" spans="1:15" x14ac:dyDescent="0.3">
      <c r="A28" s="11" t="s">
        <v>7</v>
      </c>
      <c r="B28" s="11">
        <f>B27-B23</f>
        <v>70.625</v>
      </c>
      <c r="I28" t="s">
        <v>22</v>
      </c>
      <c r="O28" s="5">
        <f>-B23*G25/365</f>
        <v>-335616.43835616438</v>
      </c>
    </row>
    <row r="30" spans="1:15" x14ac:dyDescent="0.3">
      <c r="O30" s="6">
        <f>SUM(O22:O28)</f>
        <v>677226.0273972603</v>
      </c>
    </row>
    <row r="32" spans="1:15" x14ac:dyDescent="0.3">
      <c r="A32" s="11" t="s">
        <v>25</v>
      </c>
      <c r="B32" s="11">
        <f>365/8</f>
        <v>45.625</v>
      </c>
      <c r="C32" s="11" t="s">
        <v>12</v>
      </c>
      <c r="D32" s="11"/>
      <c r="E32" s="11" t="s">
        <v>28</v>
      </c>
      <c r="F32" s="11"/>
      <c r="G32" s="12">
        <f>3.5*1000000</f>
        <v>3500000</v>
      </c>
      <c r="I32" t="s">
        <v>30</v>
      </c>
      <c r="O32" s="5">
        <f>B32*G33/365</f>
        <v>437500</v>
      </c>
    </row>
    <row r="33" spans="1:15" x14ac:dyDescent="0.3">
      <c r="A33" s="11" t="s">
        <v>26</v>
      </c>
      <c r="B33" s="11">
        <v>35</v>
      </c>
      <c r="C33" s="11" t="s">
        <v>12</v>
      </c>
      <c r="D33" s="11"/>
      <c r="E33" s="11" t="s">
        <v>1</v>
      </c>
      <c r="F33" s="11"/>
      <c r="G33" s="12">
        <f>3.5*1000000</f>
        <v>3500000</v>
      </c>
    </row>
    <row r="34" spans="1:15" x14ac:dyDescent="0.3">
      <c r="A34" s="11" t="s">
        <v>27</v>
      </c>
      <c r="B34" s="11">
        <v>60</v>
      </c>
      <c r="C34" s="11" t="s">
        <v>12</v>
      </c>
      <c r="D34" s="11"/>
      <c r="E34" s="11" t="s">
        <v>2</v>
      </c>
      <c r="F34" s="11"/>
      <c r="G34" s="12">
        <f>3.5*1000000</f>
        <v>3500000</v>
      </c>
    </row>
    <row r="35" spans="1:15" x14ac:dyDescent="0.3">
      <c r="E35" s="11" t="s">
        <v>29</v>
      </c>
      <c r="F35" s="11"/>
      <c r="G35" s="12">
        <f>3.5*1000000</f>
        <v>3500000</v>
      </c>
      <c r="I35" t="s">
        <v>21</v>
      </c>
      <c r="O35" s="5">
        <f>B34*G34/365</f>
        <v>575342.46575342468</v>
      </c>
    </row>
    <row r="37" spans="1:15" x14ac:dyDescent="0.3">
      <c r="A37" s="11" t="s">
        <v>9</v>
      </c>
      <c r="B37" s="11">
        <f>B32+B34</f>
        <v>105.625</v>
      </c>
      <c r="E37" s="5"/>
    </row>
    <row r="38" spans="1:15" x14ac:dyDescent="0.3">
      <c r="A38" s="11" t="s">
        <v>7</v>
      </c>
      <c r="B38" s="11">
        <f>(B37-B33)-20</f>
        <v>50.625</v>
      </c>
      <c r="C38" t="s">
        <v>12</v>
      </c>
      <c r="I38" t="s">
        <v>22</v>
      </c>
      <c r="O38" s="5">
        <f>-B33*G35/365</f>
        <v>-335616.43835616438</v>
      </c>
    </row>
    <row r="40" spans="1:15" x14ac:dyDescent="0.3">
      <c r="A40" s="2" t="s">
        <v>32</v>
      </c>
      <c r="B40" s="7">
        <f>B38*G32/365</f>
        <v>485445.20547945204</v>
      </c>
      <c r="O40" s="6">
        <f>SUM(O32:O38)</f>
        <v>677226.0273972603</v>
      </c>
    </row>
    <row r="72" spans="2:2" x14ac:dyDescent="0.3">
      <c r="B72" s="2" t="s">
        <v>31</v>
      </c>
    </row>
    <row r="73" spans="2:2" x14ac:dyDescent="0.3">
      <c r="B73" s="7">
        <f>(O40-B40)*0.14</f>
        <v>26849.315068493161</v>
      </c>
    </row>
  </sheetData>
  <mergeCells count="2">
    <mergeCell ref="A1:D11"/>
    <mergeCell ref="A12: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A0C9-37A3-41FC-A120-B9FB40A7E85C}">
  <dimension ref="A1:H27"/>
  <sheetViews>
    <sheetView tabSelected="1" workbookViewId="0">
      <selection activeCell="B10" sqref="B10"/>
    </sheetView>
  </sheetViews>
  <sheetFormatPr baseColWidth="10" defaultRowHeight="14.4" x14ac:dyDescent="0.3"/>
  <cols>
    <col min="1" max="1" width="68.109375" bestFit="1" customWidth="1"/>
  </cols>
  <sheetData>
    <row r="1" spans="1:8" x14ac:dyDescent="0.3">
      <c r="A1" s="8" t="s">
        <v>0</v>
      </c>
    </row>
    <row r="2" spans="1:8" x14ac:dyDescent="0.3">
      <c r="A2" s="1" t="s">
        <v>1</v>
      </c>
      <c r="B2" s="3">
        <v>1337</v>
      </c>
    </row>
    <row r="3" spans="1:8" x14ac:dyDescent="0.3">
      <c r="A3" s="1" t="s">
        <v>2</v>
      </c>
      <c r="B3" s="3">
        <v>3575</v>
      </c>
      <c r="E3" t="s">
        <v>13</v>
      </c>
      <c r="G3">
        <f>B5/B3</f>
        <v>4.1258741258741258</v>
      </c>
    </row>
    <row r="4" spans="1:8" x14ac:dyDescent="0.3">
      <c r="A4" s="1" t="s">
        <v>3</v>
      </c>
      <c r="B4" s="3">
        <v>1910</v>
      </c>
      <c r="E4" t="s">
        <v>11</v>
      </c>
      <c r="G4">
        <f>365/G3</f>
        <v>88.466101694915253</v>
      </c>
      <c r="H4" t="s">
        <v>12</v>
      </c>
    </row>
    <row r="5" spans="1:8" x14ac:dyDescent="0.3">
      <c r="A5" s="1" t="s">
        <v>4</v>
      </c>
      <c r="B5" s="3">
        <v>14750</v>
      </c>
    </row>
    <row r="6" spans="1:8" x14ac:dyDescent="0.3">
      <c r="A6" s="1" t="s">
        <v>5</v>
      </c>
      <c r="B6" s="3">
        <v>11375</v>
      </c>
      <c r="E6" t="s">
        <v>14</v>
      </c>
      <c r="G6">
        <f>B6/B2</f>
        <v>8.5078534031413611</v>
      </c>
    </row>
    <row r="7" spans="1:8" x14ac:dyDescent="0.3">
      <c r="E7" t="s">
        <v>15</v>
      </c>
      <c r="G7">
        <f>365/G6</f>
        <v>42.901538461538465</v>
      </c>
      <c r="H7" t="s">
        <v>12</v>
      </c>
    </row>
    <row r="8" spans="1:8" x14ac:dyDescent="0.3">
      <c r="A8" s="1" t="s">
        <v>6</v>
      </c>
    </row>
    <row r="9" spans="1:8" x14ac:dyDescent="0.3">
      <c r="F9" t="s">
        <v>17</v>
      </c>
    </row>
    <row r="10" spans="1:8" x14ac:dyDescent="0.3">
      <c r="G10">
        <f>B6/B4</f>
        <v>5.9554973821989527</v>
      </c>
    </row>
    <row r="11" spans="1:8" x14ac:dyDescent="0.3">
      <c r="A11" s="2" t="s">
        <v>9</v>
      </c>
      <c r="B11" s="2" t="s">
        <v>10</v>
      </c>
      <c r="C11">
        <f>G7+G4</f>
        <v>131.36764015645372</v>
      </c>
      <c r="D11" t="s">
        <v>16</v>
      </c>
      <c r="F11" t="s">
        <v>18</v>
      </c>
      <c r="G11">
        <f>365/G10</f>
        <v>61.28791208791209</v>
      </c>
    </row>
    <row r="14" spans="1:8" x14ac:dyDescent="0.3">
      <c r="A14" s="2" t="s">
        <v>7</v>
      </c>
      <c r="B14" s="2" t="s">
        <v>8</v>
      </c>
      <c r="C14">
        <f>C11-G11</f>
        <v>70.079728068541627</v>
      </c>
      <c r="D14" t="s">
        <v>16</v>
      </c>
    </row>
    <row r="17" spans="1:8" x14ac:dyDescent="0.3">
      <c r="A17" t="s">
        <v>19</v>
      </c>
    </row>
    <row r="19" spans="1:8" x14ac:dyDescent="0.3">
      <c r="B19" t="s">
        <v>20</v>
      </c>
      <c r="H19">
        <f>G7/365*B2</f>
        <v>157.1489230769231</v>
      </c>
    </row>
    <row r="22" spans="1:8" x14ac:dyDescent="0.3">
      <c r="B22" t="s">
        <v>21</v>
      </c>
      <c r="H22">
        <f>G4/365*B3</f>
        <v>866.48305084745766</v>
      </c>
    </row>
    <row r="25" spans="1:8" x14ac:dyDescent="0.3">
      <c r="B25" t="s">
        <v>22</v>
      </c>
      <c r="H25">
        <f>-G11/365*B4</f>
        <v>-320.71208791208795</v>
      </c>
    </row>
    <row r="27" spans="1:8" x14ac:dyDescent="0.3">
      <c r="H27" s="4">
        <f>SUM(H19:H25)</f>
        <v>702.91988601229286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Ejercicio1</vt:lpstr>
      <vt:lpstr>Ejercicio2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JACDONI AZURDIA IZEPPI</dc:creator>
  <cp:lastModifiedBy>Azurdia</cp:lastModifiedBy>
  <dcterms:created xsi:type="dcterms:W3CDTF">2022-03-03T01:51:03Z</dcterms:created>
  <dcterms:modified xsi:type="dcterms:W3CDTF">2022-03-03T02:47:52Z</dcterms:modified>
</cp:coreProperties>
</file>