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13_ncr:1_{32E691A1-57C9-44DB-925B-1A9CC3CAC59B}" xr6:coauthVersionLast="47" xr6:coauthVersionMax="47" xr10:uidLastSave="{00000000-0000-0000-0000-000000000000}"/>
  <bookViews>
    <workbookView xWindow="-96" yWindow="0" windowWidth="11712" windowHeight="12336" xr2:uid="{102E2F41-083F-4132-9BF2-78F591EB13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53" i="1" l="1"/>
  <c r="C52" i="1"/>
  <c r="C46" i="1"/>
  <c r="C44" i="1"/>
  <c r="C31" i="1"/>
  <c r="C48" i="1"/>
  <c r="C47" i="1"/>
  <c r="C43" i="1"/>
  <c r="B50" i="1"/>
  <c r="B46" i="1"/>
  <c r="C37" i="1"/>
  <c r="C35" i="1"/>
  <c r="C36" i="1"/>
  <c r="B38" i="1"/>
  <c r="B33" i="1"/>
  <c r="C32" i="1"/>
  <c r="C30" i="1"/>
  <c r="B39" i="1" l="1"/>
  <c r="B51" i="1"/>
  <c r="C38" i="1"/>
  <c r="C33" i="1"/>
  <c r="C39" i="1" s="1"/>
  <c r="C5" i="1" l="1"/>
  <c r="B15" i="1" s="1"/>
  <c r="C13" i="1" s="1"/>
  <c r="B8" i="1" l="1"/>
  <c r="B7" i="1"/>
  <c r="C6" i="1" l="1"/>
  <c r="C10" i="1" s="1"/>
  <c r="C16" i="1" s="1"/>
  <c r="C18" i="1" s="1"/>
  <c r="C19" i="1" l="1"/>
  <c r="C45" i="1" s="1"/>
  <c r="C20" i="1" l="1"/>
  <c r="C22" i="1" s="1"/>
  <c r="C49" i="1" s="1"/>
  <c r="C50" i="1" s="1"/>
  <c r="C51" i="1" s="1"/>
</calcChain>
</file>

<file path=xl/sharedStrings.xml><?xml version="1.0" encoding="utf-8"?>
<sst xmlns="http://schemas.openxmlformats.org/spreadsheetml/2006/main" count="60" uniqueCount="58">
  <si>
    <t>Ventas</t>
  </si>
  <si>
    <t>Materiales</t>
  </si>
  <si>
    <t>Mano de obra</t>
  </si>
  <si>
    <t>Gastos indirectos</t>
  </si>
  <si>
    <t>Costo de ventas</t>
  </si>
  <si>
    <t>Costo Fijo</t>
  </si>
  <si>
    <t>Gastos Variables</t>
  </si>
  <si>
    <t>Utilidad Bruta</t>
  </si>
  <si>
    <t>PROYECTADO</t>
  </si>
  <si>
    <t xml:space="preserve">Gastos de operación </t>
  </si>
  <si>
    <t>Utilidad Operativa</t>
  </si>
  <si>
    <t>(-) Gastos de ventas</t>
  </si>
  <si>
    <t>(-) Gastos de Administración</t>
  </si>
  <si>
    <t>(-) Intereses</t>
  </si>
  <si>
    <t>UAI</t>
  </si>
  <si>
    <t>(-) Impuestos</t>
  </si>
  <si>
    <t>Utilidad Neta</t>
  </si>
  <si>
    <t>(-) Dividendos</t>
  </si>
  <si>
    <t>Utilidad del período</t>
  </si>
  <si>
    <t>Caja y Bancos</t>
  </si>
  <si>
    <t>Cuentas por cobrar</t>
  </si>
  <si>
    <t>2do trimestre 2023</t>
  </si>
  <si>
    <t>3er trimestre 2023</t>
  </si>
  <si>
    <t>Se deja igual porque es el mínimo de efectivo establecido</t>
  </si>
  <si>
    <t>Inventarios</t>
  </si>
  <si>
    <t>Inventarios incrementan en Q12,000</t>
  </si>
  <si>
    <t>ACTIVOS</t>
  </si>
  <si>
    <t>Activo Corriente</t>
  </si>
  <si>
    <t>Total del activo corriente</t>
  </si>
  <si>
    <t>Propiedad, Planta y Equipo</t>
  </si>
  <si>
    <t>(-) Depreciación Acumulada</t>
  </si>
  <si>
    <t>Otros activos</t>
  </si>
  <si>
    <t>Total del activo no corriente</t>
  </si>
  <si>
    <t>Aumento de Q3,500 por compra planeada de activos fijos</t>
  </si>
  <si>
    <t>La depreciación aumenta Q3,000 (Q1,000 por cada mes)</t>
  </si>
  <si>
    <t xml:space="preserve">La inversión en otros activos permanecerá igual </t>
  </si>
  <si>
    <t>PASIVOS + CAPITAL</t>
  </si>
  <si>
    <t>Activo No Corriente</t>
  </si>
  <si>
    <t>Pasivo Corriente</t>
  </si>
  <si>
    <t>Cuentas por pagar</t>
  </si>
  <si>
    <t>Documentos por pagar</t>
  </si>
  <si>
    <t>Pasivo Acumulado</t>
  </si>
  <si>
    <t>Total del pasivo corriente</t>
  </si>
  <si>
    <t>Deuda a largo plazo</t>
  </si>
  <si>
    <t>Capital Común</t>
  </si>
  <si>
    <t>Utilidades retenidas</t>
  </si>
  <si>
    <t>Total del patrimonio</t>
  </si>
  <si>
    <t>SUMA PASIVO Y PATRIMONIO</t>
  </si>
  <si>
    <t>Aumento en compras que se pagan a 40 días (Q3,000)</t>
  </si>
  <si>
    <t>Tercer Trimestre AÑO 2023</t>
  </si>
  <si>
    <t>SUMA TOTAL DEL ACTIVO</t>
  </si>
  <si>
    <t>Se mantiene igual</t>
  </si>
  <si>
    <t>Se acumula el ISR del período</t>
  </si>
  <si>
    <t>Se adquiere una deuda a largo plazo por Q10,000</t>
  </si>
  <si>
    <t>Aumenta en Q5,000 por una venta de acciones</t>
  </si>
  <si>
    <t>Aumenta por la utilidad retenida del período</t>
  </si>
  <si>
    <t>FAN</t>
  </si>
  <si>
    <t>NUEVA SUMA PASIVO+PATRIMONIO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</si>
</sst>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2" fillId="0" borderId="0" xfId="1" applyFont="1" applyBorder="1"/>
    <xf numFmtId="44" fontId="2" fillId="0" borderId="1" xfId="1" applyFont="1" applyBorder="1"/>
    <xf numFmtId="0" fontId="5" fillId="0" borderId="0" xfId="0" applyFont="1"/>
    <xf numFmtId="44" fontId="2" fillId="0" borderId="2" xfId="1" applyFont="1" applyBorder="1"/>
    <xf numFmtId="44" fontId="3" fillId="0" borderId="0" xfId="1" applyFont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DD4-CDA8-4D14-978F-342157CE1CB5}">
  <dimension ref="A3:D53"/>
  <sheetViews>
    <sheetView tabSelected="1" workbookViewId="0">
      <selection activeCell="D15" sqref="D15:F16"/>
    </sheetView>
  </sheetViews>
  <sheetFormatPr baseColWidth="10" defaultRowHeight="13.8" x14ac:dyDescent="0.25"/>
  <cols>
    <col min="1" max="1" width="29.77734375" style="1" bestFit="1" customWidth="1"/>
    <col min="2" max="3" width="18.77734375" style="1" bestFit="1" customWidth="1"/>
    <col min="4" max="4" width="11.88671875" style="1" bestFit="1" customWidth="1"/>
    <col min="5" max="16384" width="11.5546875" style="1"/>
  </cols>
  <sheetData>
    <row r="3" spans="1:4" x14ac:dyDescent="0.25">
      <c r="B3" s="1" t="s">
        <v>8</v>
      </c>
    </row>
    <row r="4" spans="1:4" x14ac:dyDescent="0.25">
      <c r="B4" s="1" t="s">
        <v>49</v>
      </c>
    </row>
    <row r="5" spans="1:4" x14ac:dyDescent="0.25">
      <c r="A5" s="2" t="s">
        <v>0</v>
      </c>
      <c r="B5" s="4"/>
      <c r="C5" s="4">
        <f>40000+65000+70000</f>
        <v>175000</v>
      </c>
    </row>
    <row r="6" spans="1:4" x14ac:dyDescent="0.25">
      <c r="A6" s="2" t="s">
        <v>4</v>
      </c>
      <c r="B6" s="4"/>
      <c r="C6" s="5">
        <f>SUM(B7:B9)</f>
        <v>137500</v>
      </c>
    </row>
    <row r="7" spans="1:4" x14ac:dyDescent="0.25">
      <c r="A7" s="1" t="s">
        <v>1</v>
      </c>
      <c r="B7" s="4">
        <f>C5*0.4</f>
        <v>70000</v>
      </c>
      <c r="C7" s="4"/>
    </row>
    <row r="8" spans="1:4" x14ac:dyDescent="0.25">
      <c r="A8" s="1" t="s">
        <v>2</v>
      </c>
      <c r="B8" s="4">
        <f>C5*0.2</f>
        <v>35000</v>
      </c>
      <c r="C8" s="4"/>
    </row>
    <row r="9" spans="1:4" x14ac:dyDescent="0.25">
      <c r="A9" s="1" t="s">
        <v>3</v>
      </c>
      <c r="B9" s="6">
        <v>32500</v>
      </c>
      <c r="C9" s="6"/>
    </row>
    <row r="10" spans="1:4" x14ac:dyDescent="0.25">
      <c r="A10" s="3" t="s">
        <v>7</v>
      </c>
      <c r="C10" s="4">
        <f>C5-C6</f>
        <v>37500</v>
      </c>
    </row>
    <row r="11" spans="1:4" x14ac:dyDescent="0.25">
      <c r="A11" s="7" t="s">
        <v>9</v>
      </c>
      <c r="B11" s="4"/>
      <c r="C11" s="4"/>
    </row>
    <row r="12" spans="1:4" x14ac:dyDescent="0.25">
      <c r="A12" s="2" t="s">
        <v>11</v>
      </c>
      <c r="C12" s="4">
        <v>16000</v>
      </c>
    </row>
    <row r="13" spans="1:4" x14ac:dyDescent="0.25">
      <c r="A13" s="2" t="s">
        <v>12</v>
      </c>
      <c r="C13" s="4">
        <f>SUM(B14:B15)</f>
        <v>15000</v>
      </c>
    </row>
    <row r="14" spans="1:4" x14ac:dyDescent="0.25">
      <c r="A14" s="1" t="s">
        <v>5</v>
      </c>
      <c r="B14" s="4">
        <v>6250</v>
      </c>
      <c r="C14" s="4"/>
    </row>
    <row r="15" spans="1:4" x14ac:dyDescent="0.25">
      <c r="A15" s="1" t="s">
        <v>6</v>
      </c>
      <c r="B15" s="6">
        <f>C5*0.05</f>
        <v>8750</v>
      </c>
      <c r="C15" s="6"/>
    </row>
    <row r="16" spans="1:4" x14ac:dyDescent="0.25">
      <c r="A16" s="3" t="s">
        <v>10</v>
      </c>
      <c r="B16" s="4"/>
      <c r="C16" s="4">
        <f>C10-C12-C13</f>
        <v>6500</v>
      </c>
      <c r="D16" s="10">
        <f>C16-1000</f>
        <v>5500</v>
      </c>
    </row>
    <row r="17" spans="1:4" x14ac:dyDescent="0.25">
      <c r="A17" s="1" t="s">
        <v>13</v>
      </c>
      <c r="C17" s="6">
        <v>500</v>
      </c>
    </row>
    <row r="18" spans="1:4" x14ac:dyDescent="0.25">
      <c r="A18" s="3" t="s">
        <v>14</v>
      </c>
      <c r="B18" s="4"/>
      <c r="C18" s="4">
        <f>C16-C17</f>
        <v>6000</v>
      </c>
    </row>
    <row r="19" spans="1:4" x14ac:dyDescent="0.25">
      <c r="A19" s="1" t="s">
        <v>15</v>
      </c>
      <c r="B19" s="4"/>
      <c r="C19" s="6">
        <f>C18*0.25</f>
        <v>1500</v>
      </c>
    </row>
    <row r="20" spans="1:4" x14ac:dyDescent="0.25">
      <c r="A20" s="3" t="s">
        <v>16</v>
      </c>
      <c r="B20" s="4"/>
      <c r="C20" s="4">
        <f>C18-C19</f>
        <v>4500</v>
      </c>
    </row>
    <row r="21" spans="1:4" x14ac:dyDescent="0.25">
      <c r="A21" s="1" t="s">
        <v>17</v>
      </c>
      <c r="B21" s="4"/>
      <c r="C21" s="6">
        <v>2000</v>
      </c>
    </row>
    <row r="22" spans="1:4" ht="14.4" thickBot="1" x14ac:dyDescent="0.3">
      <c r="A22" s="3" t="s">
        <v>18</v>
      </c>
      <c r="B22" s="4"/>
      <c r="C22" s="8">
        <f>C20-C21</f>
        <v>2500</v>
      </c>
    </row>
    <row r="23" spans="1:4" ht="14.4" thickTop="1" x14ac:dyDescent="0.25">
      <c r="B23" s="4"/>
      <c r="C23" s="4"/>
    </row>
    <row r="24" spans="1:4" x14ac:dyDescent="0.25">
      <c r="B24" s="4"/>
      <c r="C24" s="4"/>
    </row>
    <row r="25" spans="1:4" x14ac:dyDescent="0.25">
      <c r="B25" s="4"/>
      <c r="C25" s="4"/>
    </row>
    <row r="26" spans="1:4" x14ac:dyDescent="0.25">
      <c r="B26" s="1" t="s">
        <v>8</v>
      </c>
      <c r="C26" s="1" t="s">
        <v>8</v>
      </c>
    </row>
    <row r="27" spans="1:4" x14ac:dyDescent="0.25">
      <c r="B27" s="1" t="s">
        <v>21</v>
      </c>
      <c r="C27" s="1" t="s">
        <v>22</v>
      </c>
    </row>
    <row r="28" spans="1:4" x14ac:dyDescent="0.25">
      <c r="A28" s="3" t="s">
        <v>26</v>
      </c>
    </row>
    <row r="29" spans="1:4" x14ac:dyDescent="0.25">
      <c r="A29" s="3" t="s">
        <v>27</v>
      </c>
    </row>
    <row r="30" spans="1:4" x14ac:dyDescent="0.25">
      <c r="A30" s="1" t="s">
        <v>19</v>
      </c>
      <c r="B30" s="4">
        <v>10000</v>
      </c>
      <c r="C30" s="4">
        <f>B30</f>
        <v>10000</v>
      </c>
      <c r="D30" s="1" t="s">
        <v>23</v>
      </c>
    </row>
    <row r="31" spans="1:4" x14ac:dyDescent="0.25">
      <c r="A31" s="1" t="s">
        <v>20</v>
      </c>
      <c r="B31" s="4">
        <v>70000</v>
      </c>
      <c r="C31" s="4">
        <f>B31</f>
        <v>70000</v>
      </c>
    </row>
    <row r="32" spans="1:4" x14ac:dyDescent="0.25">
      <c r="A32" s="1" t="s">
        <v>24</v>
      </c>
      <c r="B32" s="4">
        <v>63000</v>
      </c>
      <c r="C32" s="4">
        <f>B32+12000</f>
        <v>75000</v>
      </c>
      <c r="D32" s="1" t="s">
        <v>25</v>
      </c>
    </row>
    <row r="33" spans="1:4" x14ac:dyDescent="0.25">
      <c r="A33" s="2" t="s">
        <v>28</v>
      </c>
      <c r="B33" s="9">
        <f>SUM(B30:B32)</f>
        <v>143000</v>
      </c>
      <c r="C33" s="4">
        <f>SUM(C30:C32)</f>
        <v>155000</v>
      </c>
    </row>
    <row r="34" spans="1:4" x14ac:dyDescent="0.25">
      <c r="A34" s="3" t="s">
        <v>37</v>
      </c>
      <c r="B34" s="9"/>
      <c r="C34" s="4"/>
    </row>
    <row r="35" spans="1:4" x14ac:dyDescent="0.25">
      <c r="A35" s="1" t="s">
        <v>29</v>
      </c>
      <c r="B35" s="4">
        <v>98000</v>
      </c>
      <c r="C35" s="4">
        <f>B35+3500</f>
        <v>101500</v>
      </c>
      <c r="D35" s="1" t="s">
        <v>33</v>
      </c>
    </row>
    <row r="36" spans="1:4" x14ac:dyDescent="0.25">
      <c r="A36" s="1" t="s">
        <v>30</v>
      </c>
      <c r="B36" s="4">
        <v>-41000</v>
      </c>
      <c r="C36" s="4">
        <f>B36-3000</f>
        <v>-44000</v>
      </c>
      <c r="D36" s="1" t="s">
        <v>34</v>
      </c>
    </row>
    <row r="37" spans="1:4" x14ac:dyDescent="0.25">
      <c r="A37" s="1" t="s">
        <v>31</v>
      </c>
      <c r="B37" s="4">
        <v>2500</v>
      </c>
      <c r="C37" s="4">
        <f>B37</f>
        <v>2500</v>
      </c>
      <c r="D37" s="1" t="s">
        <v>35</v>
      </c>
    </row>
    <row r="38" spans="1:4" x14ac:dyDescent="0.25">
      <c r="A38" s="2" t="s">
        <v>32</v>
      </c>
      <c r="B38" s="9">
        <f>SUM(B35:B37)</f>
        <v>59500</v>
      </c>
      <c r="C38" s="9">
        <f>SUM(C35:C37)</f>
        <v>60000</v>
      </c>
    </row>
    <row r="39" spans="1:4" x14ac:dyDescent="0.25">
      <c r="A39" s="2" t="s">
        <v>50</v>
      </c>
      <c r="B39" s="9">
        <f>B38+B33</f>
        <v>202500</v>
      </c>
      <c r="C39" s="9">
        <f>C38+C33</f>
        <v>215000</v>
      </c>
    </row>
    <row r="41" spans="1:4" x14ac:dyDescent="0.25">
      <c r="A41" s="3" t="s">
        <v>36</v>
      </c>
      <c r="B41" s="4"/>
      <c r="C41" s="4"/>
    </row>
    <row r="42" spans="1:4" x14ac:dyDescent="0.25">
      <c r="A42" s="1" t="s">
        <v>38</v>
      </c>
      <c r="B42" s="4"/>
      <c r="C42" s="4"/>
    </row>
    <row r="43" spans="1:4" x14ac:dyDescent="0.25">
      <c r="A43" s="1" t="s">
        <v>39</v>
      </c>
      <c r="B43" s="4">
        <v>39000</v>
      </c>
      <c r="C43" s="4">
        <f>B43+3000</f>
        <v>42000</v>
      </c>
      <c r="D43" s="1" t="s">
        <v>48</v>
      </c>
    </row>
    <row r="44" spans="1:4" x14ac:dyDescent="0.25">
      <c r="A44" s="1" t="s">
        <v>40</v>
      </c>
      <c r="B44" s="4">
        <v>14000</v>
      </c>
      <c r="C44" s="4">
        <f>B44</f>
        <v>14000</v>
      </c>
      <c r="D44" s="1" t="s">
        <v>51</v>
      </c>
    </row>
    <row r="45" spans="1:4" x14ac:dyDescent="0.25">
      <c r="A45" s="1" t="s">
        <v>41</v>
      </c>
      <c r="B45" s="4">
        <v>12625</v>
      </c>
      <c r="C45" s="4">
        <f>B45+C19</f>
        <v>14125</v>
      </c>
      <c r="D45" s="1" t="s">
        <v>52</v>
      </c>
    </row>
    <row r="46" spans="1:4" x14ac:dyDescent="0.25">
      <c r="A46" s="1" t="s">
        <v>42</v>
      </c>
      <c r="B46" s="4">
        <f>SUM(B43:B45)</f>
        <v>65625</v>
      </c>
      <c r="C46" s="4">
        <f>SUM(C43:C45)</f>
        <v>70125</v>
      </c>
    </row>
    <row r="47" spans="1:4" x14ac:dyDescent="0.25">
      <c r="A47" s="1" t="s">
        <v>43</v>
      </c>
      <c r="B47" s="4">
        <v>20000</v>
      </c>
      <c r="C47" s="4">
        <f>B47+10000</f>
        <v>30000</v>
      </c>
      <c r="D47" s="1" t="s">
        <v>53</v>
      </c>
    </row>
    <row r="48" spans="1:4" x14ac:dyDescent="0.25">
      <c r="A48" s="1" t="s">
        <v>44</v>
      </c>
      <c r="B48" s="4">
        <v>55000</v>
      </c>
      <c r="C48" s="4">
        <f>B48+5000</f>
        <v>60000</v>
      </c>
      <c r="D48" s="1" t="s">
        <v>54</v>
      </c>
    </row>
    <row r="49" spans="1:4" x14ac:dyDescent="0.25">
      <c r="A49" s="1" t="s">
        <v>45</v>
      </c>
      <c r="B49" s="4">
        <v>41375</v>
      </c>
      <c r="C49" s="4">
        <f>B49+C22</f>
        <v>43875</v>
      </c>
      <c r="D49" s="1" t="s">
        <v>55</v>
      </c>
    </row>
    <row r="50" spans="1:4" x14ac:dyDescent="0.25">
      <c r="A50" s="1" t="s">
        <v>46</v>
      </c>
      <c r="B50" s="4">
        <f>SUM(B48:B49)</f>
        <v>96375</v>
      </c>
      <c r="C50" s="4">
        <f>SUM(C48:C49)</f>
        <v>103875</v>
      </c>
    </row>
    <row r="51" spans="1:4" x14ac:dyDescent="0.25">
      <c r="A51" s="1" t="s">
        <v>47</v>
      </c>
      <c r="B51" s="4">
        <f>B47+B46+B50</f>
        <v>182000</v>
      </c>
      <c r="C51" s="4">
        <f>C47+C46+C50</f>
        <v>204000</v>
      </c>
    </row>
    <row r="52" spans="1:4" x14ac:dyDescent="0.25">
      <c r="B52" s="1" t="s">
        <v>56</v>
      </c>
      <c r="C52" s="10">
        <f>C39-C51</f>
        <v>11000</v>
      </c>
    </row>
    <row r="53" spans="1:4" x14ac:dyDescent="0.25">
      <c r="A53" s="1" t="s">
        <v>57</v>
      </c>
      <c r="C53" s="10">
        <f>C51+C52</f>
        <v>215000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2023-02-18T19:47:59Z</dcterms:created>
  <dcterms:modified xsi:type="dcterms:W3CDTF">2023-02-19T06:10:42Z</dcterms:modified>
</cp:coreProperties>
</file>