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 Z\QA\PC\FUNDAMENTOS DE ADMINISTRACIÓN Y ANÁLISIS FINANCIERO\TEORÍA\TAREAS\"/>
    </mc:Choice>
  </mc:AlternateContent>
  <xr:revisionPtr revIDLastSave="0" documentId="13_ncr:1_{30C9E726-4D15-44B9-845D-0CC966F678E8}" xr6:coauthVersionLast="47" xr6:coauthVersionMax="47" xr10:uidLastSave="{00000000-0000-0000-0000-000000000000}"/>
  <bookViews>
    <workbookView xWindow="-120" yWindow="-120" windowWidth="29040" windowHeight="15720" activeTab="6" xr2:uid="{45DD2928-FDFB-4121-A4BB-AC352761D74A}"/>
  </bookViews>
  <sheets>
    <sheet name="EJ 1 Y EJ 5" sheetId="4" r:id="rId1"/>
    <sheet name="EJ 2 Y EJ 3 Y EJ 9" sheetId="2" r:id="rId2"/>
    <sheet name="EJ 4 Y EJ 10 Y EJ 12" sheetId="3" r:id="rId3"/>
    <sheet name="EJ 6 Y EJ 11" sheetId="5" r:id="rId4"/>
    <sheet name="EJ 7" sheetId="6" r:id="rId5"/>
    <sheet name="EJ 8" sheetId="7" r:id="rId6"/>
    <sheet name="RESPUESTA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6" l="1"/>
  <c r="K15" i="7" l="1"/>
  <c r="D22" i="7"/>
  <c r="D23" i="7"/>
  <c r="D24" i="7"/>
  <c r="D25" i="7"/>
  <c r="D26" i="7"/>
  <c r="D27" i="7"/>
  <c r="D21" i="7"/>
  <c r="AE16" i="5"/>
  <c r="AA18" i="5"/>
  <c r="AF17" i="5" s="1"/>
  <c r="Z18" i="5"/>
  <c r="AE24" i="5" s="1"/>
  <c r="H24" i="3"/>
  <c r="F22" i="4"/>
  <c r="E27" i="3"/>
  <c r="F32" i="2"/>
  <c r="C32" i="2"/>
  <c r="AE23" i="5" l="1"/>
  <c r="AE22" i="5"/>
  <c r="AE20" i="5"/>
  <c r="AE18" i="5"/>
  <c r="AF20" i="5"/>
  <c r="AE21" i="5"/>
  <c r="AE19" i="5"/>
  <c r="AE17" i="5"/>
  <c r="AF16" i="5"/>
  <c r="AA21" i="5" s="1"/>
  <c r="AA20" i="5" s="1"/>
  <c r="AA23" i="5" s="1"/>
  <c r="AF23" i="5"/>
  <c r="AE26" i="5"/>
  <c r="AF19" i="5"/>
  <c r="AF21" i="5"/>
  <c r="AE25" i="5"/>
  <c r="AF18" i="5"/>
  <c r="AF24" i="5"/>
  <c r="AF22" i="5"/>
  <c r="Z21" i="5" l="1"/>
  <c r="Z20" i="5" s="1"/>
  <c r="Z23" i="5" s="1"/>
</calcChain>
</file>

<file path=xl/sharedStrings.xml><?xml version="1.0" encoding="utf-8"?>
<sst xmlns="http://schemas.openxmlformats.org/spreadsheetml/2006/main" count="54" uniqueCount="46">
  <si>
    <t>valor bursátil</t>
  </si>
  <si>
    <t>millones</t>
  </si>
  <si>
    <t>Ka</t>
  </si>
  <si>
    <t>kb</t>
  </si>
  <si>
    <t>Inversión</t>
  </si>
  <si>
    <t>inversión 1</t>
  </si>
  <si>
    <t>inversión 2</t>
  </si>
  <si>
    <t>Desviación estándar del rendimiento</t>
  </si>
  <si>
    <t>Activo A</t>
  </si>
  <si>
    <t>Coeficiente de variación, con eso determino cual es la más riesgosa y cual es la menos.</t>
  </si>
  <si>
    <t>Inversión 1</t>
  </si>
  <si>
    <t>Inversión 2</t>
  </si>
  <si>
    <t>Activo 1</t>
  </si>
  <si>
    <t>Activo 2</t>
  </si>
  <si>
    <t>Beta</t>
  </si>
  <si>
    <t>Proporciones</t>
  </si>
  <si>
    <t>Activo 3</t>
  </si>
  <si>
    <t>Activo 4</t>
  </si>
  <si>
    <t>Activo 5</t>
  </si>
  <si>
    <t>Rendimiento</t>
  </si>
  <si>
    <t>Kt</t>
  </si>
  <si>
    <t>Pt</t>
  </si>
  <si>
    <t>Pt -1</t>
  </si>
  <si>
    <t>CT</t>
  </si>
  <si>
    <t>Proyecto 1</t>
  </si>
  <si>
    <t>Proyecto 2</t>
  </si>
  <si>
    <t>Tasa de Rendimiento</t>
  </si>
  <si>
    <t>Probabilidad</t>
  </si>
  <si>
    <t>Coeficiente Beta de la cartera</t>
  </si>
  <si>
    <t>coeficiente de variación</t>
  </si>
  <si>
    <t>P1</t>
  </si>
  <si>
    <t>P2</t>
  </si>
  <si>
    <t>Si en el mercado hay un amento del 10% del rendimiento.</t>
  </si>
  <si>
    <t>Cartera</t>
  </si>
  <si>
    <t>Tendrá un aumento</t>
  </si>
  <si>
    <t>K PROM (Rendimiento)</t>
  </si>
  <si>
    <t>Desviación</t>
  </si>
  <si>
    <t>Tasa libre de riesgo</t>
  </si>
  <si>
    <t>rendimiento del mercado</t>
  </si>
  <si>
    <t>K (rendimiento)</t>
  </si>
  <si>
    <t>coeficiente beta</t>
  </si>
  <si>
    <t>Y</t>
  </si>
  <si>
    <t>X</t>
  </si>
  <si>
    <t xml:space="preserve">coeficiente beta </t>
  </si>
  <si>
    <t>Rendimiento del activo</t>
  </si>
  <si>
    <t>Es más riesgosa que el mercado, ya que el valor de 1 es el mercado.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</si>
</sst>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26069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7F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2" fontId="0" fillId="2" borderId="0" xfId="0" applyNumberFormat="1" applyFill="1"/>
    <xf numFmtId="0" fontId="0" fillId="2" borderId="0" xfId="0" applyFill="1"/>
    <xf numFmtId="10" fontId="0" fillId="2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vertical="center" wrapText="1"/>
    </xf>
    <xf numFmtId="10" fontId="0" fillId="0" borderId="0" xfId="1" applyNumberFormat="1" applyFont="1"/>
    <xf numFmtId="10" fontId="0" fillId="2" borderId="0" xfId="1" applyNumberFormat="1" applyFont="1" applyFill="1"/>
    <xf numFmtId="165" fontId="0" fillId="0" borderId="0" xfId="0" applyNumberFormat="1"/>
    <xf numFmtId="165" fontId="0" fillId="0" borderId="0" xfId="1" applyNumberFormat="1" applyFont="1"/>
    <xf numFmtId="10" fontId="0" fillId="2" borderId="0" xfId="0" applyNumberFormat="1" applyFill="1"/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0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57150</xdr:rowOff>
    </xdr:from>
    <xdr:to>
      <xdr:col>39</xdr:col>
      <xdr:colOff>249550</xdr:colOff>
      <xdr:row>14</xdr:row>
      <xdr:rowOff>108717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BE44DB-4EC7-0265-4252-5B314C472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8550" y="247650"/>
          <a:ext cx="12765400" cy="252806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</xdr:row>
      <xdr:rowOff>47625</xdr:rowOff>
    </xdr:from>
    <xdr:to>
      <xdr:col>18</xdr:col>
      <xdr:colOff>114301</xdr:colOff>
      <xdr:row>14</xdr:row>
      <xdr:rowOff>75304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D17DC5-67CE-48CA-A8AB-02DDA30B1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1" y="238125"/>
          <a:ext cx="10439400" cy="2504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76200</xdr:rowOff>
    </xdr:from>
    <xdr:to>
      <xdr:col>22</xdr:col>
      <xdr:colOff>468629</xdr:colOff>
      <xdr:row>20</xdr:row>
      <xdr:rowOff>152916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89319D-8B0E-644A-D20B-522716485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66700"/>
          <a:ext cx="13641704" cy="3696216"/>
        </a:xfrm>
        <a:prstGeom prst="rect">
          <a:avLst/>
        </a:prstGeom>
      </xdr:spPr>
    </xdr:pic>
    <xdr:clientData/>
  </xdr:twoCellAnchor>
  <xdr:twoCellAnchor editAs="oneCell">
    <xdr:from>
      <xdr:col>24</xdr:col>
      <xdr:colOff>28575</xdr:colOff>
      <xdr:row>1</xdr:row>
      <xdr:rowOff>0</xdr:rowOff>
    </xdr:from>
    <xdr:to>
      <xdr:col>46</xdr:col>
      <xdr:colOff>278131</xdr:colOff>
      <xdr:row>19</xdr:row>
      <xdr:rowOff>162426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A1C1BB-CCD0-4698-9BC3-9F9A0869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68525" y="190500"/>
          <a:ext cx="13660756" cy="3591426"/>
        </a:xfrm>
        <a:prstGeom prst="rect">
          <a:avLst/>
        </a:prstGeom>
      </xdr:spPr>
    </xdr:pic>
    <xdr:clientData/>
  </xdr:twoCellAnchor>
  <xdr:twoCellAnchor editAs="oneCell">
    <xdr:from>
      <xdr:col>24</xdr:col>
      <xdr:colOff>123265</xdr:colOff>
      <xdr:row>21</xdr:row>
      <xdr:rowOff>22412</xdr:rowOff>
    </xdr:from>
    <xdr:to>
      <xdr:col>46</xdr:col>
      <xdr:colOff>385696</xdr:colOff>
      <xdr:row>31</xdr:row>
      <xdr:rowOff>170692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501CCA-557E-5505-2758-19F9BAD68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4324" y="4022912"/>
          <a:ext cx="13575019" cy="25911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0</xdr:rowOff>
    </xdr:from>
    <xdr:to>
      <xdr:col>22</xdr:col>
      <xdr:colOff>30476</xdr:colOff>
      <xdr:row>16</xdr:row>
      <xdr:rowOff>181399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347C51-F3F0-9714-5A01-C1A6F42B9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190500"/>
          <a:ext cx="13622651" cy="3038899"/>
        </a:xfrm>
        <a:prstGeom prst="rect">
          <a:avLst/>
        </a:prstGeom>
      </xdr:spPr>
    </xdr:pic>
    <xdr:clientData/>
  </xdr:twoCellAnchor>
  <xdr:twoCellAnchor editAs="oneCell">
    <xdr:from>
      <xdr:col>23</xdr:col>
      <xdr:colOff>219075</xdr:colOff>
      <xdr:row>1</xdr:row>
      <xdr:rowOff>28575</xdr:rowOff>
    </xdr:from>
    <xdr:to>
      <xdr:col>45</xdr:col>
      <xdr:colOff>449579</xdr:colOff>
      <xdr:row>13</xdr:row>
      <xdr:rowOff>19368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2ED408-A3B2-E5B7-3E9E-3766E05CE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0" y="219075"/>
          <a:ext cx="13641704" cy="2276793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14</xdr:row>
      <xdr:rowOff>52916</xdr:rowOff>
    </xdr:from>
    <xdr:to>
      <xdr:col>42</xdr:col>
      <xdr:colOff>535070</xdr:colOff>
      <xdr:row>20</xdr:row>
      <xdr:rowOff>148339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A050C5-4948-0925-4546-39CDD4014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76500" y="2719916"/>
          <a:ext cx="11965070" cy="12384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382840</xdr:colOff>
      <xdr:row>31</xdr:row>
      <xdr:rowOff>183243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319C8-932E-9F2C-4F39-E2C3B353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184440" cy="649695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32</xdr:row>
      <xdr:rowOff>190499</xdr:rowOff>
    </xdr:from>
    <xdr:to>
      <xdr:col>22</xdr:col>
      <xdr:colOff>428338</xdr:colOff>
      <xdr:row>68</xdr:row>
      <xdr:rowOff>120718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0B3133-E646-DE7A-E43C-844A17816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392" y="6885213"/>
          <a:ext cx="13151017" cy="67882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287662</xdr:colOff>
      <xdr:row>15</xdr:row>
      <xdr:rowOff>114688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EE5F3F-10B4-E7B2-707A-3012717E1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698862" cy="27816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38100</xdr:rowOff>
    </xdr:from>
    <xdr:to>
      <xdr:col>23</xdr:col>
      <xdr:colOff>249543</xdr:colOff>
      <xdr:row>12</xdr:row>
      <xdr:rowOff>152708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A4C6FE-5CB9-1D84-9E10-1CE2A7F26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228600"/>
          <a:ext cx="13565493" cy="221010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18</xdr:row>
      <xdr:rowOff>30740</xdr:rowOff>
    </xdr:from>
    <xdr:to>
      <xdr:col>21</xdr:col>
      <xdr:colOff>163837</xdr:colOff>
      <xdr:row>35</xdr:row>
      <xdr:rowOff>76711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FE12CE-24B0-D86C-57E5-7A950D6A0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4" y="3459740"/>
          <a:ext cx="12308213" cy="328447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0</xdr:row>
      <xdr:rowOff>114300</xdr:rowOff>
    </xdr:from>
    <xdr:to>
      <xdr:col>21</xdr:col>
      <xdr:colOff>47625</xdr:colOff>
      <xdr:row>17</xdr:row>
      <xdr:rowOff>109837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6096E7-C850-4F63-86A4-311FADE68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14300"/>
          <a:ext cx="12201525" cy="3234037"/>
        </a:xfrm>
        <a:prstGeom prst="rect">
          <a:avLst/>
        </a:prstGeom>
      </xdr:spPr>
    </xdr:pic>
    <xdr:clientData/>
  </xdr:twoCellAnchor>
  <xdr:twoCellAnchor editAs="oneCell">
    <xdr:from>
      <xdr:col>1</xdr:col>
      <xdr:colOff>83344</xdr:colOff>
      <xdr:row>36</xdr:row>
      <xdr:rowOff>35719</xdr:rowOff>
    </xdr:from>
    <xdr:to>
      <xdr:col>21</xdr:col>
      <xdr:colOff>107156</xdr:colOff>
      <xdr:row>54</xdr:row>
      <xdr:rowOff>53102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C7A25B-1BC2-339D-5E03-C210DEF4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3" y="6893719"/>
          <a:ext cx="12168187" cy="3446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21</xdr:col>
      <xdr:colOff>71437</xdr:colOff>
      <xdr:row>71</xdr:row>
      <xdr:rowOff>37921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890DE-F87E-BC2C-9BE5-06958B952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219" y="10477501"/>
          <a:ext cx="12215812" cy="3085920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72</xdr:row>
      <xdr:rowOff>59531</xdr:rowOff>
    </xdr:from>
    <xdr:to>
      <xdr:col>21</xdr:col>
      <xdr:colOff>95250</xdr:colOff>
      <xdr:row>83</xdr:row>
      <xdr:rowOff>133218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95417-BFE7-82F1-322D-3B22711A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8656" y="13775531"/>
          <a:ext cx="12168188" cy="21691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21</xdr:col>
      <xdr:colOff>71437</xdr:colOff>
      <xdr:row>116</xdr:row>
      <xdr:rowOff>81457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214727-66ED-9308-B1F6-30216B870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219" y="16192500"/>
          <a:ext cx="12215812" cy="5986957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133</xdr:row>
      <xdr:rowOff>59531</xdr:rowOff>
    </xdr:from>
    <xdr:to>
      <xdr:col>23</xdr:col>
      <xdr:colOff>216201</xdr:colOff>
      <xdr:row>143</xdr:row>
      <xdr:rowOff>145534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F94AF8-02BF-9F91-2491-419FA6C8B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4844" y="25777031"/>
          <a:ext cx="13527388" cy="19910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23</xdr:col>
      <xdr:colOff>397208</xdr:colOff>
      <xdr:row>160</xdr:row>
      <xdr:rowOff>76609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671562-0762-4A86-9B04-BE6B003D2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7219" y="28003500"/>
          <a:ext cx="13756020" cy="2934109"/>
        </a:xfrm>
        <a:prstGeom prst="rect">
          <a:avLst/>
        </a:prstGeom>
      </xdr:spPr>
    </xdr:pic>
    <xdr:clientData/>
  </xdr:twoCellAnchor>
  <xdr:twoCellAnchor editAs="oneCell">
    <xdr:from>
      <xdr:col>1</xdr:col>
      <xdr:colOff>59531</xdr:colOff>
      <xdr:row>161</xdr:row>
      <xdr:rowOff>35719</xdr:rowOff>
    </xdr:from>
    <xdr:to>
      <xdr:col>23</xdr:col>
      <xdr:colOff>418633</xdr:colOff>
      <xdr:row>171</xdr:row>
      <xdr:rowOff>169354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9605F37-CDF8-1064-1C66-67E683E58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6750" y="31087219"/>
          <a:ext cx="13717914" cy="2038635"/>
        </a:xfrm>
        <a:prstGeom prst="rect">
          <a:avLst/>
        </a:prstGeom>
      </xdr:spPr>
    </xdr:pic>
    <xdr:clientData/>
  </xdr:twoCellAnchor>
  <xdr:twoCellAnchor editAs="oneCell">
    <xdr:from>
      <xdr:col>1</xdr:col>
      <xdr:colOff>83344</xdr:colOff>
      <xdr:row>173</xdr:row>
      <xdr:rowOff>35719</xdr:rowOff>
    </xdr:from>
    <xdr:to>
      <xdr:col>23</xdr:col>
      <xdr:colOff>80446</xdr:colOff>
      <xdr:row>207</xdr:row>
      <xdr:rowOff>46149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6B887F-83DD-BC79-4665-356B54A9E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0563" y="33373219"/>
          <a:ext cx="13355914" cy="6487430"/>
        </a:xfrm>
        <a:prstGeom prst="rect">
          <a:avLst/>
        </a:prstGeom>
      </xdr:spPr>
    </xdr:pic>
    <xdr:clientData/>
  </xdr:twoCellAnchor>
  <xdr:twoCellAnchor editAs="oneCell">
    <xdr:from>
      <xdr:col>1</xdr:col>
      <xdr:colOff>59531</xdr:colOff>
      <xdr:row>208</xdr:row>
      <xdr:rowOff>23812</xdr:rowOff>
    </xdr:from>
    <xdr:to>
      <xdr:col>23</xdr:col>
      <xdr:colOff>266212</xdr:colOff>
      <xdr:row>221</xdr:row>
      <xdr:rowOff>33684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43E9F06-9FD6-94F3-22F0-F4509F1E1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6750" y="40028812"/>
          <a:ext cx="13565493" cy="248637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23813</xdr:colOff>
      <xdr:row>118</xdr:row>
      <xdr:rowOff>59532</xdr:rowOff>
    </xdr:from>
    <xdr:to>
      <xdr:col>23</xdr:col>
      <xdr:colOff>135231</xdr:colOff>
      <xdr:row>131</xdr:row>
      <xdr:rowOff>40825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B36E28C-41E2-11E8-32E6-0F260528D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1032" y="22538532"/>
          <a:ext cx="13470230" cy="2457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3A34-65C3-4620-A4BD-2C5341A1FC08}">
  <dimension ref="C18:J22"/>
  <sheetViews>
    <sheetView topLeftCell="B1" workbookViewId="0">
      <selection activeCell="C25" sqref="C25"/>
    </sheetView>
  </sheetViews>
  <sheetFormatPr defaultRowHeight="15" x14ac:dyDescent="0.25"/>
  <sheetData>
    <row r="18" spans="3:10" x14ac:dyDescent="0.25">
      <c r="C18" t="s">
        <v>19</v>
      </c>
      <c r="E18" s="1">
        <v>0.1</v>
      </c>
      <c r="H18" t="s">
        <v>21</v>
      </c>
      <c r="I18">
        <v>12</v>
      </c>
      <c r="J18" t="s">
        <v>1</v>
      </c>
    </row>
    <row r="19" spans="3:10" x14ac:dyDescent="0.25">
      <c r="C19" t="s">
        <v>0</v>
      </c>
      <c r="E19">
        <v>10</v>
      </c>
      <c r="F19" t="s">
        <v>1</v>
      </c>
      <c r="H19" t="s">
        <v>22</v>
      </c>
      <c r="I19">
        <v>10</v>
      </c>
      <c r="J19" t="s">
        <v>1</v>
      </c>
    </row>
    <row r="20" spans="3:10" x14ac:dyDescent="0.25">
      <c r="H20" t="s">
        <v>23</v>
      </c>
      <c r="I20">
        <v>-2.5</v>
      </c>
      <c r="J20" t="s">
        <v>1</v>
      </c>
    </row>
    <row r="22" spans="3:10" x14ac:dyDescent="0.25">
      <c r="E22" s="10" t="s">
        <v>20</v>
      </c>
      <c r="F22" s="11">
        <f>(I18-I19+I20)/I19</f>
        <v>-0.05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EADB-598C-4550-81ED-E37EB74CD912}">
  <dimension ref="B23:M32"/>
  <sheetViews>
    <sheetView topLeftCell="N1" zoomScale="85" zoomScaleNormal="85" workbookViewId="0">
      <selection activeCell="U29" sqref="U29"/>
    </sheetView>
  </sheetViews>
  <sheetFormatPr defaultRowHeight="15" x14ac:dyDescent="0.25"/>
  <cols>
    <col min="3" max="3" width="10.7109375" bestFit="1" customWidth="1"/>
    <col min="6" max="6" width="10.7109375" bestFit="1" customWidth="1"/>
    <col min="11" max="11" width="9" customWidth="1"/>
    <col min="12" max="13" width="10.7109375" bestFit="1" customWidth="1"/>
  </cols>
  <sheetData>
    <row r="23" spans="2:13" x14ac:dyDescent="0.25">
      <c r="E23" t="s">
        <v>4</v>
      </c>
    </row>
    <row r="24" spans="2:13" x14ac:dyDescent="0.25">
      <c r="D24" t="s">
        <v>2</v>
      </c>
      <c r="E24" s="1">
        <v>0.15</v>
      </c>
      <c r="F24" t="s">
        <v>5</v>
      </c>
    </row>
    <row r="25" spans="2:13" x14ac:dyDescent="0.25">
      <c r="D25" t="s">
        <v>3</v>
      </c>
      <c r="E25" s="1">
        <v>0.12</v>
      </c>
      <c r="F25" t="s">
        <v>6</v>
      </c>
    </row>
    <row r="27" spans="2:13" x14ac:dyDescent="0.25">
      <c r="D27" t="s">
        <v>7</v>
      </c>
      <c r="H27" s="1">
        <v>0.1</v>
      </c>
      <c r="I27" t="s">
        <v>5</v>
      </c>
    </row>
    <row r="28" spans="2:13" x14ac:dyDescent="0.25">
      <c r="H28" s="1">
        <v>0.05</v>
      </c>
      <c r="I28" t="s">
        <v>6</v>
      </c>
    </row>
    <row r="30" spans="2:13" ht="57.75" customHeight="1" x14ac:dyDescent="0.25">
      <c r="C30" s="20" t="s">
        <v>9</v>
      </c>
      <c r="D30" s="20"/>
      <c r="E30" s="20"/>
      <c r="F30" s="20"/>
      <c r="L30" s="20"/>
      <c r="M30" s="20"/>
    </row>
    <row r="31" spans="2:13" x14ac:dyDescent="0.25">
      <c r="B31" s="3"/>
      <c r="C31" s="3" t="s">
        <v>10</v>
      </c>
      <c r="D31" s="3"/>
      <c r="E31" s="3"/>
      <c r="F31" s="3" t="s">
        <v>11</v>
      </c>
      <c r="L31" s="3"/>
      <c r="M31" s="3"/>
    </row>
    <row r="32" spans="2:13" x14ac:dyDescent="0.25">
      <c r="B32" s="3"/>
      <c r="C32" s="5">
        <f>H27/E24</f>
        <v>0.66666666666666674</v>
      </c>
      <c r="D32" s="4"/>
      <c r="E32" s="4"/>
      <c r="F32" s="5">
        <f>H28/E25</f>
        <v>0.41666666666666669</v>
      </c>
    </row>
  </sheetData>
  <mergeCells count="2">
    <mergeCell ref="C30:F30"/>
    <mergeCell ref="L30:M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B88D-48E0-4E31-8A26-FBB149F38D0A}">
  <dimension ref="C19:J27"/>
  <sheetViews>
    <sheetView zoomScale="90" zoomScaleNormal="90" workbookViewId="0">
      <selection activeCell="H24" sqref="H24"/>
    </sheetView>
  </sheetViews>
  <sheetFormatPr defaultRowHeight="15" x14ac:dyDescent="0.25"/>
  <cols>
    <col min="3" max="3" width="18.140625" customWidth="1"/>
    <col min="5" max="5" width="12.7109375" bestFit="1" customWidth="1"/>
  </cols>
  <sheetData>
    <row r="19" spans="3:10" x14ac:dyDescent="0.25">
      <c r="D19" s="3" t="s">
        <v>14</v>
      </c>
      <c r="E19" s="3" t="s">
        <v>15</v>
      </c>
    </row>
    <row r="20" spans="3:10" x14ac:dyDescent="0.25">
      <c r="C20" s="3" t="s">
        <v>12</v>
      </c>
      <c r="D20" s="3">
        <v>1.1499999999999999</v>
      </c>
      <c r="E20" s="6">
        <v>0.2</v>
      </c>
    </row>
    <row r="21" spans="3:10" x14ac:dyDescent="0.25">
      <c r="C21" s="3" t="s">
        <v>13</v>
      </c>
      <c r="D21" s="3">
        <v>0.85</v>
      </c>
      <c r="E21" s="6">
        <v>0.1</v>
      </c>
      <c r="H21" s="1"/>
    </row>
    <row r="22" spans="3:10" x14ac:dyDescent="0.25">
      <c r="C22" s="3" t="s">
        <v>16</v>
      </c>
      <c r="D22" s="3">
        <v>1.6</v>
      </c>
      <c r="E22" s="6">
        <v>0.15</v>
      </c>
      <c r="H22" t="s">
        <v>32</v>
      </c>
    </row>
    <row r="23" spans="3:10" x14ac:dyDescent="0.25">
      <c r="C23" s="3" t="s">
        <v>17</v>
      </c>
      <c r="D23" s="3">
        <v>1.35</v>
      </c>
      <c r="E23" s="6">
        <v>0.2</v>
      </c>
      <c r="H23" t="s">
        <v>33</v>
      </c>
    </row>
    <row r="24" spans="3:10" x14ac:dyDescent="0.25">
      <c r="C24" s="3" t="s">
        <v>18</v>
      </c>
      <c r="D24" s="3">
        <v>1.85</v>
      </c>
      <c r="E24" s="6">
        <v>0.35</v>
      </c>
      <c r="H24" s="16">
        <f>E27*10%</f>
        <v>0.14724999999999999</v>
      </c>
      <c r="J24" t="s">
        <v>34</v>
      </c>
    </row>
    <row r="27" spans="3:10" x14ac:dyDescent="0.25">
      <c r="C27" s="8" t="s">
        <v>28</v>
      </c>
      <c r="E27" s="9">
        <f>SUMPRODUCT(D20:D24,E20:E24)</f>
        <v>1.4724999999999999</v>
      </c>
      <c r="G27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7C18-5B1F-4206-8FFF-07671DFCD2A5}">
  <dimension ref="X2:AG26"/>
  <sheetViews>
    <sheetView zoomScale="70" zoomScaleNormal="70" workbookViewId="0">
      <selection activeCell="AB31" sqref="AB31"/>
    </sheetView>
  </sheetViews>
  <sheetFormatPr defaultRowHeight="15" x14ac:dyDescent="0.25"/>
  <cols>
    <col min="25" max="25" width="8.85546875" customWidth="1"/>
    <col min="27" max="27" width="8.85546875" bestFit="1" customWidth="1"/>
    <col min="31" max="32" width="8.140625" bestFit="1" customWidth="1"/>
  </cols>
  <sheetData>
    <row r="2" spans="25:33" ht="16.5" customHeight="1" x14ac:dyDescent="0.25">
      <c r="Y2" s="21" t="s">
        <v>24</v>
      </c>
      <c r="Z2" s="22"/>
      <c r="AA2" s="21" t="s">
        <v>25</v>
      </c>
      <c r="AB2" s="22"/>
    </row>
    <row r="3" spans="25:33" ht="49.5" x14ac:dyDescent="0.25">
      <c r="Y3" s="12" t="s">
        <v>26</v>
      </c>
      <c r="Z3" s="13" t="s">
        <v>27</v>
      </c>
      <c r="AA3" s="13" t="s">
        <v>26</v>
      </c>
      <c r="AB3" s="13" t="s">
        <v>27</v>
      </c>
    </row>
    <row r="4" spans="25:33" ht="16.5" x14ac:dyDescent="0.25">
      <c r="Y4" s="14">
        <v>-0.1</v>
      </c>
      <c r="Z4" s="12">
        <v>0.01</v>
      </c>
      <c r="AA4" s="14">
        <v>0.1</v>
      </c>
      <c r="AB4" s="12">
        <v>0.05</v>
      </c>
      <c r="AD4" s="1">
        <v>-0.1</v>
      </c>
      <c r="AE4">
        <v>0.01</v>
      </c>
      <c r="AF4" s="1">
        <v>0.1</v>
      </c>
      <c r="AG4">
        <v>0.05</v>
      </c>
    </row>
    <row r="5" spans="25:33" ht="16.5" x14ac:dyDescent="0.25">
      <c r="Y5" s="14">
        <v>0.1</v>
      </c>
      <c r="Z5" s="12">
        <v>0.04</v>
      </c>
      <c r="AA5" s="14">
        <v>0.15</v>
      </c>
      <c r="AB5" s="12">
        <v>0.1</v>
      </c>
      <c r="AD5" s="1">
        <v>0.1</v>
      </c>
      <c r="AE5">
        <v>0.04</v>
      </c>
      <c r="AF5" s="1">
        <v>0.15</v>
      </c>
      <c r="AG5">
        <v>0.1</v>
      </c>
    </row>
    <row r="6" spans="25:33" ht="16.5" x14ac:dyDescent="0.25">
      <c r="Y6" s="14">
        <v>0.2</v>
      </c>
      <c r="Z6" s="12">
        <v>0.05</v>
      </c>
      <c r="AA6" s="14">
        <v>0.2</v>
      </c>
      <c r="AB6" s="12">
        <v>0.1</v>
      </c>
      <c r="AD6" s="1">
        <v>0.2</v>
      </c>
      <c r="AE6">
        <v>0.05</v>
      </c>
      <c r="AF6" s="1">
        <v>0.2</v>
      </c>
      <c r="AG6">
        <v>0.1</v>
      </c>
    </row>
    <row r="7" spans="25:33" ht="16.5" x14ac:dyDescent="0.25">
      <c r="Y7" s="14">
        <v>0.3</v>
      </c>
      <c r="Z7" s="12">
        <v>0.1</v>
      </c>
      <c r="AA7" s="14">
        <v>0.25</v>
      </c>
      <c r="AB7" s="12">
        <v>0.15</v>
      </c>
      <c r="AD7" s="1">
        <v>0.3</v>
      </c>
      <c r="AE7">
        <v>0.1</v>
      </c>
      <c r="AF7" s="1">
        <v>0.25</v>
      </c>
      <c r="AG7">
        <v>0.15</v>
      </c>
    </row>
    <row r="8" spans="25:33" ht="16.5" x14ac:dyDescent="0.25">
      <c r="Y8" s="14">
        <v>0.4</v>
      </c>
      <c r="Z8" s="12">
        <v>0.15</v>
      </c>
      <c r="AA8" s="14">
        <v>0.3</v>
      </c>
      <c r="AB8" s="12">
        <v>0.2</v>
      </c>
      <c r="AD8" s="1">
        <v>0.4</v>
      </c>
      <c r="AE8">
        <v>0.15</v>
      </c>
      <c r="AF8" s="1">
        <v>0.3</v>
      </c>
      <c r="AG8">
        <v>0.2</v>
      </c>
    </row>
    <row r="9" spans="25:33" ht="16.5" x14ac:dyDescent="0.25">
      <c r="Y9" s="14">
        <v>0.45</v>
      </c>
      <c r="Z9" s="12">
        <v>0.3</v>
      </c>
      <c r="AA9" s="14">
        <v>0.35</v>
      </c>
      <c r="AB9" s="12">
        <v>0.15</v>
      </c>
      <c r="AD9" s="1">
        <v>0.45</v>
      </c>
      <c r="AE9">
        <v>0.3</v>
      </c>
      <c r="AF9" s="1">
        <v>0.35</v>
      </c>
      <c r="AG9">
        <v>0.15</v>
      </c>
    </row>
    <row r="10" spans="25:33" ht="16.5" x14ac:dyDescent="0.25">
      <c r="Y10" s="14">
        <v>0.5</v>
      </c>
      <c r="Z10" s="12">
        <v>0.15</v>
      </c>
      <c r="AA10" s="14">
        <v>0.4</v>
      </c>
      <c r="AB10" s="12">
        <v>0.1</v>
      </c>
      <c r="AD10" s="1">
        <v>0.5</v>
      </c>
      <c r="AE10">
        <v>0.15</v>
      </c>
      <c r="AF10" s="1">
        <v>0.4</v>
      </c>
      <c r="AG10">
        <v>0.1</v>
      </c>
    </row>
    <row r="11" spans="25:33" ht="16.5" x14ac:dyDescent="0.25">
      <c r="Y11" s="14">
        <v>0.6</v>
      </c>
      <c r="Z11" s="12">
        <v>0.1</v>
      </c>
      <c r="AA11" s="14">
        <v>0.45</v>
      </c>
      <c r="AB11" s="12">
        <v>0.1</v>
      </c>
      <c r="AD11" s="1">
        <v>0.6</v>
      </c>
      <c r="AE11">
        <v>0.1</v>
      </c>
      <c r="AF11" s="1">
        <v>0.45</v>
      </c>
      <c r="AG11">
        <v>0.1</v>
      </c>
    </row>
    <row r="12" spans="25:33" ht="16.5" x14ac:dyDescent="0.25">
      <c r="Y12" s="14">
        <v>0.7</v>
      </c>
      <c r="Z12" s="12">
        <v>0.05</v>
      </c>
      <c r="AA12" s="14">
        <v>0.5</v>
      </c>
      <c r="AB12" s="12">
        <v>0.05</v>
      </c>
      <c r="AD12" s="1">
        <v>0.7</v>
      </c>
      <c r="AE12">
        <v>0.05</v>
      </c>
      <c r="AF12" s="1">
        <v>0.5</v>
      </c>
      <c r="AG12">
        <v>0.05</v>
      </c>
    </row>
    <row r="13" spans="25:33" ht="16.5" x14ac:dyDescent="0.25">
      <c r="Y13" s="14">
        <v>0.8</v>
      </c>
      <c r="Z13" s="12">
        <v>0.04</v>
      </c>
      <c r="AA13" s="12"/>
      <c r="AB13" s="12"/>
      <c r="AD13" s="1">
        <v>0.8</v>
      </c>
      <c r="AE13">
        <v>0.04</v>
      </c>
    </row>
    <row r="14" spans="25:33" ht="16.5" x14ac:dyDescent="0.25">
      <c r="Y14" s="14">
        <v>1</v>
      </c>
      <c r="Z14" s="12">
        <v>0.01</v>
      </c>
      <c r="AA14" s="12"/>
      <c r="AB14" s="12"/>
      <c r="AD14" s="1">
        <v>1</v>
      </c>
      <c r="AE14">
        <v>0.01</v>
      </c>
    </row>
    <row r="16" spans="25:33" x14ac:dyDescent="0.25">
      <c r="Y16" s="23"/>
      <c r="Z16" s="23"/>
      <c r="AA16" s="23"/>
      <c r="AE16" s="17">
        <f t="shared" ref="AE16:AE26" si="0">(AD4-$Z$18)^2*AE4</f>
        <v>3.0249999999999995E-3</v>
      </c>
      <c r="AF16" s="18">
        <f t="shared" ref="AF16:AF24" si="1">(AF4-$AA$18)^2*AG4</f>
        <v>2.0000000000000009E-3</v>
      </c>
    </row>
    <row r="17" spans="24:32" x14ac:dyDescent="0.25">
      <c r="X17" s="24" t="s">
        <v>35</v>
      </c>
      <c r="Y17" s="24"/>
      <c r="Z17" t="s">
        <v>30</v>
      </c>
      <c r="AA17" t="s">
        <v>31</v>
      </c>
      <c r="AE17" s="17">
        <f t="shared" si="0"/>
        <v>4.8999999999999998E-3</v>
      </c>
      <c r="AF17" s="18">
        <f t="shared" si="1"/>
        <v>2.2500000000000016E-3</v>
      </c>
    </row>
    <row r="18" spans="24:32" x14ac:dyDescent="0.25">
      <c r="X18" s="24"/>
      <c r="Y18" s="24"/>
      <c r="Z18" s="16">
        <f>SUMPRODUCT(AE4:AE14,AD4:AD14)</f>
        <v>0.44999999999999996</v>
      </c>
      <c r="AA18" s="16">
        <f>SUMPRODUCT(AG4:AG12,AF4:AF12)</f>
        <v>0.30000000000000004</v>
      </c>
      <c r="AE18" s="17">
        <f t="shared" si="0"/>
        <v>3.1249999999999989E-3</v>
      </c>
      <c r="AF18" s="18">
        <f t="shared" si="1"/>
        <v>1.0000000000000007E-3</v>
      </c>
    </row>
    <row r="19" spans="24:32" x14ac:dyDescent="0.25">
      <c r="AE19" s="17">
        <f t="shared" si="0"/>
        <v>2.249999999999999E-3</v>
      </c>
      <c r="AF19" s="18">
        <f t="shared" si="1"/>
        <v>3.7500000000000066E-4</v>
      </c>
    </row>
    <row r="20" spans="24:32" x14ac:dyDescent="0.25">
      <c r="X20" s="25" t="s">
        <v>36</v>
      </c>
      <c r="Y20" s="25"/>
      <c r="Z20" s="15">
        <f>SQRT(Z21)</f>
        <v>0.16537835408541227</v>
      </c>
      <c r="AA20" s="15">
        <f>SQRT(AA21)</f>
        <v>0.10606601717798213</v>
      </c>
      <c r="AE20" s="17">
        <f t="shared" si="0"/>
        <v>3.7499999999999903E-4</v>
      </c>
      <c r="AF20" s="18">
        <f t="shared" si="1"/>
        <v>6.1629758220391551E-34</v>
      </c>
    </row>
    <row r="21" spans="24:32" x14ac:dyDescent="0.25">
      <c r="Z21" s="2">
        <f>SUM(AE16:AE26)</f>
        <v>2.7349999999999999E-2</v>
      </c>
      <c r="AA21" s="2">
        <f>SUM(AF16:AF24)</f>
        <v>1.125E-2</v>
      </c>
      <c r="AE21" s="17">
        <f t="shared" si="0"/>
        <v>9.2444637330587318E-34</v>
      </c>
      <c r="AF21" s="18">
        <f t="shared" si="1"/>
        <v>3.7499999999999903E-4</v>
      </c>
    </row>
    <row r="22" spans="24:32" x14ac:dyDescent="0.25">
      <c r="AE22" s="17">
        <f t="shared" si="0"/>
        <v>3.7500000000000066E-4</v>
      </c>
      <c r="AF22" s="18">
        <f t="shared" si="1"/>
        <v>9.9999999999999959E-4</v>
      </c>
    </row>
    <row r="23" spans="24:32" x14ac:dyDescent="0.25">
      <c r="X23" s="24" t="s">
        <v>29</v>
      </c>
      <c r="Y23" s="24"/>
      <c r="Z23" s="26">
        <f>Z20/Z18</f>
        <v>0.36750745352313841</v>
      </c>
      <c r="AA23" s="26">
        <f>AA20/AA18</f>
        <v>0.35355339059327373</v>
      </c>
      <c r="AE23" s="17">
        <f t="shared" si="0"/>
        <v>2.2500000000000007E-3</v>
      </c>
      <c r="AF23" s="18">
        <f t="shared" si="1"/>
        <v>2.249999999999999E-3</v>
      </c>
    </row>
    <row r="24" spans="24:32" x14ac:dyDescent="0.25">
      <c r="X24" s="24"/>
      <c r="Y24" s="24"/>
      <c r="AE24" s="17">
        <f t="shared" si="0"/>
        <v>3.1250000000000002E-3</v>
      </c>
      <c r="AF24" s="18">
        <f t="shared" si="1"/>
        <v>1.9999999999999992E-3</v>
      </c>
    </row>
    <row r="25" spans="24:32" x14ac:dyDescent="0.25">
      <c r="AE25" s="17">
        <f t="shared" si="0"/>
        <v>4.9000000000000024E-3</v>
      </c>
      <c r="AF25" s="7"/>
    </row>
    <row r="26" spans="24:32" x14ac:dyDescent="0.25">
      <c r="AE26" s="17">
        <f t="shared" si="0"/>
        <v>3.0250000000000003E-3</v>
      </c>
      <c r="AF26" s="7"/>
    </row>
  </sheetData>
  <mergeCells count="6">
    <mergeCell ref="X23:Y24"/>
    <mergeCell ref="Y2:Z2"/>
    <mergeCell ref="AA2:AB2"/>
    <mergeCell ref="Y16:AA16"/>
    <mergeCell ref="X17:Y18"/>
    <mergeCell ref="X20:Y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607D-0380-439C-B5AB-729EA3132C25}">
  <dimension ref="C19:G22"/>
  <sheetViews>
    <sheetView workbookViewId="0">
      <selection activeCell="M22" sqref="M22"/>
    </sheetView>
  </sheetViews>
  <sheetFormatPr defaultRowHeight="15" x14ac:dyDescent="0.25"/>
  <sheetData>
    <row r="19" spans="3:7" x14ac:dyDescent="0.25">
      <c r="C19" t="s">
        <v>43</v>
      </c>
      <c r="E19">
        <v>1.2</v>
      </c>
    </row>
    <row r="20" spans="3:7" x14ac:dyDescent="0.25">
      <c r="C20" t="s">
        <v>38</v>
      </c>
      <c r="F20" s="1">
        <v>-0.08</v>
      </c>
    </row>
    <row r="22" spans="3:7" x14ac:dyDescent="0.25">
      <c r="D22" t="s">
        <v>44</v>
      </c>
      <c r="G22" s="16">
        <f>E19*F20</f>
        <v>-9.6000000000000002E-2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F667-D4BC-48F2-8BEA-2226BD740D07}">
  <dimension ref="C15:K27"/>
  <sheetViews>
    <sheetView workbookViewId="0">
      <selection activeCell="K19" sqref="K19"/>
    </sheetView>
  </sheetViews>
  <sheetFormatPr defaultRowHeight="15" x14ac:dyDescent="0.25"/>
  <sheetData>
    <row r="15" spans="3:11" x14ac:dyDescent="0.25">
      <c r="C15" t="s">
        <v>37</v>
      </c>
      <c r="F15" s="2">
        <v>0.09</v>
      </c>
      <c r="I15" t="s">
        <v>39</v>
      </c>
      <c r="K15" s="19">
        <f>F15+F17*(F16-F15)</f>
        <v>0.14200000000000002</v>
      </c>
    </row>
    <row r="16" spans="3:11" x14ac:dyDescent="0.25">
      <c r="C16" t="s">
        <v>38</v>
      </c>
      <c r="F16" s="2">
        <v>0.13</v>
      </c>
    </row>
    <row r="17" spans="3:6" x14ac:dyDescent="0.25">
      <c r="C17" t="s">
        <v>40</v>
      </c>
      <c r="F17" s="7">
        <v>1.3</v>
      </c>
    </row>
    <row r="19" spans="3:6" x14ac:dyDescent="0.25">
      <c r="C19" s="23" t="s">
        <v>8</v>
      </c>
      <c r="D19" s="23"/>
    </row>
    <row r="20" spans="3:6" x14ac:dyDescent="0.25">
      <c r="C20" s="3" t="s">
        <v>42</v>
      </c>
      <c r="D20" s="3" t="s">
        <v>41</v>
      </c>
    </row>
    <row r="21" spans="3:6" x14ac:dyDescent="0.25">
      <c r="C21">
        <v>0</v>
      </c>
      <c r="D21" s="2">
        <f>$F$15</f>
        <v>0.09</v>
      </c>
    </row>
    <row r="22" spans="3:6" x14ac:dyDescent="0.25">
      <c r="C22">
        <v>0.2</v>
      </c>
      <c r="D22" s="2">
        <f t="shared" ref="D22:D27" si="0">$F$15</f>
        <v>0.09</v>
      </c>
    </row>
    <row r="23" spans="3:6" x14ac:dyDescent="0.25">
      <c r="C23">
        <v>0.4</v>
      </c>
      <c r="D23" s="2">
        <f t="shared" si="0"/>
        <v>0.09</v>
      </c>
    </row>
    <row r="24" spans="3:6" x14ac:dyDescent="0.25">
      <c r="C24">
        <v>0.6</v>
      </c>
      <c r="D24" s="2">
        <f t="shared" si="0"/>
        <v>0.09</v>
      </c>
    </row>
    <row r="25" spans="3:6" x14ac:dyDescent="0.25">
      <c r="C25">
        <v>0.8</v>
      </c>
      <c r="D25" s="2">
        <f t="shared" si="0"/>
        <v>0.09</v>
      </c>
    </row>
    <row r="26" spans="3:6" x14ac:dyDescent="0.25">
      <c r="C26">
        <v>1</v>
      </c>
      <c r="D26" s="2">
        <f t="shared" si="0"/>
        <v>0.09</v>
      </c>
    </row>
    <row r="27" spans="3:6" x14ac:dyDescent="0.25">
      <c r="C27">
        <v>1.2</v>
      </c>
      <c r="D27" s="2">
        <f t="shared" si="0"/>
        <v>0.09</v>
      </c>
    </row>
  </sheetData>
  <mergeCells count="1">
    <mergeCell ref="C19:D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2207-F638-4CBE-A845-8FD5F1360E5C}">
  <dimension ref="A1"/>
  <sheetViews>
    <sheetView tabSelected="1" topLeftCell="A98" zoomScale="80" zoomScaleNormal="80" workbookViewId="0">
      <selection activeCell="X115" sqref="X1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EJ 1 Y EJ 5</vt:lpstr>
      <vt:lpstr>EJ 2 Y EJ 3 Y EJ 9</vt:lpstr>
      <vt:lpstr>EJ 4 Y EJ 10 Y EJ 12</vt:lpstr>
      <vt:lpstr>EJ 6 Y EJ 11</vt:lpstr>
      <vt:lpstr>EJ 7</vt:lpstr>
      <vt:lpstr>EJ 8</vt:lpstr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Montenegro Monzon</dc:creator>
  <cp:lastModifiedBy>Jose Alejandro Montenegro Monzon</cp:lastModifiedBy>
  <dcterms:created xsi:type="dcterms:W3CDTF">2023-03-23T21:19:44Z</dcterms:created>
  <dcterms:modified xsi:type="dcterms:W3CDTF">2023-03-24T03:31:16Z</dcterms:modified>
</cp:coreProperties>
</file>