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11\"/>
    </mc:Choice>
  </mc:AlternateContent>
  <xr:revisionPtr revIDLastSave="0" documentId="13_ncr:1_{4C903BC7-DE05-4D7B-BF58-E0D9A76A28A7}" xr6:coauthVersionLast="47" xr6:coauthVersionMax="47" xr10:uidLastSave="{00000000-0000-0000-0000-000000000000}"/>
  <bookViews>
    <workbookView xWindow="-108" yWindow="-108" windowWidth="23256" windowHeight="12456" activeTab="1" xr2:uid="{25A4FA59-76FD-4BA4-A9B5-3321BBD2AD72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8" i="2"/>
  <c r="B17" i="2"/>
  <c r="B8" i="2"/>
  <c r="B9" i="2"/>
  <c r="B10" i="2"/>
  <c r="B11" i="2"/>
  <c r="B12" i="2"/>
  <c r="B13" i="2"/>
  <c r="B14" i="2"/>
  <c r="B15" i="2"/>
  <c r="B7" i="2"/>
  <c r="B6" i="2"/>
  <c r="L39" i="1"/>
  <c r="M39" i="1"/>
  <c r="M38" i="1"/>
  <c r="L38" i="1"/>
  <c r="M37" i="1"/>
  <c r="M36" i="1"/>
  <c r="L36" i="1"/>
  <c r="L35" i="1"/>
  <c r="M35" i="1"/>
  <c r="M34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L15" i="1"/>
  <c r="M15" i="1"/>
  <c r="M14" i="1"/>
  <c r="M13" i="1"/>
  <c r="J13" i="1"/>
  <c r="J14" i="1" s="1"/>
  <c r="J15" i="1" s="1"/>
  <c r="J16" i="1" s="1"/>
  <c r="J17" i="1" s="1"/>
  <c r="J18" i="1" s="1"/>
  <c r="J19" i="1" s="1"/>
  <c r="J20" i="1" s="1"/>
  <c r="J21" i="1" s="1"/>
  <c r="E19" i="1"/>
  <c r="E16" i="1"/>
  <c r="E13" i="1"/>
  <c r="D10" i="1"/>
  <c r="D9" i="1"/>
</calcChain>
</file>

<file path=xl/sharedStrings.xml><?xml version="1.0" encoding="utf-8"?>
<sst xmlns="http://schemas.openxmlformats.org/spreadsheetml/2006/main" count="54" uniqueCount="43">
  <si>
    <t xml:space="preserve">PUNTO DE RUPTURA DE LA DEUDA </t>
  </si>
  <si>
    <t>PUNTO DE RUPTURA DEL CAPITAL COMÚN</t>
  </si>
  <si>
    <t>INTERVALOS</t>
  </si>
  <si>
    <t>HASTA 500000</t>
  </si>
  <si>
    <t>ARRIBA DESDE 500000 HASTA 800000</t>
  </si>
  <si>
    <t>MÁS DE 800000</t>
  </si>
  <si>
    <t>DEUDA</t>
  </si>
  <si>
    <t>C PREFERENTE</t>
  </si>
  <si>
    <t>C COMÚN</t>
  </si>
  <si>
    <t xml:space="preserve">COSTO </t>
  </si>
  <si>
    <t>WI</t>
  </si>
  <si>
    <t>CCPP</t>
  </si>
  <si>
    <t>FUNTES</t>
  </si>
  <si>
    <t xml:space="preserve">Oportunidad de Inversión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</si>
  <si>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</si>
  <si>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</si>
  <si>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</si>
  <si>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</si>
  <si>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</si>
  <si>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</si>
  <si>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</si>
  <si>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</si>
  <si>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</si>
  <si>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TIR</t>
  </si>
  <si>
    <t>INVERSIÓN INICIAL</t>
  </si>
  <si>
    <t>INVERSIÓN ACUMULADA</t>
  </si>
  <si>
    <t>X</t>
  </si>
  <si>
    <t>Y</t>
  </si>
  <si>
    <t>MONTO</t>
  </si>
  <si>
    <t>TMAR</t>
  </si>
  <si>
    <t>Año</t>
  </si>
  <si>
    <t>FNE</t>
  </si>
  <si>
    <t>kd=</t>
  </si>
  <si>
    <t>ki=</t>
  </si>
  <si>
    <t>(antes de impuestos)</t>
  </si>
  <si>
    <t>(después de impuestos)</t>
  </si>
  <si>
    <t>Precio actual</t>
  </si>
  <si>
    <t>por acción</t>
  </si>
  <si>
    <t>(Po)</t>
  </si>
  <si>
    <t>Dividendo futuro</t>
  </si>
  <si>
    <t>(D1)</t>
  </si>
  <si>
    <t>Tasa de crecimiento</t>
  </si>
  <si>
    <t>g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</si>
</sst>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0.0%"/>
    <numFmt numFmtId="165" formatCode="[$Q-100A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/>
    <xf numFmtId="0" fontId="0" fillId="0" borderId="0" xfId="0" applyAlignment="1">
      <alignment horizontal="center" vertical="center"/>
    </xf>
    <xf numFmtId="44" fontId="0" fillId="0" borderId="0" xfId="2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OPORTUNIDADES</a:t>
            </a:r>
            <a:r>
              <a:rPr lang="en-US" baseline="0"/>
              <a:t> DE INVERSIÓN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967869641294838"/>
          <c:y val="5.0925925925925923E-2"/>
          <c:w val="0.7888560804899387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POI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Sheet1!$L$13:$L$30</c:f>
              <c:numCache>
                <c:formatCode>[$Q-100A]#,##0.00</c:formatCode>
                <c:ptCount val="18"/>
                <c:pt idx="0">
                  <c:v>0</c:v>
                </c:pt>
                <c:pt idx="1">
                  <c:v>200000</c:v>
                </c:pt>
                <c:pt idx="2">
                  <c:v>200000</c:v>
                </c:pt>
                <c:pt idx="3">
                  <c:v>300000</c:v>
                </c:pt>
                <c:pt idx="4">
                  <c:v>300000</c:v>
                </c:pt>
                <c:pt idx="5">
                  <c:v>600000</c:v>
                </c:pt>
                <c:pt idx="6">
                  <c:v>600000</c:v>
                </c:pt>
                <c:pt idx="7">
                  <c:v>800000</c:v>
                </c:pt>
                <c:pt idx="8">
                  <c:v>800000</c:v>
                </c:pt>
                <c:pt idx="9">
                  <c:v>900000</c:v>
                </c:pt>
                <c:pt idx="10">
                  <c:v>900000</c:v>
                </c:pt>
                <c:pt idx="11">
                  <c:v>1300000</c:v>
                </c:pt>
                <c:pt idx="12">
                  <c:v>1300000</c:v>
                </c:pt>
                <c:pt idx="13">
                  <c:v>1600000</c:v>
                </c:pt>
                <c:pt idx="14">
                  <c:v>1600000</c:v>
                </c:pt>
                <c:pt idx="15">
                  <c:v>2200000</c:v>
                </c:pt>
                <c:pt idx="16">
                  <c:v>2200000</c:v>
                </c:pt>
                <c:pt idx="17">
                  <c:v>2300000</c:v>
                </c:pt>
              </c:numCache>
            </c:numRef>
          </c:xVal>
          <c:yVal>
            <c:numRef>
              <c:f>Sheet1!$M$13:$M$30</c:f>
              <c:numCache>
                <c:formatCode>0%</c:formatCode>
                <c:ptCount val="18"/>
                <c:pt idx="0">
                  <c:v>0.23</c:v>
                </c:pt>
                <c:pt idx="1">
                  <c:v>0.23</c:v>
                </c:pt>
                <c:pt idx="2">
                  <c:v>0.22</c:v>
                </c:pt>
                <c:pt idx="3">
                  <c:v>0.22</c:v>
                </c:pt>
                <c:pt idx="4">
                  <c:v>0.21</c:v>
                </c:pt>
                <c:pt idx="5">
                  <c:v>0.21</c:v>
                </c:pt>
                <c:pt idx="6">
                  <c:v>0.19</c:v>
                </c:pt>
                <c:pt idx="7">
                  <c:v>0.19</c:v>
                </c:pt>
                <c:pt idx="8">
                  <c:v>0.17</c:v>
                </c:pt>
                <c:pt idx="9">
                  <c:v>0.17</c:v>
                </c:pt>
                <c:pt idx="10">
                  <c:v>0.16</c:v>
                </c:pt>
                <c:pt idx="11">
                  <c:v>0.16</c:v>
                </c:pt>
                <c:pt idx="12">
                  <c:v>0.15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6-40EA-8030-1D8EA3025BA2}"/>
            </c:ext>
          </c:extLst>
        </c:ser>
        <c:ser>
          <c:idx val="1"/>
          <c:order val="1"/>
          <c:tx>
            <c:v>TMAR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Sheet1!$L$34:$L$39</c:f>
              <c:numCache>
                <c:formatCode>[$Q-100A]#,##0.00</c:formatCode>
                <c:ptCount val="6"/>
                <c:pt idx="0">
                  <c:v>0</c:v>
                </c:pt>
                <c:pt idx="1">
                  <c:v>500000</c:v>
                </c:pt>
                <c:pt idx="2">
                  <c:v>500000</c:v>
                </c:pt>
                <c:pt idx="3">
                  <c:v>800000</c:v>
                </c:pt>
                <c:pt idx="4">
                  <c:v>800000</c:v>
                </c:pt>
                <c:pt idx="5">
                  <c:v>2300000</c:v>
                </c:pt>
              </c:numCache>
            </c:numRef>
          </c:xVal>
          <c:yVal>
            <c:numRef>
              <c:f>Sheet1!$M$34:$M$39</c:f>
              <c:numCache>
                <c:formatCode>0.0%</c:formatCode>
                <c:ptCount val="6"/>
                <c:pt idx="0">
                  <c:v>0.13800000000000001</c:v>
                </c:pt>
                <c:pt idx="1">
                  <c:v>0.13800000000000001</c:v>
                </c:pt>
                <c:pt idx="2">
                  <c:v>0.154</c:v>
                </c:pt>
                <c:pt idx="3">
                  <c:v>0.154</c:v>
                </c:pt>
                <c:pt idx="4">
                  <c:v>0.16200000000000001</c:v>
                </c:pt>
                <c:pt idx="5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6-40EA-8030-1D8EA302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822080"/>
        <c:axId val="1643684224"/>
      </c:scatterChart>
      <c:valAx>
        <c:axId val="1774822080"/>
        <c:scaling>
          <c:orientation val="minMax"/>
          <c:max val="2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INVERSIÓNO</a:t>
                </a:r>
                <a:r>
                  <a:rPr lang="en-US" baseline="0"/>
                  <a:t> INICIAL ACUMULADA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[$Q-100A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43684224"/>
        <c:crosses val="autoZero"/>
        <c:crossBetween val="midCat"/>
      </c:valAx>
      <c:valAx>
        <c:axId val="1643684224"/>
        <c:scaling>
          <c:orientation val="minMax"/>
          <c:max val="0.24000000000000002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TIR/TMAR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748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95250</xdr:rowOff>
    </xdr:from>
    <xdr:to>
      <xdr:col>5</xdr:col>
      <xdr:colOff>29338</xdr:colOff>
      <xdr:row>7</xdr:row>
      <xdr:rowOff>28752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3625A-2EE3-D24B-F2C6-5016EB413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95250"/>
          <a:ext cx="5468113" cy="1267002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0</xdr:row>
      <xdr:rowOff>66675</xdr:rowOff>
    </xdr:from>
    <xdr:to>
      <xdr:col>9</xdr:col>
      <xdr:colOff>1296053</xdr:colOff>
      <xdr:row>5</xdr:row>
      <xdr:rowOff>57282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FEBE80-AD67-3D23-E189-167F0E0A0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66675"/>
          <a:ext cx="4677428" cy="943107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0</xdr:row>
      <xdr:rowOff>29540</xdr:rowOff>
    </xdr:from>
    <xdr:to>
      <xdr:col>20</xdr:col>
      <xdr:colOff>209550</xdr:colOff>
      <xdr:row>9</xdr:row>
      <xdr:rowOff>118107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955013-33F2-1E10-CB01-BCA805F32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0" y="29540"/>
          <a:ext cx="4171950" cy="1803067"/>
        </a:xfrm>
        <a:prstGeom prst="rect">
          <a:avLst/>
        </a:prstGeom>
      </xdr:spPr>
    </xdr:pic>
    <xdr:clientData/>
  </xdr:twoCellAnchor>
  <xdr:twoCellAnchor>
    <xdr:from>
      <xdr:col>13</xdr:col>
      <xdr:colOff>66674</xdr:colOff>
      <xdr:row>11</xdr:row>
      <xdr:rowOff>4761</xdr:rowOff>
    </xdr:from>
    <xdr:to>
      <xdr:col>21</xdr:col>
      <xdr:colOff>581025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E734B-B11E-1F95-D96F-B84BB2219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499492</xdr:colOff>
      <xdr:row>3</xdr:row>
      <xdr:rowOff>127550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BDCACA-5A99-65B0-35EF-06CBDE900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80952" cy="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</xdr:row>
      <xdr:rowOff>144780</xdr:rowOff>
    </xdr:from>
    <xdr:to>
      <xdr:col>10</xdr:col>
      <xdr:colOff>7621</xdr:colOff>
      <xdr:row>28</xdr:row>
      <xdr:rowOff>49028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E44413-C9FD-2A9D-8BE7-C311B588D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436620"/>
          <a:ext cx="8519160" cy="1733048"/>
        </a:xfrm>
        <a:prstGeom prst="rect">
          <a:avLst/>
        </a:prstGeom>
      </xdr:spPr>
    </xdr:pic>
    <xdr:clientData/>
  </xdr:twoCellAnchor>
  <xdr:oneCellAnchor>
    <xdr:from>
      <xdr:col>4</xdr:col>
      <xdr:colOff>117443</xdr:colOff>
      <xdr:row>31</xdr:row>
      <xdr:rowOff>145573</xdr:rowOff>
    </xdr:from>
    <xdr:ext cx="273645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EF2AEAD-D02B-20AC-58D3-37E76EBB2217}"/>
                </a:ext>
              </a:extLst>
            </xdr:cNvPr>
            <xdr:cNvSpPr txBox="1"/>
          </xdr:nvSpPr>
          <xdr:spPr>
            <a:xfrm>
              <a:off x="3874103" y="5814853"/>
              <a:ext cx="27364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𝑇𝑎𝑠𝑎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𝑐𝑟𝑒𝑐𝑖𝑚𝑖𝑒𝑛𝑡𝑜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GT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𝑉𝑎𝑙𝑜𝑟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 ú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𝑙𝑡𝑖𝑚𝑜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𝑉𝑎𝑙𝑜𝑟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𝑖𝑛𝑖𝑐𝑖𝑎𝑙</m:t>
                            </m:r>
                          </m:den>
                        </m:f>
                      </m:e>
                    </m:rad>
                    <m:r>
                      <a:rPr lang="es-GT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EF2AEAD-D02B-20AC-58D3-37E76EBB2217}"/>
                </a:ext>
              </a:extLst>
            </xdr:cNvPr>
            <xdr:cNvSpPr txBox="1"/>
          </xdr:nvSpPr>
          <xdr:spPr>
            <a:xfrm>
              <a:off x="3874103" y="5814853"/>
              <a:ext cx="27364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𝑇𝑎𝑠𝑎 𝑑𝑒 𝑐𝑟𝑒𝑐𝑖𝑚𝑖𝑒𝑛𝑡𝑜= √(𝑛&amp;(𝑉𝑎𝑙𝑜𝑟 ú𝑙𝑡𝑖𝑚𝑜)/(𝑉𝑎𝑙𝑜𝑟 𝑖𝑛𝑖𝑐𝑖𝑎𝑙))−1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4</xdr:col>
      <xdr:colOff>114300</xdr:colOff>
      <xdr:row>35</xdr:row>
      <xdr:rowOff>114300</xdr:rowOff>
    </xdr:from>
    <xdr:ext cx="217469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AD1ECD9-C82F-4021-85F8-6AC426CED166}"/>
                </a:ext>
              </a:extLst>
            </xdr:cNvPr>
            <xdr:cNvSpPr txBox="1"/>
          </xdr:nvSpPr>
          <xdr:spPr>
            <a:xfrm>
              <a:off x="3870960" y="6515100"/>
              <a:ext cx="217469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𝑇𝑎𝑠𝑎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𝑐𝑟𝑒𝑐𝑖𝑚𝑖𝑒𝑛𝑡𝑜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GT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4.00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2.85</m:t>
                            </m:r>
                          </m:den>
                        </m:f>
                      </m:e>
                    </m:rad>
                    <m:r>
                      <a:rPr lang="es-GT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AD1ECD9-C82F-4021-85F8-6AC426CED166}"/>
                </a:ext>
              </a:extLst>
            </xdr:cNvPr>
            <xdr:cNvSpPr txBox="1"/>
          </xdr:nvSpPr>
          <xdr:spPr>
            <a:xfrm>
              <a:off x="3870960" y="6515100"/>
              <a:ext cx="217469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𝑇𝑎𝑠𝑎 𝑑𝑒 𝑐𝑟𝑒𝑐𝑖𝑚𝑖𝑒𝑛𝑡𝑜= √(𝑛&amp;4.00/2.85)−1</a:t>
              </a:r>
              <a:endParaRPr lang="es-G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D4AA-8826-4868-99E9-48CDE4DA510C}">
  <dimension ref="A9:M39"/>
  <sheetViews>
    <sheetView workbookViewId="0">
      <selection activeCell="I27" sqref="I27"/>
    </sheetView>
  </sheetViews>
  <sheetFormatPr baseColWidth="10" defaultColWidth="8.88671875" defaultRowHeight="14.4" x14ac:dyDescent="0.3"/>
  <cols>
    <col min="1" max="1" width="38.44140625" bestFit="1" customWidth="1"/>
    <col min="2" max="2" width="13.5546875" bestFit="1" customWidth="1"/>
    <col min="4" max="4" width="11.5546875" bestFit="1" customWidth="1"/>
    <col min="7" max="7" width="24.5546875" bestFit="1" customWidth="1"/>
    <col min="8" max="8" width="4.5546875" bestFit="1" customWidth="1"/>
    <col min="9" max="9" width="18" bestFit="1" customWidth="1"/>
    <col min="10" max="10" width="23.109375" bestFit="1" customWidth="1"/>
    <col min="12" max="12" width="13.33203125" bestFit="1" customWidth="1"/>
  </cols>
  <sheetData>
    <row r="9" spans="1:13" x14ac:dyDescent="0.3">
      <c r="A9" t="s">
        <v>0</v>
      </c>
      <c r="B9" s="12">
        <v>320000</v>
      </c>
      <c r="C9">
        <v>0.4</v>
      </c>
      <c r="D9" s="12">
        <f>B9/C9</f>
        <v>800000</v>
      </c>
    </row>
    <row r="10" spans="1:13" x14ac:dyDescent="0.3">
      <c r="A10" t="s">
        <v>1</v>
      </c>
      <c r="B10" s="12">
        <v>200000</v>
      </c>
      <c r="C10">
        <v>0.4</v>
      </c>
      <c r="D10" s="12">
        <f>B10/C10</f>
        <v>500000</v>
      </c>
      <c r="L10" s="20" t="s">
        <v>23</v>
      </c>
      <c r="M10" s="20"/>
    </row>
    <row r="11" spans="1:13" x14ac:dyDescent="0.3">
      <c r="L11" t="s">
        <v>28</v>
      </c>
      <c r="M11" t="s">
        <v>23</v>
      </c>
    </row>
    <row r="12" spans="1:13" x14ac:dyDescent="0.3">
      <c r="A12" s="5" t="s">
        <v>2</v>
      </c>
      <c r="B12" s="2" t="s">
        <v>12</v>
      </c>
      <c r="C12" s="2" t="s">
        <v>9</v>
      </c>
      <c r="D12" s="2" t="s">
        <v>10</v>
      </c>
      <c r="E12" s="2" t="s">
        <v>11</v>
      </c>
      <c r="G12" s="1" t="s">
        <v>13</v>
      </c>
      <c r="H12" s="1" t="s">
        <v>23</v>
      </c>
      <c r="I12" s="1" t="s">
        <v>24</v>
      </c>
      <c r="J12" s="1" t="s">
        <v>25</v>
      </c>
      <c r="L12" s="1" t="s">
        <v>26</v>
      </c>
      <c r="M12" s="1" t="s">
        <v>27</v>
      </c>
    </row>
    <row r="13" spans="1:13" x14ac:dyDescent="0.3">
      <c r="A13" s="3" t="s">
        <v>3</v>
      </c>
      <c r="B13" s="1" t="s">
        <v>6</v>
      </c>
      <c r="C13" s="6">
        <v>0.06</v>
      </c>
      <c r="D13" s="1">
        <v>0.4</v>
      </c>
      <c r="E13" s="10">
        <f>SUMPRODUCT(D13:D15,C13:C15)</f>
        <v>0.13800000000000001</v>
      </c>
      <c r="G13" s="14" t="s">
        <v>18</v>
      </c>
      <c r="H13" s="15">
        <v>0.23</v>
      </c>
      <c r="I13" s="16">
        <v>200000</v>
      </c>
      <c r="J13" s="16">
        <f>I13</f>
        <v>200000</v>
      </c>
      <c r="L13" s="12">
        <v>0</v>
      </c>
      <c r="M13" s="6">
        <f>H13</f>
        <v>0.23</v>
      </c>
    </row>
    <row r="14" spans="1:13" x14ac:dyDescent="0.3">
      <c r="A14" s="3"/>
      <c r="B14" s="1" t="s">
        <v>7</v>
      </c>
      <c r="C14" s="8">
        <v>0.17</v>
      </c>
      <c r="D14" s="1">
        <v>0.2</v>
      </c>
      <c r="E14" s="10"/>
      <c r="G14" s="14" t="s">
        <v>16</v>
      </c>
      <c r="H14" s="15">
        <v>0.22</v>
      </c>
      <c r="I14" s="16">
        <v>100000</v>
      </c>
      <c r="J14" s="16">
        <f>I14+J13</f>
        <v>300000</v>
      </c>
      <c r="L14" s="12">
        <v>200000</v>
      </c>
      <c r="M14" s="6">
        <f>M13</f>
        <v>0.23</v>
      </c>
    </row>
    <row r="15" spans="1:13" x14ac:dyDescent="0.3">
      <c r="A15" s="4"/>
      <c r="B15" s="2" t="s">
        <v>8</v>
      </c>
      <c r="C15" s="9">
        <v>0.2</v>
      </c>
      <c r="D15" s="2">
        <v>0.4</v>
      </c>
      <c r="E15" s="11"/>
      <c r="G15" s="14" t="s">
        <v>20</v>
      </c>
      <c r="H15" s="15">
        <v>0.21</v>
      </c>
      <c r="I15" s="16">
        <v>300000</v>
      </c>
      <c r="J15" s="16">
        <f t="shared" ref="J15:J21" si="0">I15+J14</f>
        <v>600000</v>
      </c>
      <c r="L15" s="12">
        <f>L14</f>
        <v>200000</v>
      </c>
      <c r="M15" s="6">
        <f>H14</f>
        <v>0.22</v>
      </c>
    </row>
    <row r="16" spans="1:13" x14ac:dyDescent="0.3">
      <c r="A16" s="3" t="s">
        <v>4</v>
      </c>
      <c r="B16" s="1" t="s">
        <v>6</v>
      </c>
      <c r="C16" s="7">
        <v>0.06</v>
      </c>
      <c r="D16" s="1">
        <v>0.4</v>
      </c>
      <c r="E16" s="10">
        <f>SUMPRODUCT(D16:D18,C16:C18)</f>
        <v>0.154</v>
      </c>
      <c r="G16" s="14" t="s">
        <v>14</v>
      </c>
      <c r="H16" s="15">
        <v>0.19</v>
      </c>
      <c r="I16" s="16">
        <v>200000</v>
      </c>
      <c r="J16" s="16">
        <f t="shared" si="0"/>
        <v>800000</v>
      </c>
      <c r="L16" s="12">
        <v>300000</v>
      </c>
      <c r="M16" s="6">
        <f>M15</f>
        <v>0.22</v>
      </c>
    </row>
    <row r="17" spans="1:13" x14ac:dyDescent="0.3">
      <c r="A17" s="3"/>
      <c r="B17" s="1" t="s">
        <v>7</v>
      </c>
      <c r="C17" s="8">
        <v>0.17</v>
      </c>
      <c r="D17" s="1">
        <v>0.2</v>
      </c>
      <c r="E17" s="10"/>
      <c r="G17" s="14" t="s">
        <v>21</v>
      </c>
      <c r="H17" s="15">
        <v>0.17</v>
      </c>
      <c r="I17" s="16">
        <v>100000</v>
      </c>
      <c r="J17" s="16">
        <f t="shared" si="0"/>
        <v>900000</v>
      </c>
      <c r="L17" s="12">
        <v>300000</v>
      </c>
      <c r="M17" s="6">
        <f>H15</f>
        <v>0.21</v>
      </c>
    </row>
    <row r="18" spans="1:13" x14ac:dyDescent="0.3">
      <c r="A18" s="4"/>
      <c r="B18" s="2" t="s">
        <v>8</v>
      </c>
      <c r="C18" s="9">
        <v>0.24</v>
      </c>
      <c r="D18" s="2">
        <v>0.4</v>
      </c>
      <c r="E18" s="11"/>
      <c r="G18" s="17" t="s">
        <v>22</v>
      </c>
      <c r="H18" s="18">
        <v>0.16</v>
      </c>
      <c r="I18" s="19">
        <v>400000</v>
      </c>
      <c r="J18" s="19">
        <f t="shared" si="0"/>
        <v>1300000</v>
      </c>
      <c r="L18" s="12">
        <v>600000</v>
      </c>
      <c r="M18" s="6">
        <f>M17</f>
        <v>0.21</v>
      </c>
    </row>
    <row r="19" spans="1:13" x14ac:dyDescent="0.3">
      <c r="A19" s="3" t="s">
        <v>5</v>
      </c>
      <c r="B19" s="1" t="s">
        <v>6</v>
      </c>
      <c r="C19" s="7">
        <v>0.08</v>
      </c>
      <c r="D19" s="1">
        <v>0.4</v>
      </c>
      <c r="E19" s="10">
        <f>SUMPRODUCT(D19:D21,C19:C21)</f>
        <v>0.16200000000000001</v>
      </c>
      <c r="G19" s="17" t="s">
        <v>15</v>
      </c>
      <c r="H19" s="18">
        <v>0.15</v>
      </c>
      <c r="I19" s="19">
        <v>300000</v>
      </c>
      <c r="J19" s="19">
        <f t="shared" si="0"/>
        <v>1600000</v>
      </c>
      <c r="L19" s="12">
        <v>600000</v>
      </c>
      <c r="M19" s="6">
        <f>H16</f>
        <v>0.19</v>
      </c>
    </row>
    <row r="20" spans="1:13" x14ac:dyDescent="0.3">
      <c r="B20" s="1" t="s">
        <v>7</v>
      </c>
      <c r="C20" s="8">
        <v>0.17</v>
      </c>
      <c r="D20" s="1">
        <v>0.2</v>
      </c>
      <c r="G20" s="17" t="s">
        <v>17</v>
      </c>
      <c r="H20" s="18">
        <v>0.14000000000000001</v>
      </c>
      <c r="I20" s="19">
        <v>600000</v>
      </c>
      <c r="J20" s="19">
        <f t="shared" si="0"/>
        <v>2200000</v>
      </c>
      <c r="L20" s="12">
        <v>800000</v>
      </c>
      <c r="M20" s="6">
        <f>M19</f>
        <v>0.19</v>
      </c>
    </row>
    <row r="21" spans="1:13" x14ac:dyDescent="0.3">
      <c r="B21" s="1" t="s">
        <v>8</v>
      </c>
      <c r="C21" s="8">
        <v>0.24</v>
      </c>
      <c r="D21" s="1">
        <v>0.4</v>
      </c>
      <c r="G21" s="17" t="s">
        <v>19</v>
      </c>
      <c r="H21" s="18">
        <v>0.13</v>
      </c>
      <c r="I21" s="19">
        <v>100000</v>
      </c>
      <c r="J21" s="19">
        <f t="shared" si="0"/>
        <v>2300000</v>
      </c>
      <c r="L21" s="12">
        <v>800000</v>
      </c>
      <c r="M21" s="6">
        <f>H17</f>
        <v>0.17</v>
      </c>
    </row>
    <row r="22" spans="1:13" x14ac:dyDescent="0.3">
      <c r="L22" s="12">
        <v>900000</v>
      </c>
      <c r="M22" s="6">
        <f>M21</f>
        <v>0.17</v>
      </c>
    </row>
    <row r="23" spans="1:13" x14ac:dyDescent="0.3">
      <c r="L23" s="12">
        <v>900000</v>
      </c>
      <c r="M23" s="6">
        <f>H18</f>
        <v>0.16</v>
      </c>
    </row>
    <row r="24" spans="1:13" x14ac:dyDescent="0.3">
      <c r="L24" s="12">
        <v>1300000</v>
      </c>
      <c r="M24" s="6">
        <f>M23</f>
        <v>0.16</v>
      </c>
    </row>
    <row r="25" spans="1:13" x14ac:dyDescent="0.3">
      <c r="L25" s="12">
        <v>1300000</v>
      </c>
      <c r="M25" s="6">
        <f>H19</f>
        <v>0.15</v>
      </c>
    </row>
    <row r="26" spans="1:13" x14ac:dyDescent="0.3">
      <c r="L26" s="12">
        <v>1600000</v>
      </c>
      <c r="M26" s="6">
        <f>M25</f>
        <v>0.15</v>
      </c>
    </row>
    <row r="27" spans="1:13" x14ac:dyDescent="0.3">
      <c r="L27" s="12">
        <v>1600000</v>
      </c>
      <c r="M27" s="6">
        <f>H20</f>
        <v>0.14000000000000001</v>
      </c>
    </row>
    <row r="28" spans="1:13" x14ac:dyDescent="0.3">
      <c r="L28" s="12">
        <v>2200000</v>
      </c>
      <c r="M28" s="6">
        <f>M27</f>
        <v>0.14000000000000001</v>
      </c>
    </row>
    <row r="29" spans="1:13" x14ac:dyDescent="0.3">
      <c r="L29" s="12">
        <v>2200000</v>
      </c>
      <c r="M29" s="6">
        <f>H21</f>
        <v>0.13</v>
      </c>
    </row>
    <row r="30" spans="1:13" x14ac:dyDescent="0.3">
      <c r="L30" s="12">
        <v>2300000</v>
      </c>
      <c r="M30" s="6">
        <f>M29</f>
        <v>0.13</v>
      </c>
    </row>
    <row r="32" spans="1:13" x14ac:dyDescent="0.3">
      <c r="L32" s="20" t="s">
        <v>29</v>
      </c>
      <c r="M32" s="20"/>
    </row>
    <row r="33" spans="12:13" x14ac:dyDescent="0.3">
      <c r="L33" s="1" t="s">
        <v>26</v>
      </c>
      <c r="M33" s="1" t="s">
        <v>27</v>
      </c>
    </row>
    <row r="34" spans="12:13" x14ac:dyDescent="0.3">
      <c r="L34" s="12">
        <v>0</v>
      </c>
      <c r="M34" s="13">
        <f>E13</f>
        <v>0.13800000000000001</v>
      </c>
    </row>
    <row r="35" spans="12:13" x14ac:dyDescent="0.3">
      <c r="L35" s="12">
        <f>500000</f>
        <v>500000</v>
      </c>
      <c r="M35" s="13">
        <f>M34</f>
        <v>0.13800000000000001</v>
      </c>
    </row>
    <row r="36" spans="12:13" x14ac:dyDescent="0.3">
      <c r="L36" s="12">
        <f>L35</f>
        <v>500000</v>
      </c>
      <c r="M36" s="13">
        <f>E16</f>
        <v>0.154</v>
      </c>
    </row>
    <row r="37" spans="12:13" x14ac:dyDescent="0.3">
      <c r="L37" s="12">
        <v>800000</v>
      </c>
      <c r="M37" s="13">
        <f>M36</f>
        <v>0.154</v>
      </c>
    </row>
    <row r="38" spans="12:13" x14ac:dyDescent="0.3">
      <c r="L38" s="12">
        <f>L37</f>
        <v>800000</v>
      </c>
      <c r="M38" s="13">
        <f>E19</f>
        <v>0.16200000000000001</v>
      </c>
    </row>
    <row r="39" spans="12:13" x14ac:dyDescent="0.3">
      <c r="L39" s="12">
        <f>L30</f>
        <v>2300000</v>
      </c>
      <c r="M39" s="13">
        <f>M38</f>
        <v>0.16200000000000001</v>
      </c>
    </row>
  </sheetData>
  <sortState xmlns:xlrd2="http://schemas.microsoft.com/office/spreadsheetml/2017/richdata2" ref="G13:I21">
    <sortCondition descending="1" ref="H13:H21"/>
  </sortState>
  <mergeCells count="2">
    <mergeCell ref="L32:M32"/>
    <mergeCell ref="L10:M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7AB0-956D-4DF3-B982-5ABC31EE2FD7}">
  <dimension ref="A5:D32"/>
  <sheetViews>
    <sheetView tabSelected="1" topLeftCell="A17" workbookViewId="0">
      <selection activeCell="J40" sqref="J40"/>
    </sheetView>
  </sheetViews>
  <sheetFormatPr baseColWidth="10" defaultRowHeight="14.4" x14ac:dyDescent="0.3"/>
  <cols>
    <col min="2" max="2" width="20.109375" bestFit="1" customWidth="1"/>
  </cols>
  <sheetData>
    <row r="5" spans="1:2" x14ac:dyDescent="0.3">
      <c r="A5" s="22" t="s">
        <v>30</v>
      </c>
      <c r="B5" s="22" t="s">
        <v>31</v>
      </c>
    </row>
    <row r="6" spans="1:2" x14ac:dyDescent="0.3">
      <c r="A6" s="22">
        <v>0</v>
      </c>
      <c r="B6" s="23">
        <f>1000-20-(3%*1000)</f>
        <v>950</v>
      </c>
    </row>
    <row r="7" spans="1:2" x14ac:dyDescent="0.3">
      <c r="A7" s="22">
        <v>1</v>
      </c>
      <c r="B7" s="23">
        <f>-1*1000*10%</f>
        <v>-100</v>
      </c>
    </row>
    <row r="8" spans="1:2" x14ac:dyDescent="0.3">
      <c r="A8" s="22">
        <v>2</v>
      </c>
      <c r="B8" s="23">
        <f t="shared" ref="B8:B16" si="0">-1*1000*10%</f>
        <v>-100</v>
      </c>
    </row>
    <row r="9" spans="1:2" x14ac:dyDescent="0.3">
      <c r="A9" s="22">
        <v>3</v>
      </c>
      <c r="B9" s="23">
        <f t="shared" si="0"/>
        <v>-100</v>
      </c>
    </row>
    <row r="10" spans="1:2" x14ac:dyDescent="0.3">
      <c r="A10" s="22">
        <v>4</v>
      </c>
      <c r="B10" s="23">
        <f t="shared" si="0"/>
        <v>-100</v>
      </c>
    </row>
    <row r="11" spans="1:2" x14ac:dyDescent="0.3">
      <c r="A11" s="22">
        <v>5</v>
      </c>
      <c r="B11" s="23">
        <f t="shared" si="0"/>
        <v>-100</v>
      </c>
    </row>
    <row r="12" spans="1:2" x14ac:dyDescent="0.3">
      <c r="A12" s="22">
        <v>6</v>
      </c>
      <c r="B12" s="23">
        <f t="shared" si="0"/>
        <v>-100</v>
      </c>
    </row>
    <row r="13" spans="1:2" x14ac:dyDescent="0.3">
      <c r="A13" s="22">
        <v>7</v>
      </c>
      <c r="B13" s="23">
        <f t="shared" si="0"/>
        <v>-100</v>
      </c>
    </row>
    <row r="14" spans="1:2" x14ac:dyDescent="0.3">
      <c r="A14" s="22">
        <v>8</v>
      </c>
      <c r="B14" s="23">
        <f t="shared" si="0"/>
        <v>-100</v>
      </c>
    </row>
    <row r="15" spans="1:2" x14ac:dyDescent="0.3">
      <c r="A15" s="22">
        <v>9</v>
      </c>
      <c r="B15" s="23">
        <f t="shared" si="0"/>
        <v>-100</v>
      </c>
    </row>
    <row r="16" spans="1:2" x14ac:dyDescent="0.3">
      <c r="A16" s="22">
        <v>10</v>
      </c>
      <c r="B16" s="23">
        <f>-1*1000*10%-1000</f>
        <v>-1100</v>
      </c>
    </row>
    <row r="17" spans="1:4" x14ac:dyDescent="0.3">
      <c r="A17" s="22" t="s">
        <v>32</v>
      </c>
      <c r="B17" s="24">
        <f>IRR(B6:B16)</f>
        <v>0.10843441380357399</v>
      </c>
      <c r="C17" t="s">
        <v>34</v>
      </c>
    </row>
    <row r="18" spans="1:4" x14ac:dyDescent="0.3">
      <c r="A18" s="22" t="s">
        <v>33</v>
      </c>
      <c r="B18" s="24">
        <f>B17*(1-25%)</f>
        <v>8.1325810352680494E-2</v>
      </c>
      <c r="C18" t="s">
        <v>35</v>
      </c>
    </row>
    <row r="30" spans="1:4" x14ac:dyDescent="0.3">
      <c r="A30" t="s">
        <v>36</v>
      </c>
      <c r="B30" s="21">
        <v>50</v>
      </c>
      <c r="C30" t="s">
        <v>37</v>
      </c>
      <c r="D30" t="s">
        <v>38</v>
      </c>
    </row>
    <row r="31" spans="1:4" x14ac:dyDescent="0.3">
      <c r="A31" t="s">
        <v>39</v>
      </c>
      <c r="B31" s="21">
        <v>4</v>
      </c>
      <c r="C31" t="s">
        <v>37</v>
      </c>
      <c r="D31" t="s">
        <v>40</v>
      </c>
    </row>
    <row r="32" spans="1:4" x14ac:dyDescent="0.3">
      <c r="A32" t="s">
        <v>41</v>
      </c>
      <c r="D32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Montenegro Monzon</dc:creator>
  <cp:lastModifiedBy>Brazil Batres</cp:lastModifiedBy>
  <dcterms:created xsi:type="dcterms:W3CDTF">2023-03-28T23:40:56Z</dcterms:created>
  <dcterms:modified xsi:type="dcterms:W3CDTF">2023-03-29T01:21:54Z</dcterms:modified>
</cp:coreProperties>
</file>