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1\"/>
    </mc:Choice>
  </mc:AlternateContent>
  <xr:revisionPtr revIDLastSave="0" documentId="13_ncr:1_{932090C2-433B-464C-B129-4BF617EB9176}" xr6:coauthVersionLast="47" xr6:coauthVersionMax="47" xr10:uidLastSave="{00000000-0000-0000-0000-000000000000}"/>
  <bookViews>
    <workbookView xWindow="-108" yWindow="-108" windowWidth="23256" windowHeight="12456" xr2:uid="{B73E5CDB-D08A-44FB-95E3-23315A8E1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67" i="1"/>
  <c r="C69" i="1"/>
  <c r="E68" i="1" s="1"/>
  <c r="C66" i="1"/>
  <c r="E65" i="1" s="1"/>
  <c r="C68" i="1"/>
  <c r="C65" i="1"/>
  <c r="B62" i="1"/>
  <c r="B60" i="1"/>
  <c r="B59" i="1"/>
  <c r="D55" i="1"/>
  <c r="D54" i="1"/>
  <c r="C45" i="1"/>
  <c r="C44" i="1"/>
  <c r="B37" i="1"/>
  <c r="C46" i="1" s="1"/>
  <c r="F45" i="1" s="1"/>
  <c r="B17" i="1"/>
  <c r="B18" i="1" s="1"/>
  <c r="B19" i="1" s="1"/>
  <c r="B9" i="1"/>
  <c r="B10" i="1"/>
  <c r="B11" i="1"/>
  <c r="B12" i="1"/>
  <c r="B13" i="1"/>
  <c r="B14" i="1"/>
  <c r="B15" i="1"/>
  <c r="B16" i="1"/>
  <c r="B8" i="1"/>
  <c r="B7" i="1"/>
  <c r="D56" i="1" l="1"/>
  <c r="F35" i="1"/>
</calcChain>
</file>

<file path=xl/sharedStrings.xml><?xml version="1.0" encoding="utf-8"?>
<sst xmlns="http://schemas.openxmlformats.org/spreadsheetml/2006/main" count="41" uniqueCount="37">
  <si>
    <t>AÑO</t>
  </si>
  <si>
    <t>FNE</t>
  </si>
  <si>
    <t>VALOR A LA PAR ES EL VALOR NOMINAL DEL BONO</t>
  </si>
  <si>
    <t>A ESTO SE LE LLAMA EL BENEFICIO NETO DEL BONO</t>
  </si>
  <si>
    <t xml:space="preserve">kd = </t>
  </si>
  <si>
    <t>ki =</t>
  </si>
  <si>
    <t>(antes de impuestos)</t>
  </si>
  <si>
    <t>(después de impuestos)</t>
  </si>
  <si>
    <t>Precio actual =</t>
  </si>
  <si>
    <t>por acción</t>
  </si>
  <si>
    <t>(Po)</t>
  </si>
  <si>
    <t>Tasa de crecimiento =</t>
  </si>
  <si>
    <t>Dividendo futuro</t>
  </si>
  <si>
    <t>(D1)</t>
  </si>
  <si>
    <t>Tasa de crecimiento = raiz^n(Valor último/ Valor inicial) -1</t>
  </si>
  <si>
    <t>Beneficio neto de acción común=</t>
  </si>
  <si>
    <t>Dividendo futuro =</t>
  </si>
  <si>
    <t>Tasa de crecimiento</t>
  </si>
  <si>
    <t>ks</t>
  </si>
  <si>
    <t>kn</t>
  </si>
  <si>
    <t>Beneficio Neto doe la acción preferente =</t>
  </si>
  <si>
    <t>Dividendo preferente = 8%*100</t>
  </si>
  <si>
    <t xml:space="preserve">kp = </t>
  </si>
  <si>
    <t>INTERVALOS</t>
  </si>
  <si>
    <t>FUNTES</t>
  </si>
  <si>
    <t xml:space="preserve">COSTO </t>
  </si>
  <si>
    <t>WI</t>
  </si>
  <si>
    <t>CCPP</t>
  </si>
  <si>
    <t>DEUDA</t>
  </si>
  <si>
    <t>C PREFERENTE</t>
  </si>
  <si>
    <t>C COMÚN</t>
  </si>
  <si>
    <t>PUNTO DE RUPTURA</t>
  </si>
  <si>
    <t>Ganancias disponibles para accionistas comunes</t>
  </si>
  <si>
    <t>(-) Dividendos comunes</t>
  </si>
  <si>
    <t>Saldo de Utilidades Retenidas al final del período</t>
  </si>
  <si>
    <t>HASTA 5,600,000</t>
  </si>
  <si>
    <t>ARRIBA DESDE 5,600,000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</si>
</sst>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2" borderId="0" xfId="1" applyNumberFormat="1" applyFont="1" applyFill="1"/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164" fontId="0" fillId="2" borderId="0" xfId="1" applyNumberFormat="1" applyFont="1" applyFill="1" applyAlignment="1">
      <alignment horizontal="center"/>
    </xf>
    <xf numFmtId="44" fontId="0" fillId="2" borderId="0" xfId="0" applyNumberForma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42863</xdr:rowOff>
    </xdr:from>
    <xdr:to>
      <xdr:col>5</xdr:col>
      <xdr:colOff>467730</xdr:colOff>
      <xdr:row>3</xdr:row>
      <xdr:rowOff>162041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4F45D-F18F-285B-E5E0-C289AAAAD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2863"/>
          <a:ext cx="6001755" cy="6906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6</xdr:col>
      <xdr:colOff>418227</xdr:colOff>
      <xdr:row>32</xdr:row>
      <xdr:rowOff>181317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7E2DA8-E5EB-417F-CC5A-CA872342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9050"/>
          <a:ext cx="7392432" cy="2448267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85725</xdr:rowOff>
    </xdr:from>
    <xdr:to>
      <xdr:col>6</xdr:col>
      <xdr:colOff>437259</xdr:colOff>
      <xdr:row>52</xdr:row>
      <xdr:rowOff>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38D703-9DFE-B34D-70AC-04AFE3175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20225"/>
          <a:ext cx="7268589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38</xdr:row>
      <xdr:rowOff>9525</xdr:rowOff>
    </xdr:from>
    <xdr:to>
      <xdr:col>6</xdr:col>
      <xdr:colOff>389630</xdr:colOff>
      <xdr:row>42</xdr:row>
      <xdr:rowOff>104895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BD9883-B457-3394-519D-1C06FB2B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7248525"/>
          <a:ext cx="7240010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12C4-D392-4D1E-A208-52AD8E3CFC16}">
  <dimension ref="A6:H70"/>
  <sheetViews>
    <sheetView tabSelected="1" topLeftCell="A9" workbookViewId="0">
      <selection activeCell="F66" sqref="F66"/>
    </sheetView>
  </sheetViews>
  <sheetFormatPr baseColWidth="10" defaultColWidth="8.88671875" defaultRowHeight="14.4" x14ac:dyDescent="0.3"/>
  <cols>
    <col min="1" max="1" width="40.6640625" bestFit="1" customWidth="1"/>
    <col min="2" max="2" width="15.109375" bestFit="1" customWidth="1"/>
    <col min="6" max="6" width="20.44140625" bestFit="1" customWidth="1"/>
  </cols>
  <sheetData>
    <row r="6" spans="1:8" x14ac:dyDescent="0.3">
      <c r="A6" s="1" t="s">
        <v>0</v>
      </c>
      <c r="B6" s="1" t="s">
        <v>1</v>
      </c>
    </row>
    <row r="7" spans="1:8" x14ac:dyDescent="0.3">
      <c r="A7" s="1">
        <v>0</v>
      </c>
      <c r="B7" s="1">
        <f>1000-20-(3%*1000)</f>
        <v>950</v>
      </c>
      <c r="C7" t="s">
        <v>2</v>
      </c>
      <c r="H7" t="s">
        <v>3</v>
      </c>
    </row>
    <row r="8" spans="1:8" x14ac:dyDescent="0.3">
      <c r="A8" s="1">
        <v>1</v>
      </c>
      <c r="B8" s="1">
        <f>10%*1000*-1</f>
        <v>-100</v>
      </c>
    </row>
    <row r="9" spans="1:8" x14ac:dyDescent="0.3">
      <c r="A9" s="1">
        <v>2</v>
      </c>
      <c r="B9" s="1">
        <f t="shared" ref="B9:B16" si="0">10%*1000*-1</f>
        <v>-100</v>
      </c>
    </row>
    <row r="10" spans="1:8" x14ac:dyDescent="0.3">
      <c r="A10" s="1">
        <v>3</v>
      </c>
      <c r="B10" s="1">
        <f t="shared" si="0"/>
        <v>-100</v>
      </c>
    </row>
    <row r="11" spans="1:8" x14ac:dyDescent="0.3">
      <c r="A11" s="1">
        <v>4</v>
      </c>
      <c r="B11" s="1">
        <f t="shared" si="0"/>
        <v>-100</v>
      </c>
    </row>
    <row r="12" spans="1:8" x14ac:dyDescent="0.3">
      <c r="A12" s="1">
        <v>5</v>
      </c>
      <c r="B12" s="1">
        <f t="shared" si="0"/>
        <v>-100</v>
      </c>
    </row>
    <row r="13" spans="1:8" x14ac:dyDescent="0.3">
      <c r="A13" s="1">
        <v>6</v>
      </c>
      <c r="B13" s="1">
        <f t="shared" si="0"/>
        <v>-100</v>
      </c>
    </row>
    <row r="14" spans="1:8" x14ac:dyDescent="0.3">
      <c r="A14" s="1">
        <v>7</v>
      </c>
      <c r="B14" s="1">
        <f t="shared" si="0"/>
        <v>-100</v>
      </c>
    </row>
    <row r="15" spans="1:8" x14ac:dyDescent="0.3">
      <c r="A15" s="1">
        <v>8</v>
      </c>
      <c r="B15" s="1">
        <f t="shared" si="0"/>
        <v>-100</v>
      </c>
    </row>
    <row r="16" spans="1:8" x14ac:dyDescent="0.3">
      <c r="A16" s="1">
        <v>9</v>
      </c>
      <c r="B16" s="1">
        <f t="shared" si="0"/>
        <v>-100</v>
      </c>
    </row>
    <row r="17" spans="1:3" x14ac:dyDescent="0.3">
      <c r="A17" s="1">
        <v>10</v>
      </c>
      <c r="B17" s="1">
        <f>(10%*1000)*-1-1000</f>
        <v>-1100</v>
      </c>
    </row>
    <row r="18" spans="1:3" x14ac:dyDescent="0.3">
      <c r="A18" s="1" t="s">
        <v>4</v>
      </c>
      <c r="B18" s="5">
        <f>IRR(B7:B17)</f>
        <v>0.10843441380357399</v>
      </c>
      <c r="C18" t="s">
        <v>6</v>
      </c>
    </row>
    <row r="19" spans="1:3" x14ac:dyDescent="0.3">
      <c r="A19" s="1" t="s">
        <v>5</v>
      </c>
      <c r="B19" s="3">
        <f>B18*(1-0.25)</f>
        <v>8.1325810352680494E-2</v>
      </c>
      <c r="C19" t="s">
        <v>7</v>
      </c>
    </row>
    <row r="35" spans="1:6" x14ac:dyDescent="0.3">
      <c r="A35" t="s">
        <v>8</v>
      </c>
      <c r="B35" s="1">
        <v>50</v>
      </c>
      <c r="C35" t="s">
        <v>9</v>
      </c>
      <c r="D35" t="s">
        <v>10</v>
      </c>
      <c r="E35" t="s">
        <v>18</v>
      </c>
      <c r="F35" s="4">
        <f>B36/B35+B37</f>
        <v>0.15014598459437506</v>
      </c>
    </row>
    <row r="36" spans="1:6" x14ac:dyDescent="0.3">
      <c r="A36" t="s">
        <v>12</v>
      </c>
      <c r="B36" s="1">
        <v>4</v>
      </c>
      <c r="C36" t="s">
        <v>9</v>
      </c>
      <c r="D36" t="s">
        <v>13</v>
      </c>
    </row>
    <row r="37" spans="1:6" x14ac:dyDescent="0.3">
      <c r="A37" t="s">
        <v>11</v>
      </c>
      <c r="B37" s="3">
        <f>(4/2.85)^(1/5)-1</f>
        <v>7.0145984594375044E-2</v>
      </c>
      <c r="F37" t="s">
        <v>14</v>
      </c>
    </row>
    <row r="44" spans="1:6" x14ac:dyDescent="0.3">
      <c r="A44" t="s">
        <v>15</v>
      </c>
      <c r="C44">
        <f>50-5-3</f>
        <v>42</v>
      </c>
    </row>
    <row r="45" spans="1:6" x14ac:dyDescent="0.3">
      <c r="A45" t="s">
        <v>16</v>
      </c>
      <c r="C45">
        <f>B36</f>
        <v>4</v>
      </c>
      <c r="E45" t="s">
        <v>19</v>
      </c>
      <c r="F45" s="4">
        <f>C45/C44+C46</f>
        <v>0.16538407983247028</v>
      </c>
    </row>
    <row r="46" spans="1:6" x14ac:dyDescent="0.3">
      <c r="A46" t="s">
        <v>17</v>
      </c>
      <c r="C46" s="2">
        <f>B37</f>
        <v>7.0145984594375044E-2</v>
      </c>
    </row>
    <row r="54" spans="1:5" x14ac:dyDescent="0.3">
      <c r="A54" t="s">
        <v>20</v>
      </c>
      <c r="D54">
        <f>65-2</f>
        <v>63</v>
      </c>
    </row>
    <row r="55" spans="1:5" x14ac:dyDescent="0.3">
      <c r="A55" t="s">
        <v>21</v>
      </c>
      <c r="D55">
        <f>8%*100</f>
        <v>8</v>
      </c>
    </row>
    <row r="56" spans="1:5" x14ac:dyDescent="0.3">
      <c r="A56" t="s">
        <v>22</v>
      </c>
      <c r="D56" s="4">
        <f>D55/D54</f>
        <v>0.12698412698412698</v>
      </c>
    </row>
    <row r="58" spans="1:5" x14ac:dyDescent="0.3">
      <c r="A58" t="s">
        <v>32</v>
      </c>
      <c r="B58" s="15">
        <v>7000000</v>
      </c>
    </row>
    <row r="59" spans="1:5" x14ac:dyDescent="0.3">
      <c r="A59" t="s">
        <v>33</v>
      </c>
      <c r="B59" s="16">
        <f>B58*0.6</f>
        <v>4200000</v>
      </c>
    </row>
    <row r="60" spans="1:5" x14ac:dyDescent="0.3">
      <c r="A60" t="s">
        <v>34</v>
      </c>
      <c r="B60" s="16">
        <f>B58-B59</f>
        <v>2800000</v>
      </c>
    </row>
    <row r="62" spans="1:5" x14ac:dyDescent="0.3">
      <c r="A62" t="s">
        <v>31</v>
      </c>
      <c r="B62" s="18">
        <f>B60/D67</f>
        <v>5600000</v>
      </c>
    </row>
    <row r="64" spans="1:5" x14ac:dyDescent="0.3">
      <c r="A64" s="6" t="s">
        <v>23</v>
      </c>
      <c r="B64" s="7" t="s">
        <v>24</v>
      </c>
      <c r="C64" s="7" t="s">
        <v>25</v>
      </c>
      <c r="D64" s="7" t="s">
        <v>26</v>
      </c>
      <c r="E64" s="7" t="s">
        <v>27</v>
      </c>
    </row>
    <row r="65" spans="1:5" x14ac:dyDescent="0.3">
      <c r="A65" s="8" t="s">
        <v>35</v>
      </c>
      <c r="B65" s="1" t="s">
        <v>28</v>
      </c>
      <c r="C65" s="9">
        <f>B19</f>
        <v>8.1325810352680494E-2</v>
      </c>
      <c r="D65" s="1">
        <v>0.4</v>
      </c>
      <c r="E65" s="17">
        <f>SUMPRODUCT(D65:D67,C65:C67)</f>
        <v>0.12030172913667243</v>
      </c>
    </row>
    <row r="66" spans="1:5" x14ac:dyDescent="0.3">
      <c r="A66" s="8"/>
      <c r="B66" s="1" t="s">
        <v>29</v>
      </c>
      <c r="C66" s="10">
        <f>D56</f>
        <v>0.12698412698412698</v>
      </c>
      <c r="D66" s="1">
        <v>0.1</v>
      </c>
      <c r="E66" s="3"/>
    </row>
    <row r="67" spans="1:5" x14ac:dyDescent="0.3">
      <c r="A67" s="11"/>
      <c r="B67" s="7" t="s">
        <v>30</v>
      </c>
      <c r="C67" s="12">
        <f>F35</f>
        <v>0.15014598459437506</v>
      </c>
      <c r="D67" s="7">
        <v>0.5</v>
      </c>
      <c r="E67" s="13"/>
    </row>
    <row r="68" spans="1:5" x14ac:dyDescent="0.3">
      <c r="A68" s="8" t="s">
        <v>36</v>
      </c>
      <c r="B68" s="1" t="s">
        <v>28</v>
      </c>
      <c r="C68" s="14">
        <f>B19</f>
        <v>8.1325810352680494E-2</v>
      </c>
      <c r="D68" s="1">
        <v>0.4</v>
      </c>
      <c r="E68" s="17">
        <f>SUMPRODUCT(D68:D70,C68:C70)</f>
        <v>0.12792077675572006</v>
      </c>
    </row>
    <row r="69" spans="1:5" x14ac:dyDescent="0.3">
      <c r="A69" s="8"/>
      <c r="B69" s="1" t="s">
        <v>29</v>
      </c>
      <c r="C69" s="10">
        <f>D56</f>
        <v>0.12698412698412698</v>
      </c>
      <c r="D69" s="1">
        <v>0.1</v>
      </c>
      <c r="E69" s="3"/>
    </row>
    <row r="70" spans="1:5" x14ac:dyDescent="0.3">
      <c r="A70" s="11"/>
      <c r="B70" s="7" t="s">
        <v>30</v>
      </c>
      <c r="C70" s="12">
        <f>F45</f>
        <v>0.16538407983247028</v>
      </c>
      <c r="D70" s="7">
        <v>0.5</v>
      </c>
      <c r="E7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Montenegro Monzon</dc:creator>
  <cp:lastModifiedBy>Brazil Batres</cp:lastModifiedBy>
  <dcterms:created xsi:type="dcterms:W3CDTF">2023-03-29T00:14:06Z</dcterms:created>
  <dcterms:modified xsi:type="dcterms:W3CDTF">2023-03-31T05:24:49Z</dcterms:modified>
</cp:coreProperties>
</file>