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2023 CICLO 1\FUNDAMENTOS DE ADMINISTRACIÓN Y ANÁLISIS FINANCIERO\Semana 13\"/>
    </mc:Choice>
  </mc:AlternateContent>
  <xr:revisionPtr revIDLastSave="0" documentId="13_ncr:1_{CA8FCE3B-DD0C-4A91-9AB3-2A6C30C592C8}" xr6:coauthVersionLast="47" xr6:coauthVersionMax="47" xr10:uidLastSave="{00000000-0000-0000-0000-000000000000}"/>
  <bookViews>
    <workbookView xWindow="-108" yWindow="-108" windowWidth="23256" windowHeight="12456" activeTab="3" xr2:uid="{8604C8AC-E4E6-414D-A358-61C608CEC68A}"/>
  </bookViews>
  <sheets>
    <sheet name="FORMULARIO" sheetId="1" r:id="rId1"/>
    <sheet name="PROBLEMA 1" sheetId="5" r:id="rId2"/>
    <sheet name="PROBLEMA 2" sheetId="6" r:id="rId3"/>
    <sheet name="PROBLEMA 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6" i="3" l="1"/>
  <c r="J39" i="3"/>
  <c r="B39" i="3"/>
  <c r="F19" i="3"/>
  <c r="C12" i="3"/>
  <c r="D12" i="3"/>
  <c r="C13" i="3"/>
  <c r="B15" i="3"/>
  <c r="F46" i="6"/>
  <c r="F41" i="6"/>
  <c r="E41" i="6"/>
  <c r="E42" i="6"/>
  <c r="E40" i="6"/>
  <c r="F40" i="6" s="1"/>
  <c r="K19" i="6"/>
  <c r="K21" i="6" s="1"/>
  <c r="K26" i="6" s="1"/>
  <c r="H18" i="6"/>
  <c r="F18" i="6"/>
  <c r="F45" i="6" l="1"/>
  <c r="B39" i="5"/>
  <c r="B33" i="5"/>
  <c r="B31" i="5"/>
  <c r="B30" i="5"/>
  <c r="B21" i="5"/>
  <c r="D17" i="5"/>
  <c r="B17" i="5"/>
  <c r="B42" i="3"/>
  <c r="B43" i="3" s="1"/>
  <c r="B40" i="3"/>
  <c r="B27" i="3"/>
  <c r="B24" i="3"/>
  <c r="B26" i="3" s="1"/>
  <c r="B28" i="3" s="1"/>
  <c r="F35" i="6"/>
  <c r="E43" i="6"/>
  <c r="G41" i="6"/>
  <c r="G42" i="6"/>
  <c r="G40" i="6"/>
  <c r="F42" i="6"/>
  <c r="F33" i="6"/>
  <c r="F34" i="6"/>
  <c r="F32" i="6"/>
  <c r="K28" i="6"/>
  <c r="K27" i="6"/>
  <c r="K25" i="6"/>
  <c r="H21" i="6"/>
  <c r="H19" i="6"/>
  <c r="H20" i="6"/>
  <c r="G21" i="6"/>
  <c r="F19" i="6"/>
  <c r="F20" i="6"/>
  <c r="B32" i="5"/>
  <c r="B19" i="5"/>
  <c r="D15" i="5"/>
  <c r="F48" i="6" l="1"/>
</calcChain>
</file>

<file path=xl/sharedStrings.xml><?xml version="1.0" encoding="utf-8"?>
<sst xmlns="http://schemas.openxmlformats.org/spreadsheetml/2006/main" count="115" uniqueCount="83">
  <si>
    <t>Precio de Venta</t>
  </si>
  <si>
    <t>Producto</t>
  </si>
  <si>
    <t>Costo Variable por Unidad</t>
  </si>
  <si>
    <t>X</t>
  </si>
  <si>
    <t>Y</t>
  </si>
  <si>
    <t>Z</t>
  </si>
  <si>
    <t>DATOS PROPORCIONADOS</t>
  </si>
  <si>
    <t>Costo operativo fijo</t>
  </si>
  <si>
    <t>mensuales</t>
  </si>
  <si>
    <t>precio de venta</t>
  </si>
  <si>
    <t>por caja</t>
  </si>
  <si>
    <t>costos operativos variables</t>
  </si>
  <si>
    <t>Datos originales</t>
  </si>
  <si>
    <t>Datoos nuevos</t>
  </si>
  <si>
    <t xml:space="preserve">Q </t>
  </si>
  <si>
    <t>margen de contribución unitario (P-CV)</t>
  </si>
  <si>
    <t>siempre redondear hacia arriba.</t>
  </si>
  <si>
    <t>Punto de Equilibrio original</t>
  </si>
  <si>
    <t>Punto de Equilibrio nuevo</t>
  </si>
  <si>
    <t>Diferencia</t>
  </si>
  <si>
    <t>la diferencia no importa como calcularlo, sino más bien el cómo interpretarlo.</t>
  </si>
  <si>
    <t>a)</t>
  </si>
  <si>
    <t>b)</t>
  </si>
  <si>
    <t>Ingreso por ventas</t>
  </si>
  <si>
    <t>(-) Costo de ventas</t>
  </si>
  <si>
    <t>(-) Costo fijo operativo</t>
  </si>
  <si>
    <t>Utilidad operativa de la empresa</t>
  </si>
  <si>
    <t>Q x (P-CV)</t>
  </si>
  <si>
    <t>utilidad bruta</t>
  </si>
  <si>
    <t>Q x (P-CV) -CF</t>
  </si>
  <si>
    <t>utilidad operativa</t>
  </si>
  <si>
    <t>Mientras más alejado del 1, más alto el apalancamiento. Si es mayor a 1, entonces tiene apalancamiento. Si es mayor a 1, entonces la empresa tiene costos operativos altos.</t>
  </si>
  <si>
    <t>Si el valor es mayor a 1 en los financieros, entonces significa deudas altas.</t>
  </si>
  <si>
    <t>Hay apalancamiento si está arriba de 1.</t>
  </si>
  <si>
    <t>Precio de venta</t>
  </si>
  <si>
    <t>Costo variable por unidad</t>
  </si>
  <si>
    <t>MARGEN DE CONTRIBUCIÓN UNITARIO</t>
  </si>
  <si>
    <t>Unidades vendidas</t>
  </si>
  <si>
    <t>% de Contribución</t>
  </si>
  <si>
    <t>Total</t>
  </si>
  <si>
    <t>margen de contribución ponderado</t>
  </si>
  <si>
    <t>Costos fijos portales</t>
  </si>
  <si>
    <t>Q (Punto de equilibrio)</t>
  </si>
  <si>
    <t>% de contribución</t>
  </si>
  <si>
    <t>Unidades por vender</t>
  </si>
  <si>
    <t>siempre debe de ser el punto de equilibrio total</t>
  </si>
  <si>
    <t xml:space="preserve">Unidades por vender por producto </t>
  </si>
  <si>
    <t>b) Ingresos en el PE</t>
  </si>
  <si>
    <t>% de unidades vendidas</t>
  </si>
  <si>
    <t>Unidades a vender para alcanzar PE</t>
  </si>
  <si>
    <t>C) Estado de Resultados cuando se venden 3500 unidades.</t>
  </si>
  <si>
    <t>Unidades</t>
  </si>
  <si>
    <t>Ingresos</t>
  </si>
  <si>
    <t>Costo Variable</t>
  </si>
  <si>
    <t>(-) Costo variable</t>
  </si>
  <si>
    <t>(-) Costo fijo</t>
  </si>
  <si>
    <t>Utilidad Operativa</t>
  </si>
  <si>
    <t>por mes</t>
  </si>
  <si>
    <t>Datos Proporcionados</t>
  </si>
  <si>
    <t>Costo operativo Fijo</t>
  </si>
  <si>
    <t>Precio unitario</t>
  </si>
  <si>
    <t>Costo variable unitario</t>
  </si>
  <si>
    <t>Q</t>
  </si>
  <si>
    <t>UNIDADES</t>
  </si>
  <si>
    <t>B) GRADO DE APALANCAMIENTO OPERATIVO PARA 10000 UNIDADES</t>
  </si>
  <si>
    <t>P - CV</t>
  </si>
  <si>
    <t>CF</t>
  </si>
  <si>
    <t>GAO</t>
  </si>
  <si>
    <t>Q * (P-CV)</t>
  </si>
  <si>
    <t>C) GAF si las utilidades operativas (EBIT) son de 100000</t>
  </si>
  <si>
    <t>UAII</t>
  </si>
  <si>
    <t>I</t>
  </si>
  <si>
    <t>DP (DIVIDENDOS PREFERENTES)</t>
  </si>
  <si>
    <t>Fuentes de financiamiento</t>
  </si>
  <si>
    <t>Préstamo bancario</t>
  </si>
  <si>
    <t>acciones comunes</t>
  </si>
  <si>
    <t>Monto</t>
  </si>
  <si>
    <t>k</t>
  </si>
  <si>
    <t>Intereses</t>
  </si>
  <si>
    <t>GAF para EBIT de 100000</t>
  </si>
  <si>
    <t xml:space="preserve">T (tasa fiscal, ISR) </t>
  </si>
  <si>
    <t>1/1-T</t>
  </si>
  <si>
    <t>d) GAT (grado de apalancamiento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</si>
</sst>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Q&quot;#,##0;[Red]\-&quot;Q&quot;#,##0"/>
    <numFmt numFmtId="164" formatCode="_(&quot;$&quot;* #,##0.00_);_(&quot;$&quot;* \(#,##0.00\);_(&quot;$&quot;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6" fontId="1" fillId="2" borderId="1" xfId="0" applyNumberFormat="1" applyFont="1" applyFill="1" applyBorder="1" applyAlignment="1">
      <alignment horizontal="justify" vertical="center" wrapText="1"/>
    </xf>
    <xf numFmtId="0" fontId="3" fillId="0" borderId="0" xfId="0" applyFont="1"/>
    <xf numFmtId="164" fontId="0" fillId="0" borderId="0" xfId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2" fontId="0" fillId="0" borderId="0" xfId="0" applyNumberFormat="1"/>
    <xf numFmtId="0" fontId="4" fillId="0" borderId="2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0" fillId="3" borderId="3" xfId="0" applyNumberForma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10" fontId="0" fillId="0" borderId="1" xfId="2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64" fontId="0" fillId="0" borderId="1" xfId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3" borderId="0" xfId="0" applyNumberFormat="1" applyFill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164" fontId="5" fillId="0" borderId="2" xfId="0" applyNumberFormat="1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6.jpeg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png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1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1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6</xdr:row>
      <xdr:rowOff>15240</xdr:rowOff>
    </xdr:from>
    <xdr:to>
      <xdr:col>6</xdr:col>
      <xdr:colOff>335280</xdr:colOff>
      <xdr:row>9</xdr:row>
      <xdr:rowOff>83820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D156F8-09C1-4373-9453-0282B105E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112520"/>
          <a:ext cx="4808220" cy="617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441960</xdr:colOff>
      <xdr:row>14</xdr:row>
      <xdr:rowOff>160020</xdr:rowOff>
    </xdr:from>
    <xdr:to>
      <xdr:col>4</xdr:col>
      <xdr:colOff>129540</xdr:colOff>
      <xdr:row>17</xdr:row>
      <xdr:rowOff>106680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B351D02-DE16-43FC-AC5E-C6644CD2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" y="2720340"/>
          <a:ext cx="285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12</xdr:row>
      <xdr:rowOff>22860</xdr:rowOff>
    </xdr:from>
    <xdr:to>
      <xdr:col>4</xdr:col>
      <xdr:colOff>426720</xdr:colOff>
      <xdr:row>14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3DC68D-54A5-4D8B-BA01-3A9A08FCD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2217420"/>
          <a:ext cx="352806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</xdr:row>
      <xdr:rowOff>137160</xdr:rowOff>
    </xdr:from>
    <xdr:to>
      <xdr:col>4</xdr:col>
      <xdr:colOff>464820</xdr:colOff>
      <xdr:row>5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032F5C7-EEDF-4E6F-94B2-92699CA2F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02920"/>
          <a:ext cx="325374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4</xdr:col>
      <xdr:colOff>304800</xdr:colOff>
      <xdr:row>2</xdr:row>
      <xdr:rowOff>7620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934EA2-B64D-4E3D-AEF9-0066F42B9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99060"/>
          <a:ext cx="34061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289560</xdr:colOff>
      <xdr:row>18</xdr:row>
      <xdr:rowOff>129540</xdr:rowOff>
    </xdr:from>
    <xdr:to>
      <xdr:col>6</xdr:col>
      <xdr:colOff>99060</xdr:colOff>
      <xdr:row>23</xdr:row>
      <xdr:rowOff>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DFE28DF-4598-4912-8E17-10DE69AA6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560" y="3421380"/>
          <a:ext cx="4564380" cy="78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784860</xdr:colOff>
      <xdr:row>1</xdr:row>
      <xdr:rowOff>15240</xdr:rowOff>
    </xdr:from>
    <xdr:to>
      <xdr:col>11</xdr:col>
      <xdr:colOff>655320</xdr:colOff>
      <xdr:row>2</xdr:row>
      <xdr:rowOff>137160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4B03C4A-19A9-42FB-B271-92C8D7C478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198120"/>
          <a:ext cx="304038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586740</xdr:colOff>
      <xdr:row>3</xdr:row>
      <xdr:rowOff>38100</xdr:rowOff>
    </xdr:from>
    <xdr:to>
      <xdr:col>13</xdr:col>
      <xdr:colOff>30480</xdr:colOff>
      <xdr:row>5</xdr:row>
      <xdr:rowOff>144780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31EAAF8-4860-48CB-9B48-90D1BBBFC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6580" y="586740"/>
          <a:ext cx="34061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</xdr:colOff>
      <xdr:row>6</xdr:row>
      <xdr:rowOff>175260</xdr:rowOff>
    </xdr:from>
    <xdr:to>
      <xdr:col>16</xdr:col>
      <xdr:colOff>373380</xdr:colOff>
      <xdr:row>11</xdr:row>
      <xdr:rowOff>53340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9B9660D-FAA2-403B-B60C-78F3CAD14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7560" y="1272540"/>
          <a:ext cx="5905500" cy="792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449580</xdr:colOff>
      <xdr:row>4</xdr:row>
      <xdr:rowOff>7620</xdr:rowOff>
    </xdr:from>
    <xdr:to>
      <xdr:col>15</xdr:col>
      <xdr:colOff>502920</xdr:colOff>
      <xdr:row>5</xdr:row>
      <xdr:rowOff>30480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EBC2FAF-3ABB-48B7-8AE4-B4063D8F6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1820" y="739140"/>
          <a:ext cx="16383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60960</xdr:colOff>
      <xdr:row>18</xdr:row>
      <xdr:rowOff>60960</xdr:rowOff>
    </xdr:from>
    <xdr:to>
      <xdr:col>11</xdr:col>
      <xdr:colOff>693420</xdr:colOff>
      <xdr:row>20</xdr:row>
      <xdr:rowOff>167640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8EE3179-9D50-4C4B-BBC3-55FB7BD34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5760" y="3352800"/>
          <a:ext cx="142494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99060</xdr:colOff>
      <xdr:row>15</xdr:row>
      <xdr:rowOff>0</xdr:rowOff>
    </xdr:from>
    <xdr:to>
      <xdr:col>13</xdr:col>
      <xdr:colOff>60960</xdr:colOff>
      <xdr:row>16</xdr:row>
      <xdr:rowOff>121920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D342E05-01B4-439C-86AF-8A5F78B19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2743200"/>
          <a:ext cx="39243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167640</xdr:colOff>
      <xdr:row>29</xdr:row>
      <xdr:rowOff>91440</xdr:rowOff>
    </xdr:from>
    <xdr:ext cx="2245615" cy="5217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4FEA50A-AEF2-44C0-98FA-574FC2E430BF}"/>
                </a:ext>
              </a:extLst>
            </xdr:cNvPr>
            <xdr:cNvSpPr txBox="1"/>
          </xdr:nvSpPr>
          <xdr:spPr>
            <a:xfrm>
              <a:off x="960120" y="5394960"/>
              <a:ext cx="2245615" cy="521746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EPS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esperado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m:rPr>
                            <m:sty m:val="p"/>
                          </m:rP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EPSi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pi</m:t>
                        </m:r>
                      </m:e>
                    </m:nary>
                  </m:oMath>
                </m:oMathPara>
              </a14:m>
              <a:endParaRPr lang="es-GT" sz="1400" i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4FEA50A-AEF2-44C0-98FA-574FC2E430BF}"/>
                </a:ext>
              </a:extLst>
            </xdr:cNvPr>
            <xdr:cNvSpPr txBox="1"/>
          </xdr:nvSpPr>
          <xdr:spPr>
            <a:xfrm>
              <a:off x="960120" y="5394960"/>
              <a:ext cx="2245615" cy="521746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EPS esperado=∑▒〖EPSi∗pi〗</a:t>
              </a:r>
              <a:endParaRPr lang="es-GT" sz="1400" i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594360</xdr:colOff>
      <xdr:row>33</xdr:row>
      <xdr:rowOff>91440</xdr:rowOff>
    </xdr:from>
    <xdr:ext cx="4023537" cy="6365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695F4CF-0F27-4E02-8361-869485954226}"/>
                </a:ext>
              </a:extLst>
            </xdr:cNvPr>
            <xdr:cNvSpPr txBox="1"/>
          </xdr:nvSpPr>
          <xdr:spPr>
            <a:xfrm>
              <a:off x="594360" y="6126480"/>
              <a:ext cx="4023537" cy="63652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𝐷𝑒𝑠𝑣𝑖𝑎𝑐𝑖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ó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𝑒𝑠𝑝𝑒𝑟𝑎𝑑𝑜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MX" sz="14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s-MX" sz="1400" b="0" i="1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𝐸𝑃𝑆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𝐸𝑃𝑆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𝑒𝑠𝑝</m:t>
                                </m:r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s-MX" sz="1400" b="0" i="0">
                                    <a:solidFill>
                                      <a:sysClr val="windowText" lastClr="000000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MX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s-MX" sz="1400" b="0" i="0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𝑝𝑖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E695F4CF-0F27-4E02-8361-869485954226}"/>
                </a:ext>
              </a:extLst>
            </xdr:cNvPr>
            <xdr:cNvSpPr txBox="1"/>
          </xdr:nvSpPr>
          <xdr:spPr>
            <a:xfrm>
              <a:off x="594360" y="6126480"/>
              <a:ext cx="4023537" cy="63652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𝐷𝑒𝑠𝑣𝑖𝑎𝑐𝑖ó𝑛 𝑒𝑠𝑝𝑒𝑟𝑎𝑑𝑜=√(∑▒〖〖(𝐸𝑃𝑆−𝐸𝑃𝑆 𝑒𝑠𝑝)〗^2∗𝑝𝑖〗)</a:t>
              </a:r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</xdr:col>
      <xdr:colOff>190500</xdr:colOff>
      <xdr:row>38</xdr:row>
      <xdr:rowOff>30480</xdr:rowOff>
    </xdr:from>
    <xdr:ext cx="2843022" cy="4463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DF6E83A-1E40-4FBB-AB6B-F798AC9A9FA8}"/>
                </a:ext>
              </a:extLst>
            </xdr:cNvPr>
            <xdr:cNvSpPr txBox="1"/>
          </xdr:nvSpPr>
          <xdr:spPr>
            <a:xfrm>
              <a:off x="982980" y="6979920"/>
              <a:ext cx="2843022" cy="44634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𝐶𝑉</m:t>
                    </m:r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%=</m:t>
                    </m:r>
                    <m:f>
                      <m:fPr>
                        <m:ctrlPr>
                          <a:rPr lang="es-MX" sz="14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𝐷𝑒𝑠𝑣𝑖𝑎𝑐𝑖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ó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</m:num>
                      <m:den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𝐸𝑃𝑆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400" b="0" i="0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𝑒𝑠𝑝𝑒𝑟𝑎𝑑𝑎</m:t>
                        </m:r>
                      </m:den>
                    </m:f>
                    <m:r>
                      <a:rPr lang="es-MX" sz="14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∗100</m:t>
                    </m:r>
                  </m:oMath>
                </m:oMathPara>
              </a14:m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DF6E83A-1E40-4FBB-AB6B-F798AC9A9FA8}"/>
                </a:ext>
              </a:extLst>
            </xdr:cNvPr>
            <xdr:cNvSpPr txBox="1"/>
          </xdr:nvSpPr>
          <xdr:spPr>
            <a:xfrm>
              <a:off x="982980" y="6979920"/>
              <a:ext cx="2843022" cy="446341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indent="0"/>
              <a:r>
                <a:rPr lang="es-MX" sz="14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𝐶𝑉%=(𝐷𝑒𝑠𝑣𝑖𝑎𝑐𝑖ó𝑛 𝑒𝑠𝑝𝑒𝑟𝑎𝑑𝑎)/(𝐸𝑃𝑆 𝑒𝑠𝑝𝑒𝑟𝑎𝑑𝑎)  ∗100</a:t>
              </a:r>
              <a:endParaRPr lang="es-GT" sz="1400" b="0" i="0">
                <a:solidFill>
                  <a:sysClr val="windowText" lastClr="000000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7</xdr:col>
      <xdr:colOff>777240</xdr:colOff>
      <xdr:row>22</xdr:row>
      <xdr:rowOff>129540</xdr:rowOff>
    </xdr:from>
    <xdr:to>
      <xdr:col>14</xdr:col>
      <xdr:colOff>210849</xdr:colOff>
      <xdr:row>25</xdr:row>
      <xdr:rowOff>122981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620B-CDFC-4EAF-94D2-F088320F1BB8}"/>
                </a:ext>
              </a:extLst>
            </xdr:cNvPr>
            <xdr:cNvSpPr txBox="1"/>
          </xdr:nvSpPr>
          <xdr:spPr>
            <a:xfrm>
              <a:off x="6324600" y="4152900"/>
              <a:ext cx="4980969" cy="54208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>
                        <a:latin typeface="Cambria Math" panose="02040503050406030204" pitchFamily="18" charset="0"/>
                      </a:rPr>
                      <m:t>𝑈𝐴𝐼𝐼</m:t>
                    </m:r>
                    <m:r>
                      <a:rPr lang="es-MX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>
                        <a:latin typeface="Cambria Math" panose="02040503050406030204" pitchFamily="18" charset="0"/>
                      </a:rPr>
                      <m:t>𝐼𝑛𝑡𝑒𝑟𝑒𝑠𝑒𝑠</m:t>
                    </m:r>
                    <m:r>
                      <a:rPr lang="es-MX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>
                            <a:latin typeface="Cambria Math" panose="02040503050406030204" pitchFamily="18" charset="0"/>
                          </a:rPr>
                          <m:t>𝐷𝑖𝑣𝑖𝑑𝑒𝑛𝑑𝑜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𝑃𝑟𝑒𝑓𝑒𝑟𝑒𝑛𝑡𝑒</m:t>
                        </m:r>
                      </m:num>
                      <m:den>
                        <m:r>
                          <a:rPr lang="es-MX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𝑇𝑎𝑠𝑎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>
                            <a:latin typeface="Cambria Math" panose="02040503050406030204" pitchFamily="18" charset="0"/>
                          </a:rPr>
                          <m:t>𝐹𝑖𝑠𝑐𝑎𝑙</m:t>
                        </m:r>
                      </m:den>
                    </m:f>
                  </m:oMath>
                </m:oMathPara>
              </a14:m>
              <a:endParaRPr lang="es-GT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1F1B620B-CDFC-4EAF-94D2-F088320F1BB8}"/>
                </a:ext>
              </a:extLst>
            </xdr:cNvPr>
            <xdr:cNvSpPr txBox="1"/>
          </xdr:nvSpPr>
          <xdr:spPr>
            <a:xfrm>
              <a:off x="6324600" y="4152900"/>
              <a:ext cx="4980969" cy="54208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GT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i="0">
                  <a:latin typeface="Cambria Math" panose="02040503050406030204" pitchFamily="18" charset="0"/>
                </a:rPr>
                <a:t>𝑈𝐴𝐼𝐼=𝐼𝑛𝑡𝑒𝑟𝑒𝑠𝑒𝑠+(𝐷𝑖𝑣𝑖𝑑𝑒𝑛𝑑𝑜 𝑃𝑟𝑒𝑓𝑒𝑟𝑒𝑛𝑡𝑒)/(1 −𝑇𝑎𝑠𝑎 𝐹𝑖𝑠𝑐𝑎𝑙)</a:t>
              </a:r>
              <a:endParaRPr lang="es-GT"/>
            </a:p>
          </xdr:txBody>
        </xdr:sp>
      </mc:Fallback>
    </mc:AlternateContent>
    <xdr:clientData/>
  </xdr:twoCellAnchor>
  <xdr:twoCellAnchor editAs="oneCell">
    <xdr:from>
      <xdr:col>7</xdr:col>
      <xdr:colOff>83820</xdr:colOff>
      <xdr:row>30</xdr:row>
      <xdr:rowOff>114300</xdr:rowOff>
    </xdr:from>
    <xdr:to>
      <xdr:col>17</xdr:col>
      <xdr:colOff>644734</xdr:colOff>
      <xdr:row>39</xdr:row>
      <xdr:rowOff>144570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BE131D-86E4-4E06-9008-A263C1E39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31180" y="5600700"/>
          <a:ext cx="8485714" cy="16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327660</xdr:colOff>
      <xdr:row>27</xdr:row>
      <xdr:rowOff>97399</xdr:rowOff>
    </xdr:from>
    <xdr:to>
      <xdr:col>17</xdr:col>
      <xdr:colOff>279041</xdr:colOff>
      <xdr:row>30</xdr:row>
      <xdr:rowOff>32317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FEEFDB7-ED18-405D-A3F5-637790894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667500" y="5035159"/>
          <a:ext cx="7083701" cy="483558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25</xdr:row>
      <xdr:rowOff>152401</xdr:rowOff>
    </xdr:from>
    <xdr:to>
      <xdr:col>4</xdr:col>
      <xdr:colOff>381000</xdr:colOff>
      <xdr:row>28</xdr:row>
      <xdr:rowOff>33623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505F1875-6814-482D-965C-3FDC89EAD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200" y="4724401"/>
          <a:ext cx="3474720" cy="429862"/>
        </a:xfrm>
        <a:prstGeom prst="rect">
          <a:avLst/>
        </a:prstGeom>
      </xdr:spPr>
    </xdr:pic>
    <xdr:clientData/>
  </xdr:twoCellAnchor>
  <xdr:twoCellAnchor editAs="oneCell">
    <xdr:from>
      <xdr:col>13</xdr:col>
      <xdr:colOff>632460</xdr:colOff>
      <xdr:row>15</xdr:row>
      <xdr:rowOff>22860</xdr:rowOff>
    </xdr:from>
    <xdr:to>
      <xdr:col>18</xdr:col>
      <xdr:colOff>349176</xdr:colOff>
      <xdr:row>21</xdr:row>
      <xdr:rowOff>24498</xdr:rowOff>
    </xdr:to>
    <xdr:pic>
      <xdr:nvPicPr>
        <xdr:cNvPr id="21" name="Picture 4" descr="El Punto de Equilibrio del negocio y su importancia estratégica">
          <a:extLst>
            <a:ext uri="{FF2B5EF4-FFF2-40B4-BE49-F238E27FC236}">
              <a16:creationId xmlns:a16="http://schemas.microsoft.com/office/drawing/2014/main" id="{FA94997A-22BC-4DDC-B99E-69103FF4A1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81" t="6822" r="6684" b="54332"/>
        <a:stretch/>
      </xdr:blipFill>
      <xdr:spPr bwMode="auto">
        <a:xfrm>
          <a:off x="10934700" y="2766060"/>
          <a:ext cx="3679116" cy="1098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53340</xdr:rowOff>
    </xdr:from>
    <xdr:to>
      <xdr:col>10</xdr:col>
      <xdr:colOff>365760</xdr:colOff>
      <xdr:row>8</xdr:row>
      <xdr:rowOff>167640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E9CCBDC-163E-49B7-A004-94F48830FDCA}"/>
            </a:ext>
          </a:extLst>
        </xdr:cNvPr>
        <xdr:cNvSpPr txBox="1"/>
      </xdr:nvSpPr>
      <xdr:spPr>
        <a:xfrm>
          <a:off x="152400" y="53340"/>
          <a:ext cx="8138160" cy="157734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Great Fish Taco Corporation vende producto congelado en supermercados.</a:t>
          </a:r>
          <a:r>
            <a:rPr lang="es-G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T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iene actualmente costos operativos fijos de $15,000 mensuales, vende sus tacos listos para servir a $6 por caja, e incurre en costos operativos variables de $ 2.50 por caja.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G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Si la empresa tiene una oportunidad de inversión que, de manera simultánea, aumentaría sus costos fijos a $ 16,500 y le permitiría cobrar un precio de venta por caja de $ 6.50 debido a la mejor textura de sus productos, ¿cuál será el efecto en el punto de equilibrio operativo de sus cajas de tacos?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 Analice las utilidades de la empresa si actualmente vende 10,000 unidades al mes, e indique si</a:t>
          </a:r>
          <a:r>
            <a:rPr lang="es-G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existe apalancamiento operativo en esta empresa y de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cuánto sería</a:t>
          </a:r>
          <a:r>
            <a:rPr lang="es-G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endParaRPr lang="es-G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GT" sz="1100"/>
        </a:p>
      </xdr:txBody>
    </xdr:sp>
    <xdr:clientData/>
  </xdr:twoCellAnchor>
  <xdr:twoCellAnchor editAs="oneCell">
    <xdr:from>
      <xdr:col>5</xdr:col>
      <xdr:colOff>57150</xdr:colOff>
      <xdr:row>11</xdr:row>
      <xdr:rowOff>28575</xdr:rowOff>
    </xdr:from>
    <xdr:to>
      <xdr:col>6</xdr:col>
      <xdr:colOff>689610</xdr:colOff>
      <xdr:row>13</xdr:row>
      <xdr:rowOff>135255</xdr:rowOff>
    </xdr:to>
    <xdr:pic>
      <xdr:nvPicPr>
        <xdr:cNvPr id="3" name="Imagen 11">
          <a:extLst>
            <a:ext uri="{FF2B5EF4-FFF2-40B4-BE49-F238E27FC236}">
              <a16:creationId xmlns:a16="http://schemas.microsoft.com/office/drawing/2014/main" id="{1ED4F2AF-7959-48E5-9078-CFA1F8BF6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2124075"/>
          <a:ext cx="139446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1066800</xdr:colOff>
      <xdr:row>21</xdr:row>
      <xdr:rowOff>47625</xdr:rowOff>
    </xdr:from>
    <xdr:to>
      <xdr:col>5</xdr:col>
      <xdr:colOff>685800</xdr:colOff>
      <xdr:row>24</xdr:row>
      <xdr:rowOff>104775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BB7DF08-623E-A77B-65C7-14BFD0E96A2E}"/>
            </a:ext>
          </a:extLst>
        </xdr:cNvPr>
        <xdr:cNvSpPr txBox="1"/>
      </xdr:nvSpPr>
      <xdr:spPr>
        <a:xfrm>
          <a:off x="1066800" y="4048125"/>
          <a:ext cx="50958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El efecto del cambio es una disminución de 161 cajas por mes, para alcanzar el punto</a:t>
          </a:r>
          <a:r>
            <a:rPr lang="en-US" sz="1100" baseline="0"/>
            <a:t> de equilibrio, por lo tanto resulta beneficioso hacer esta inversión y modificación al taco original.</a:t>
          </a:r>
          <a:endParaRPr lang="en-US" sz="1100"/>
        </a:p>
      </xdr:txBody>
    </xdr:sp>
    <xdr:clientData/>
  </xdr:twoCellAnchor>
  <xdr:twoCellAnchor>
    <xdr:from>
      <xdr:col>2</xdr:col>
      <xdr:colOff>66675</xdr:colOff>
      <xdr:row>27</xdr:row>
      <xdr:rowOff>171450</xdr:rowOff>
    </xdr:from>
    <xdr:to>
      <xdr:col>6</xdr:col>
      <xdr:colOff>295275</xdr:colOff>
      <xdr:row>30</xdr:row>
      <xdr:rowOff>47625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730C64D-3B4F-4485-9694-7F0E1321023C}"/>
            </a:ext>
          </a:extLst>
        </xdr:cNvPr>
        <xdr:cNvSpPr txBox="1"/>
      </xdr:nvSpPr>
      <xdr:spPr>
        <a:xfrm>
          <a:off x="3514725" y="5314950"/>
          <a:ext cx="327660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 la empresa vende 10,000 unidades por mes, su ganancia operativa en ese período sería de $20000.</a:t>
          </a:r>
        </a:p>
      </xdr:txBody>
    </xdr:sp>
    <xdr:clientData/>
  </xdr:twoCellAnchor>
  <xdr:twoCellAnchor>
    <xdr:from>
      <xdr:col>3</xdr:col>
      <xdr:colOff>295275</xdr:colOff>
      <xdr:row>33</xdr:row>
      <xdr:rowOff>9525</xdr:rowOff>
    </xdr:from>
    <xdr:to>
      <xdr:col>7</xdr:col>
      <xdr:colOff>523875</xdr:colOff>
      <xdr:row>36</xdr:row>
      <xdr:rowOff>123825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2BE9AAE-52F3-48EE-94F1-3EE7E61A84EE}"/>
            </a:ext>
          </a:extLst>
        </xdr:cNvPr>
        <xdr:cNvSpPr txBox="1"/>
      </xdr:nvSpPr>
      <xdr:spPr>
        <a:xfrm>
          <a:off x="4505325" y="6296025"/>
          <a:ext cx="327660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 existe apalancamiento operativo en esta empresa porque posee cargas operativas fijas. Originalmente</a:t>
          </a:r>
          <a:r>
            <a:rPr lang="en-US" sz="1100" baseline="0"/>
            <a:t> de $15000.</a:t>
          </a:r>
          <a:endParaRPr lang="en-US" sz="1100"/>
        </a:p>
      </xdr:txBody>
    </xdr:sp>
    <xdr:clientData/>
  </xdr:twoCellAnchor>
  <xdr:twoCellAnchor editAs="oneCell">
    <xdr:from>
      <xdr:col>0</xdr:col>
      <xdr:colOff>142875</xdr:colOff>
      <xdr:row>33</xdr:row>
      <xdr:rowOff>104775</xdr:rowOff>
    </xdr:from>
    <xdr:to>
      <xdr:col>3</xdr:col>
      <xdr:colOff>190500</xdr:colOff>
      <xdr:row>36</xdr:row>
      <xdr:rowOff>122475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AE018F4F-30A1-48D6-AA0F-1E41E17BC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6391275"/>
          <a:ext cx="4257675" cy="58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2428874</xdr:colOff>
      <xdr:row>42</xdr:row>
      <xdr:rowOff>0</xdr:rowOff>
    </xdr:from>
    <xdr:to>
      <xdr:col>7</xdr:col>
      <xdr:colOff>419099</xdr:colOff>
      <xdr:row>45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8946DF0-5927-4C83-8142-397A54AEDA1D}"/>
            </a:ext>
          </a:extLst>
        </xdr:cNvPr>
        <xdr:cNvSpPr txBox="1"/>
      </xdr:nvSpPr>
      <xdr:spPr>
        <a:xfrm>
          <a:off x="2428874" y="8020050"/>
          <a:ext cx="52482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</a:t>
          </a:r>
          <a:r>
            <a:rPr lang="en-US" sz="1100" baseline="0"/>
            <a:t> las ventas de la empresa suben un punto porcentual, sus utilidades operativas van a subir 1.75% y si las ventas de la empresa bajan un punto porcentaul, sus utilidades operativas van a disminuir 1.75%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63883</xdr:colOff>
      <xdr:row>0</xdr:row>
      <xdr:rowOff>0</xdr:rowOff>
    </xdr:from>
    <xdr:to>
      <xdr:col>11</xdr:col>
      <xdr:colOff>170782</xdr:colOff>
      <xdr:row>2</xdr:row>
      <xdr:rowOff>147190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96F98E8-DA57-4FD2-95B8-AA483AACE902}"/>
            </a:ext>
          </a:extLst>
        </xdr:cNvPr>
        <xdr:cNvSpPr txBox="1"/>
      </xdr:nvSpPr>
      <xdr:spPr>
        <a:xfrm>
          <a:off x="63883" y="0"/>
          <a:ext cx="8824179" cy="512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1,000 unidades que vendió la empresa “XYZ” el mes pasado, 500 son del producto “X”, 300 del producto “Y” y 200 del producto “Z”.  Los precios de venta y costos variables por producto se muestran a continuación:</a:t>
          </a:r>
        </a:p>
        <a:p>
          <a:endParaRPr lang="es-GT" sz="1100" b="1"/>
        </a:p>
      </xdr:txBody>
    </xdr:sp>
    <xdr:clientData/>
  </xdr:twoCellAnchor>
  <xdr:twoCellAnchor>
    <xdr:from>
      <xdr:col>0</xdr:col>
      <xdr:colOff>0</xdr:colOff>
      <xdr:row>9</xdr:row>
      <xdr:rowOff>58899</xdr:rowOff>
    </xdr:from>
    <xdr:to>
      <xdr:col>10</xdr:col>
      <xdr:colOff>400843</xdr:colOff>
      <xdr:row>14</xdr:row>
      <xdr:rowOff>120328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C88219B-30DF-49DB-9A2D-03D9AF7608DE}"/>
            </a:ext>
          </a:extLst>
        </xdr:cNvPr>
        <xdr:cNvSpPr txBox="1"/>
      </xdr:nvSpPr>
      <xdr:spPr>
        <a:xfrm>
          <a:off x="0" y="1704819"/>
          <a:ext cx="8325643" cy="97582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costos fijos totales de la empresa son de Q 900,000 al mes.  Se pide:</a:t>
          </a:r>
        </a:p>
        <a:p>
          <a:pPr lvl="0"/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</a:t>
          </a:r>
          <a:r>
            <a:rPr lang="es-G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Determinar cuántas unidades debe vender la empresa de cada producto para estar en equilibrio</a:t>
          </a:r>
        </a:p>
        <a:p>
          <a:pPr lvl="0"/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Determinar los ingresos totales de la empresa para obtener el punto de equilibrio</a:t>
          </a:r>
        </a:p>
        <a:p>
          <a:pPr lvl="0"/>
          <a:r>
            <a:rPr lang="es-G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Si la empresa espera vender 3,500 unidades de producto el próximo mes, en la misma proporción que en el mes pasado.  ¿Obtendrá una pérdida o una ganancia?  De cuánto será esta.</a:t>
          </a:r>
        </a:p>
        <a:p>
          <a:endParaRPr lang="es-GT" sz="1100" b="1"/>
        </a:p>
      </xdr:txBody>
    </xdr:sp>
    <xdr:clientData/>
  </xdr:twoCellAnchor>
  <xdr:twoCellAnchor editAs="oneCell">
    <xdr:from>
      <xdr:col>0</xdr:col>
      <xdr:colOff>38100</xdr:colOff>
      <xdr:row>16</xdr:row>
      <xdr:rowOff>66675</xdr:rowOff>
    </xdr:from>
    <xdr:to>
      <xdr:col>1</xdr:col>
      <xdr:colOff>670560</xdr:colOff>
      <xdr:row>18</xdr:row>
      <xdr:rowOff>173355</xdr:rowOff>
    </xdr:to>
    <xdr:pic>
      <xdr:nvPicPr>
        <xdr:cNvPr id="4" name="Imagen 11">
          <a:extLst>
            <a:ext uri="{FF2B5EF4-FFF2-40B4-BE49-F238E27FC236}">
              <a16:creationId xmlns:a16="http://schemas.microsoft.com/office/drawing/2014/main" id="{E3B6E8CC-5336-4A56-8DCF-0A34980DB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133725"/>
          <a:ext cx="139446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68580</xdr:rowOff>
    </xdr:from>
    <xdr:to>
      <xdr:col>12</xdr:col>
      <xdr:colOff>81398</xdr:colOff>
      <xdr:row>8</xdr:row>
      <xdr:rowOff>134600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0D72FD8-C67D-4E24-A20D-83972771A7CA}"/>
            </a:ext>
          </a:extLst>
        </xdr:cNvPr>
        <xdr:cNvSpPr txBox="1"/>
      </xdr:nvSpPr>
      <xdr:spPr>
        <a:xfrm>
          <a:off x="60960" y="68580"/>
          <a:ext cx="9530198" cy="15290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BBC Company tiene costos operativos fijos de Q300,000.00, costo operativos variables de Q20.00 por unidad, y un precio de venta unitario de Q75.50 por unidad.</a:t>
          </a:r>
        </a:p>
        <a:p>
          <a:pPr marL="0" lvl="1" indent="0"/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Calcule el punto de equilibrio operativo en unidades.</a:t>
          </a:r>
        </a:p>
        <a:p>
          <a:pPr marL="0" lvl="1" indent="0"/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¿Cuál es el GAO si se tiene un nivel basal de ventas de 10,000 unidades?</a:t>
          </a:r>
        </a:p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Si la BBC Company se decide por una estructura de capital integrada por Q300,000.00 de deuda al 15% anual y de 1,000 acciones comunes, y tiene un nivel de EBIT de Q100,000.00, ¿cuál es el grado de apalancamiento financiero a ese nivel basal?</a:t>
          </a:r>
        </a:p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Cual sería el GAT y su interpretación? </a:t>
          </a:r>
        </a:p>
        <a:p>
          <a:pPr marL="0" lvl="1" indent="0"/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endParaRPr lang="es-G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38100</xdr:colOff>
      <xdr:row>13</xdr:row>
      <xdr:rowOff>85725</xdr:rowOff>
    </xdr:from>
    <xdr:to>
      <xdr:col>4</xdr:col>
      <xdr:colOff>670560</xdr:colOff>
      <xdr:row>16</xdr:row>
      <xdr:rowOff>1905</xdr:rowOff>
    </xdr:to>
    <xdr:pic>
      <xdr:nvPicPr>
        <xdr:cNvPr id="3" name="Imagen 11">
          <a:extLst>
            <a:ext uri="{FF2B5EF4-FFF2-40B4-BE49-F238E27FC236}">
              <a16:creationId xmlns:a16="http://schemas.microsoft.com/office/drawing/2014/main" id="{1565A7F8-6C76-4689-BC34-E60525BD0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8025" y="2562225"/>
          <a:ext cx="139446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19</xdr:row>
      <xdr:rowOff>47625</xdr:rowOff>
    </xdr:from>
    <xdr:to>
      <xdr:col>1</xdr:col>
      <xdr:colOff>257175</xdr:colOff>
      <xdr:row>22</xdr:row>
      <xdr:rowOff>57150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E5FC60E2-CB8C-44CB-BE6E-DE1BCB18E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3667125"/>
          <a:ext cx="425767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304800</xdr:colOff>
      <xdr:row>23</xdr:row>
      <xdr:rowOff>9525</xdr:rowOff>
    </xdr:from>
    <xdr:to>
      <xdr:col>9</xdr:col>
      <xdr:colOff>533400</xdr:colOff>
      <xdr:row>27</xdr:row>
      <xdr:rowOff>66675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B3188A6-1FF1-55D8-5D5C-EC3CB4E6030C}"/>
            </a:ext>
          </a:extLst>
        </xdr:cNvPr>
        <xdr:cNvSpPr txBox="1"/>
      </xdr:nvSpPr>
      <xdr:spPr>
        <a:xfrm>
          <a:off x="2752725" y="4391025"/>
          <a:ext cx="55626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</a:t>
          </a:r>
          <a:r>
            <a:rPr lang="en-US" sz="1100" baseline="0"/>
            <a:t> partir de las 10000 unidades vendidas, la empresa va a tener un cambio en su utilidad operativa en una relación de 2.2 puntos porcentuales, por cada punto porcentual que cambien sus ventas.</a:t>
          </a:r>
          <a:endParaRPr lang="en-US" sz="1100"/>
        </a:p>
      </xdr:txBody>
    </xdr:sp>
    <xdr:clientData/>
  </xdr:twoCellAnchor>
  <xdr:twoCellAnchor editAs="oneCell">
    <xdr:from>
      <xdr:col>0</xdr:col>
      <xdr:colOff>142875</xdr:colOff>
      <xdr:row>31</xdr:row>
      <xdr:rowOff>85725</xdr:rowOff>
    </xdr:from>
    <xdr:to>
      <xdr:col>1</xdr:col>
      <xdr:colOff>361950</xdr:colOff>
      <xdr:row>35</xdr:row>
      <xdr:rowOff>146685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C93D41B0-2180-45B8-A119-37AF01BB7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991225"/>
          <a:ext cx="4381500" cy="822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</xdr:colOff>
      <xdr:row>40</xdr:row>
      <xdr:rowOff>95250</xdr:rowOff>
    </xdr:from>
    <xdr:to>
      <xdr:col>6</xdr:col>
      <xdr:colOff>1571625</xdr:colOff>
      <xdr:row>43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3601CC4-62C9-569D-FBF5-DA4D0F3746EA}"/>
            </a:ext>
          </a:extLst>
        </xdr:cNvPr>
        <xdr:cNvSpPr txBox="1"/>
      </xdr:nvSpPr>
      <xdr:spPr>
        <a:xfrm>
          <a:off x="5238750" y="7715250"/>
          <a:ext cx="4562475" cy="514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Por</a:t>
          </a:r>
          <a:r>
            <a:rPr lang="en-US" sz="1100" baseline="0"/>
            <a:t> cada punto porcentual que cambian las utilidades operativas a partir de un nivel de 100000; las utilidades por acción van a cambiar 1.8%.</a:t>
          </a:r>
          <a:endParaRPr lang="en-US" sz="1100"/>
        </a:p>
      </xdr:txBody>
    </xdr:sp>
    <xdr:clientData/>
  </xdr:twoCellAnchor>
  <xdr:twoCellAnchor>
    <xdr:from>
      <xdr:col>1</xdr:col>
      <xdr:colOff>66675</xdr:colOff>
      <xdr:row>46</xdr:row>
      <xdr:rowOff>142875</xdr:rowOff>
    </xdr:from>
    <xdr:to>
      <xdr:col>8</xdr:col>
      <xdr:colOff>533400</xdr:colOff>
      <xdr:row>51</xdr:row>
      <xdr:rowOff>161925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AFB9CE1-8452-08F2-2280-DB30D332F0ED}"/>
            </a:ext>
          </a:extLst>
        </xdr:cNvPr>
        <xdr:cNvSpPr txBox="1"/>
      </xdr:nvSpPr>
      <xdr:spPr>
        <a:xfrm>
          <a:off x="4229100" y="8905875"/>
          <a:ext cx="697230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Si las ventas cambiarn un punto porcentual, sus utilidades por acción</a:t>
          </a:r>
          <a:r>
            <a:rPr lang="en-US" sz="1100" baseline="0"/>
            <a:t> van a cambiar 4%.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B408-39F0-4DD4-B8B3-E44B6A43978B}">
  <dimension ref="A1"/>
  <sheetViews>
    <sheetView workbookViewId="0">
      <selection activeCell="F15" sqref="F15"/>
    </sheetView>
  </sheetViews>
  <sheetFormatPr baseColWidth="10" defaultColWidth="11.44140625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5206-93C1-41A3-8274-32CC82E67029}">
  <dimension ref="A11:F41"/>
  <sheetViews>
    <sheetView workbookViewId="0">
      <selection activeCell="B39" sqref="B39"/>
    </sheetView>
  </sheetViews>
  <sheetFormatPr baseColWidth="10" defaultColWidth="11.44140625" defaultRowHeight="14.4" x14ac:dyDescent="0.3"/>
  <cols>
    <col min="1" max="1" width="36.44140625" bestFit="1" customWidth="1"/>
    <col min="2" max="2" width="15.33203125" bestFit="1" customWidth="1"/>
  </cols>
  <sheetData>
    <row r="11" spans="1:5" x14ac:dyDescent="0.3">
      <c r="A11" t="s">
        <v>21</v>
      </c>
    </row>
    <row r="12" spans="1:5" x14ac:dyDescent="0.3">
      <c r="A12" s="3" t="s">
        <v>6</v>
      </c>
      <c r="B12" t="s">
        <v>12</v>
      </c>
      <c r="D12" t="s">
        <v>13</v>
      </c>
    </row>
    <row r="13" spans="1:5" x14ac:dyDescent="0.3">
      <c r="A13" t="s">
        <v>7</v>
      </c>
      <c r="B13" s="4">
        <v>15000</v>
      </c>
      <c r="C13" t="s">
        <v>8</v>
      </c>
      <c r="D13" s="6">
        <v>16500</v>
      </c>
      <c r="E13" t="s">
        <v>8</v>
      </c>
    </row>
    <row r="14" spans="1:5" x14ac:dyDescent="0.3">
      <c r="A14" t="s">
        <v>9</v>
      </c>
      <c r="B14" s="4">
        <v>6</v>
      </c>
      <c r="C14" t="s">
        <v>10</v>
      </c>
      <c r="D14" s="7">
        <v>6.5</v>
      </c>
      <c r="E14" t="s">
        <v>10</v>
      </c>
    </row>
    <row r="15" spans="1:5" x14ac:dyDescent="0.3">
      <c r="A15" t="s">
        <v>11</v>
      </c>
      <c r="B15" s="4">
        <v>2.5</v>
      </c>
      <c r="C15" t="s">
        <v>10</v>
      </c>
      <c r="D15" s="6">
        <f>B15</f>
        <v>2.5</v>
      </c>
      <c r="E15" t="s">
        <v>10</v>
      </c>
    </row>
    <row r="16" spans="1:5" x14ac:dyDescent="0.3">
      <c r="A16" t="s">
        <v>15</v>
      </c>
    </row>
    <row r="17" spans="1:6" x14ac:dyDescent="0.3">
      <c r="A17" t="s">
        <v>14</v>
      </c>
      <c r="B17" s="8">
        <f>ROUND(B13/(B14-B15),0)</f>
        <v>4286</v>
      </c>
      <c r="C17" s="8"/>
      <c r="D17" s="8">
        <f>ROUND(D13/(D14-D15),0)</f>
        <v>4125</v>
      </c>
      <c r="F17" t="s">
        <v>16</v>
      </c>
    </row>
    <row r="19" spans="1:6" x14ac:dyDescent="0.3">
      <c r="A19" t="s">
        <v>17</v>
      </c>
      <c r="B19" s="11">
        <f>4286</f>
        <v>4286</v>
      </c>
    </row>
    <row r="20" spans="1:6" x14ac:dyDescent="0.3">
      <c r="A20" t="s">
        <v>18</v>
      </c>
      <c r="B20" s="11">
        <v>4125</v>
      </c>
    </row>
    <row r="21" spans="1:6" x14ac:dyDescent="0.3">
      <c r="A21" s="9" t="s">
        <v>19</v>
      </c>
      <c r="B21" s="10">
        <f>B20-B19</f>
        <v>-161</v>
      </c>
      <c r="D21" t="s">
        <v>20</v>
      </c>
    </row>
    <row r="22" spans="1:6" x14ac:dyDescent="0.3">
      <c r="B22" s="8"/>
    </row>
    <row r="28" spans="1:6" x14ac:dyDescent="0.3">
      <c r="A28" t="s">
        <v>22</v>
      </c>
    </row>
    <row r="29" spans="1:6" x14ac:dyDescent="0.3">
      <c r="B29" t="s">
        <v>12</v>
      </c>
    </row>
    <row r="30" spans="1:6" x14ac:dyDescent="0.3">
      <c r="A30" t="s">
        <v>23</v>
      </c>
      <c r="B30" s="5">
        <f>B14*10000</f>
        <v>60000</v>
      </c>
    </row>
    <row r="31" spans="1:6" x14ac:dyDescent="0.3">
      <c r="A31" t="s">
        <v>24</v>
      </c>
      <c r="B31" s="5">
        <f>B15*10000</f>
        <v>25000</v>
      </c>
    </row>
    <row r="32" spans="1:6" x14ac:dyDescent="0.3">
      <c r="A32" t="s">
        <v>25</v>
      </c>
      <c r="B32" s="5">
        <f>B13</f>
        <v>15000</v>
      </c>
    </row>
    <row r="33" spans="1:4" x14ac:dyDescent="0.3">
      <c r="A33" s="13" t="s">
        <v>26</v>
      </c>
      <c r="B33" s="14">
        <f>B30-B31-B32</f>
        <v>20000</v>
      </c>
    </row>
    <row r="38" spans="1:4" x14ac:dyDescent="0.3">
      <c r="D38" t="s">
        <v>33</v>
      </c>
    </row>
    <row r="39" spans="1:4" ht="15" thickBot="1" x14ac:dyDescent="0.35">
      <c r="B39" s="15">
        <f>(10000*(B14-B15))/(10000*(B14-B15)-B13)</f>
        <v>1.75</v>
      </c>
      <c r="D39" t="s">
        <v>31</v>
      </c>
    </row>
    <row r="40" spans="1:4" ht="15" thickTop="1" x14ac:dyDescent="0.3">
      <c r="A40" t="s">
        <v>27</v>
      </c>
      <c r="B40" t="s">
        <v>28</v>
      </c>
      <c r="D40" t="s">
        <v>32</v>
      </c>
    </row>
    <row r="41" spans="1:4" x14ac:dyDescent="0.3">
      <c r="A41" t="s">
        <v>29</v>
      </c>
      <c r="B41" t="s">
        <v>30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3FB-E13B-4F6D-BA8E-43FE06EACD32}">
  <dimension ref="A5:M48"/>
  <sheetViews>
    <sheetView topLeftCell="A26" workbookViewId="0">
      <selection activeCell="H46" sqref="H46"/>
    </sheetView>
  </sheetViews>
  <sheetFormatPr baseColWidth="10" defaultColWidth="11.44140625" defaultRowHeight="14.4" x14ac:dyDescent="0.3"/>
  <cols>
    <col min="3" max="3" width="15.109375" bestFit="1" customWidth="1"/>
    <col min="4" max="4" width="24.5546875" bestFit="1" customWidth="1"/>
    <col min="5" max="5" width="24" bestFit="1" customWidth="1"/>
    <col min="6" max="6" width="36.33203125" bestFit="1" customWidth="1"/>
    <col min="7" max="7" width="18.109375" bestFit="1" customWidth="1"/>
    <col min="8" max="8" width="17.44140625" bestFit="1" customWidth="1"/>
    <col min="10" max="10" width="32.88671875" bestFit="1" customWidth="1"/>
    <col min="11" max="11" width="19.6640625" bestFit="1" customWidth="1"/>
  </cols>
  <sheetData>
    <row r="5" spans="1:4" ht="16.95" customHeight="1" x14ac:dyDescent="0.3">
      <c r="B5" s="1" t="s">
        <v>1</v>
      </c>
      <c r="C5" s="1" t="s">
        <v>0</v>
      </c>
      <c r="D5" s="1" t="s">
        <v>2</v>
      </c>
    </row>
    <row r="6" spans="1:4" x14ac:dyDescent="0.3">
      <c r="B6" s="1" t="s">
        <v>3</v>
      </c>
      <c r="C6" s="2">
        <v>1000</v>
      </c>
      <c r="D6" s="2">
        <v>300</v>
      </c>
    </row>
    <row r="7" spans="1:4" x14ac:dyDescent="0.3">
      <c r="B7" s="1" t="s">
        <v>4</v>
      </c>
      <c r="C7" s="2">
        <v>600</v>
      </c>
      <c r="D7" s="2">
        <v>400</v>
      </c>
    </row>
    <row r="8" spans="1:4" x14ac:dyDescent="0.3">
      <c r="B8" s="1" t="s">
        <v>5</v>
      </c>
      <c r="C8" s="2">
        <v>500</v>
      </c>
      <c r="D8" s="2">
        <v>300</v>
      </c>
    </row>
    <row r="16" spans="1:4" x14ac:dyDescent="0.3">
      <c r="A16" t="s">
        <v>21</v>
      </c>
    </row>
    <row r="17" spans="1:13" x14ac:dyDescent="0.3">
      <c r="C17" s="16" t="s">
        <v>1</v>
      </c>
      <c r="D17" s="16" t="s">
        <v>34</v>
      </c>
      <c r="E17" s="16" t="s">
        <v>35</v>
      </c>
      <c r="F17" s="20" t="s">
        <v>36</v>
      </c>
      <c r="G17" s="21" t="s">
        <v>37</v>
      </c>
      <c r="H17" s="16" t="s">
        <v>38</v>
      </c>
    </row>
    <row r="18" spans="1:13" x14ac:dyDescent="0.3">
      <c r="C18" s="17" t="s">
        <v>3</v>
      </c>
      <c r="D18" s="17">
        <v>1000</v>
      </c>
      <c r="E18" s="19">
        <v>300</v>
      </c>
      <c r="F18" s="18">
        <f>D18-E18</f>
        <v>700</v>
      </c>
      <c r="G18" s="18">
        <v>500</v>
      </c>
      <c r="H18" s="23">
        <f>G18/$G$21</f>
        <v>0.5</v>
      </c>
      <c r="J18" s="12" t="s">
        <v>41</v>
      </c>
      <c r="K18" s="12">
        <v>900000</v>
      </c>
    </row>
    <row r="19" spans="1:13" x14ac:dyDescent="0.3">
      <c r="C19" s="17" t="s">
        <v>4</v>
      </c>
      <c r="D19" s="17">
        <v>600</v>
      </c>
      <c r="E19" s="19">
        <v>400</v>
      </c>
      <c r="F19" s="18">
        <f t="shared" ref="F19:F20" si="0">D19-E19</f>
        <v>200</v>
      </c>
      <c r="G19" s="18">
        <v>300</v>
      </c>
      <c r="H19" s="23">
        <f t="shared" ref="H19:H20" si="1">G19/$G$21</f>
        <v>0.3</v>
      </c>
      <c r="J19" s="12" t="s">
        <v>40</v>
      </c>
      <c r="K19" s="12">
        <f>SUMPRODUCT(F18:F20,H18:H20)</f>
        <v>450</v>
      </c>
    </row>
    <row r="20" spans="1:13" x14ac:dyDescent="0.3">
      <c r="C20" s="17" t="s">
        <v>5</v>
      </c>
      <c r="D20" s="17">
        <v>500</v>
      </c>
      <c r="E20" s="19">
        <v>300</v>
      </c>
      <c r="F20" s="18">
        <f t="shared" si="0"/>
        <v>200</v>
      </c>
      <c r="G20" s="18">
        <v>200</v>
      </c>
      <c r="H20" s="23">
        <f t="shared" si="1"/>
        <v>0.2</v>
      </c>
    </row>
    <row r="21" spans="1:13" ht="15" thickBot="1" x14ac:dyDescent="0.35">
      <c r="F21" s="22" t="s">
        <v>39</v>
      </c>
      <c r="G21" s="18">
        <f>SUM(G18:G20)</f>
        <v>1000</v>
      </c>
      <c r="H21" s="23">
        <f>SUM(H18:H20)</f>
        <v>1</v>
      </c>
      <c r="J21" s="24" t="s">
        <v>42</v>
      </c>
      <c r="K21" s="25">
        <f>K18/K19</f>
        <v>2000</v>
      </c>
    </row>
    <row r="22" spans="1:13" ht="15" thickTop="1" x14ac:dyDescent="0.3"/>
    <row r="24" spans="1:13" x14ac:dyDescent="0.3">
      <c r="I24" s="22" t="s">
        <v>1</v>
      </c>
      <c r="J24" s="22" t="s">
        <v>43</v>
      </c>
      <c r="K24" s="16" t="s">
        <v>44</v>
      </c>
      <c r="M24" t="s">
        <v>46</v>
      </c>
    </row>
    <row r="25" spans="1:13" x14ac:dyDescent="0.3">
      <c r="I25" s="16" t="s">
        <v>3</v>
      </c>
      <c r="J25" s="26">
        <v>0.5</v>
      </c>
      <c r="K25" s="17">
        <f>J25*$K$21</f>
        <v>1000</v>
      </c>
    </row>
    <row r="26" spans="1:13" x14ac:dyDescent="0.3">
      <c r="I26" s="16" t="s">
        <v>4</v>
      </c>
      <c r="J26" s="26">
        <v>0.3</v>
      </c>
      <c r="K26" s="17">
        <f>J26*$K$21</f>
        <v>600</v>
      </c>
    </row>
    <row r="27" spans="1:13" x14ac:dyDescent="0.3">
      <c r="I27" s="16" t="s">
        <v>5</v>
      </c>
      <c r="J27" s="26">
        <v>0.2</v>
      </c>
      <c r="K27" s="17">
        <f t="shared" ref="K26:K27" si="2">J27*$K$21</f>
        <v>400</v>
      </c>
    </row>
    <row r="28" spans="1:13" x14ac:dyDescent="0.3">
      <c r="I28" s="12"/>
      <c r="J28" s="16" t="s">
        <v>39</v>
      </c>
      <c r="K28" s="17">
        <f>SUM(K25:K27)</f>
        <v>2000</v>
      </c>
      <c r="L28" t="s">
        <v>45</v>
      </c>
    </row>
    <row r="29" spans="1:13" x14ac:dyDescent="0.3">
      <c r="A29" t="s">
        <v>47</v>
      </c>
    </row>
    <row r="30" spans="1:13" x14ac:dyDescent="0.3">
      <c r="D30" t="s">
        <v>49</v>
      </c>
    </row>
    <row r="31" spans="1:13" x14ac:dyDescent="0.3">
      <c r="C31" s="17" t="s">
        <v>1</v>
      </c>
      <c r="D31" s="17" t="s">
        <v>48</v>
      </c>
      <c r="E31" s="17" t="s">
        <v>34</v>
      </c>
      <c r="F31" s="16" t="s">
        <v>52</v>
      </c>
    </row>
    <row r="32" spans="1:13" x14ac:dyDescent="0.3">
      <c r="C32" s="17" t="s">
        <v>3</v>
      </c>
      <c r="D32" s="17">
        <v>1000</v>
      </c>
      <c r="E32" s="17">
        <v>1000</v>
      </c>
      <c r="F32" s="16">
        <f>D32*E32</f>
        <v>1000000</v>
      </c>
    </row>
    <row r="33" spans="1:7" x14ac:dyDescent="0.3">
      <c r="C33" s="17" t="s">
        <v>4</v>
      </c>
      <c r="D33" s="17">
        <v>600</v>
      </c>
      <c r="E33" s="17">
        <v>600</v>
      </c>
      <c r="F33" s="16">
        <f t="shared" ref="F33:F34" si="3">D33*E33</f>
        <v>360000</v>
      </c>
    </row>
    <row r="34" spans="1:7" x14ac:dyDescent="0.3">
      <c r="C34" s="17" t="s">
        <v>5</v>
      </c>
      <c r="D34" s="17">
        <v>400</v>
      </c>
      <c r="E34" s="17">
        <v>500</v>
      </c>
      <c r="F34" s="16">
        <f t="shared" si="3"/>
        <v>200000</v>
      </c>
    </row>
    <row r="35" spans="1:7" x14ac:dyDescent="0.3">
      <c r="E35" s="29" t="s">
        <v>39</v>
      </c>
      <c r="F35" s="29">
        <f>SUM(F32:F34)</f>
        <v>1560000</v>
      </c>
    </row>
    <row r="37" spans="1:7" x14ac:dyDescent="0.3">
      <c r="A37" t="s">
        <v>50</v>
      </c>
    </row>
    <row r="39" spans="1:7" x14ac:dyDescent="0.3">
      <c r="C39" s="22" t="s">
        <v>1</v>
      </c>
      <c r="D39" s="22" t="s">
        <v>48</v>
      </c>
      <c r="E39" s="22" t="s">
        <v>51</v>
      </c>
      <c r="F39" s="22" t="s">
        <v>52</v>
      </c>
      <c r="G39" s="22" t="s">
        <v>53</v>
      </c>
    </row>
    <row r="40" spans="1:7" x14ac:dyDescent="0.3">
      <c r="C40" s="18" t="s">
        <v>3</v>
      </c>
      <c r="D40" s="26">
        <v>0.5</v>
      </c>
      <c r="E40" s="18">
        <f>3500*D40</f>
        <v>1750</v>
      </c>
      <c r="F40" s="28">
        <f>E40*D18</f>
        <v>1750000</v>
      </c>
      <c r="G40" s="28">
        <f>E40*E18</f>
        <v>525000</v>
      </c>
    </row>
    <row r="41" spans="1:7" x14ac:dyDescent="0.3">
      <c r="C41" s="18" t="s">
        <v>4</v>
      </c>
      <c r="D41" s="26">
        <v>0.3</v>
      </c>
      <c r="E41" s="18">
        <f t="shared" ref="E41:E42" si="4">3500*D41</f>
        <v>1050</v>
      </c>
      <c r="F41" s="28">
        <f>E41*D19</f>
        <v>630000</v>
      </c>
      <c r="G41" s="28">
        <f t="shared" ref="G41:G42" si="5">E41*E19</f>
        <v>420000</v>
      </c>
    </row>
    <row r="42" spans="1:7" x14ac:dyDescent="0.3">
      <c r="C42" s="18" t="s">
        <v>5</v>
      </c>
      <c r="D42" s="26">
        <v>0.2</v>
      </c>
      <c r="E42" s="18">
        <f t="shared" si="4"/>
        <v>700</v>
      </c>
      <c r="F42" s="28">
        <f t="shared" ref="F41:F42" si="6">E42*D20</f>
        <v>350000</v>
      </c>
      <c r="G42" s="28">
        <f t="shared" si="5"/>
        <v>210000</v>
      </c>
    </row>
    <row r="43" spans="1:7" x14ac:dyDescent="0.3">
      <c r="C43" s="12"/>
      <c r="D43" s="12" t="s">
        <v>39</v>
      </c>
      <c r="E43" s="12">
        <f>SUM(E40:E42)</f>
        <v>3500</v>
      </c>
      <c r="F43" s="12"/>
      <c r="G43" s="12"/>
    </row>
    <row r="45" spans="1:7" x14ac:dyDescent="0.3">
      <c r="E45" t="s">
        <v>23</v>
      </c>
      <c r="F45" s="5">
        <f>SUM(F40:F42)</f>
        <v>2730000</v>
      </c>
    </row>
    <row r="46" spans="1:7" x14ac:dyDescent="0.3">
      <c r="E46" t="s">
        <v>54</v>
      </c>
      <c r="F46" s="5">
        <f>SUM(G40:G42)</f>
        <v>1155000</v>
      </c>
    </row>
    <row r="47" spans="1:7" x14ac:dyDescent="0.3">
      <c r="E47" t="s">
        <v>55</v>
      </c>
      <c r="F47">
        <v>900000</v>
      </c>
      <c r="G47" s="5"/>
    </row>
    <row r="48" spans="1:7" x14ac:dyDescent="0.3">
      <c r="E48" s="27" t="s">
        <v>56</v>
      </c>
      <c r="F48" s="34">
        <f>F45-SUM(F46:F47)</f>
        <v>675000</v>
      </c>
      <c r="G48" t="s">
        <v>57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0E13-B9BB-48C7-A717-7F570935AEA5}">
  <dimension ref="A10:J46"/>
  <sheetViews>
    <sheetView tabSelected="1" topLeftCell="A31" workbookViewId="0">
      <selection activeCell="A38" sqref="A38"/>
    </sheetView>
  </sheetViews>
  <sheetFormatPr baseColWidth="10" defaultColWidth="11.44140625" defaultRowHeight="14.4" x14ac:dyDescent="0.3"/>
  <cols>
    <col min="1" max="1" width="62.44140625" bestFit="1" customWidth="1"/>
    <col min="2" max="2" width="15.33203125" bestFit="1" customWidth="1"/>
    <col min="7" max="7" width="25.109375" bestFit="1" customWidth="1"/>
  </cols>
  <sheetData>
    <row r="10" spans="1:4" x14ac:dyDescent="0.3">
      <c r="A10" s="29" t="s">
        <v>58</v>
      </c>
      <c r="B10" s="29" t="s">
        <v>12</v>
      </c>
    </row>
    <row r="11" spans="1:4" x14ac:dyDescent="0.3">
      <c r="A11" s="12" t="s">
        <v>59</v>
      </c>
      <c r="B11" s="12">
        <v>300000</v>
      </c>
    </row>
    <row r="12" spans="1:4" x14ac:dyDescent="0.3">
      <c r="A12" s="12" t="s">
        <v>60</v>
      </c>
      <c r="B12" s="12">
        <v>75.5</v>
      </c>
      <c r="C12">
        <f>B12*B16</f>
        <v>408153</v>
      </c>
      <c r="D12">
        <f>C12-C13</f>
        <v>300033</v>
      </c>
    </row>
    <row r="13" spans="1:4" x14ac:dyDescent="0.3">
      <c r="A13" s="12" t="s">
        <v>61</v>
      </c>
      <c r="B13" s="12">
        <v>20</v>
      </c>
      <c r="C13">
        <f>B16*B13</f>
        <v>108120</v>
      </c>
    </row>
    <row r="15" spans="1:4" x14ac:dyDescent="0.3">
      <c r="A15" s="12" t="s">
        <v>62</v>
      </c>
      <c r="B15" s="12">
        <f>ROUND((B11/(B12-B13)),2)</f>
        <v>5405.41</v>
      </c>
    </row>
    <row r="16" spans="1:4" x14ac:dyDescent="0.3">
      <c r="A16" s="12" t="s">
        <v>62</v>
      </c>
      <c r="B16" s="12">
        <v>5406</v>
      </c>
      <c r="C16" t="s">
        <v>63</v>
      </c>
    </row>
    <row r="19" spans="1:6" x14ac:dyDescent="0.3">
      <c r="A19" s="31" t="s">
        <v>64</v>
      </c>
      <c r="F19">
        <f>(10000*(B12-B13))/(10000*(B12-B13)-B11)</f>
        <v>2.1764705882352939</v>
      </c>
    </row>
    <row r="24" spans="1:6" x14ac:dyDescent="0.3">
      <c r="A24" t="s">
        <v>65</v>
      </c>
      <c r="B24">
        <f>B12-B13</f>
        <v>55.5</v>
      </c>
    </row>
    <row r="25" spans="1:6" x14ac:dyDescent="0.3">
      <c r="A25" t="s">
        <v>62</v>
      </c>
      <c r="B25">
        <v>10000</v>
      </c>
    </row>
    <row r="26" spans="1:6" x14ac:dyDescent="0.3">
      <c r="A26" t="s">
        <v>68</v>
      </c>
      <c r="B26">
        <f>B24*B25</f>
        <v>555000</v>
      </c>
    </row>
    <row r="27" spans="1:6" x14ac:dyDescent="0.3">
      <c r="A27" t="s">
        <v>66</v>
      </c>
      <c r="B27">
        <f>B11</f>
        <v>300000</v>
      </c>
    </row>
    <row r="28" spans="1:6" x14ac:dyDescent="0.3">
      <c r="A28" s="24" t="s">
        <v>67</v>
      </c>
      <c r="B28" s="30">
        <f>(B26)/(B26-B27)</f>
        <v>2.1764705882352939</v>
      </c>
    </row>
    <row r="31" spans="1:6" x14ac:dyDescent="0.3">
      <c r="A31" s="31" t="s">
        <v>69</v>
      </c>
    </row>
    <row r="38" spans="1:10" x14ac:dyDescent="0.3">
      <c r="A38" s="12" t="s">
        <v>70</v>
      </c>
      <c r="B38" s="12">
        <v>100000</v>
      </c>
      <c r="G38" s="29" t="s">
        <v>73</v>
      </c>
      <c r="H38" s="12" t="s">
        <v>76</v>
      </c>
      <c r="I38" s="12" t="s">
        <v>77</v>
      </c>
      <c r="J38" s="12" t="s">
        <v>78</v>
      </c>
    </row>
    <row r="39" spans="1:10" x14ac:dyDescent="0.3">
      <c r="A39" s="12" t="s">
        <v>71</v>
      </c>
      <c r="B39" s="12">
        <f>J39</f>
        <v>45000</v>
      </c>
      <c r="G39" s="12" t="s">
        <v>74</v>
      </c>
      <c r="H39" s="12">
        <v>300000</v>
      </c>
      <c r="I39" s="32">
        <v>0.15</v>
      </c>
      <c r="J39" s="12">
        <f>H39*I39</f>
        <v>45000</v>
      </c>
    </row>
    <row r="40" spans="1:10" x14ac:dyDescent="0.3">
      <c r="A40" s="12" t="s">
        <v>72</v>
      </c>
      <c r="B40" s="12">
        <f>0</f>
        <v>0</v>
      </c>
      <c r="G40" s="12" t="s">
        <v>75</v>
      </c>
      <c r="H40" s="12"/>
      <c r="I40" s="12"/>
      <c r="J40" s="12"/>
    </row>
    <row r="41" spans="1:10" x14ac:dyDescent="0.3">
      <c r="A41" s="12" t="s">
        <v>80</v>
      </c>
      <c r="B41" s="32">
        <v>0.25</v>
      </c>
    </row>
    <row r="42" spans="1:10" x14ac:dyDescent="0.3">
      <c r="A42" s="12" t="s">
        <v>81</v>
      </c>
      <c r="B42" s="12">
        <f>1/(1-B41)</f>
        <v>1.3333333333333333</v>
      </c>
    </row>
    <row r="43" spans="1:10" x14ac:dyDescent="0.3">
      <c r="A43" s="33" t="s">
        <v>79</v>
      </c>
      <c r="B43" s="33">
        <f>B38/(B38-J39-(B40*B42))</f>
        <v>1.8181818181818181</v>
      </c>
    </row>
    <row r="46" spans="1:10" x14ac:dyDescent="0.3">
      <c r="A46" s="24" t="s">
        <v>82</v>
      </c>
      <c r="B46" s="30">
        <f>B43*B28</f>
        <v>3.9572192513368978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FORMULARIO</vt:lpstr>
      <vt:lpstr>PROBLEMA 1</vt:lpstr>
      <vt:lpstr>PROBLEMA 2</vt:lpstr>
      <vt:lpstr>PROBLEMA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Paz</dc:creator>
  <cp:lastModifiedBy>Brazil Batres</cp:lastModifiedBy>
  <dcterms:created xsi:type="dcterms:W3CDTF">2023-04-20T21:14:13Z</dcterms:created>
  <dcterms:modified xsi:type="dcterms:W3CDTF">2023-05-04T21:09:48Z</dcterms:modified>
</cp:coreProperties>
</file>