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4\"/>
    </mc:Choice>
  </mc:AlternateContent>
  <xr:revisionPtr revIDLastSave="0" documentId="13_ncr:1_{E08F4378-13EE-433A-BAA2-6481E8733B28}" xr6:coauthVersionLast="47" xr6:coauthVersionMax="47" xr10:uidLastSave="{00000000-0000-0000-0000-000000000000}"/>
  <bookViews>
    <workbookView xWindow="-108" yWindow="-108" windowWidth="23256" windowHeight="12456" activeTab="2" xr2:uid="{82D59EE6-715E-4940-AA5B-8175158A4316}"/>
  </bookViews>
  <sheets>
    <sheet name="PROBLEMA1" sheetId="4" r:id="rId1"/>
    <sheet name="PROBLEMA 2" sheetId="2" r:id="rId2"/>
    <sheet name="PROBLEMA1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5" l="1"/>
  <c r="I71" i="5" s="1"/>
  <c r="I70" i="5"/>
  <c r="H70" i="5"/>
  <c r="G28" i="5"/>
  <c r="C28" i="5"/>
  <c r="C30" i="4"/>
  <c r="D28" i="4"/>
  <c r="C28" i="4"/>
  <c r="D26" i="5"/>
  <c r="C27" i="5"/>
  <c r="C26" i="5"/>
  <c r="H23" i="5"/>
  <c r="G23" i="5"/>
  <c r="H21" i="5"/>
  <c r="G21" i="5"/>
  <c r="D23" i="5"/>
  <c r="C23" i="5"/>
  <c r="E56" i="5"/>
  <c r="E55" i="5"/>
  <c r="D55" i="5"/>
  <c r="G27" i="5"/>
  <c r="G26" i="5"/>
  <c r="H19" i="5"/>
  <c r="H27" i="5" s="1"/>
  <c r="D19" i="5"/>
  <c r="D21" i="5" s="1"/>
  <c r="E58" i="4"/>
  <c r="E57" i="4"/>
  <c r="D57" i="4"/>
  <c r="G30" i="4"/>
  <c r="H29" i="4"/>
  <c r="H28" i="4"/>
  <c r="G29" i="4"/>
  <c r="G28" i="4"/>
  <c r="D29" i="4"/>
  <c r="C29" i="4"/>
  <c r="H23" i="4"/>
  <c r="H25" i="4" s="1"/>
  <c r="G25" i="4"/>
  <c r="G23" i="4"/>
  <c r="H22" i="4"/>
  <c r="G22" i="4"/>
  <c r="H21" i="4"/>
  <c r="G21" i="4"/>
  <c r="H18" i="4"/>
  <c r="H19" i="4" s="1"/>
  <c r="G18" i="4"/>
  <c r="G19" i="4" s="1"/>
  <c r="D25" i="4"/>
  <c r="C25" i="4"/>
  <c r="D23" i="4"/>
  <c r="C23" i="4"/>
  <c r="D22" i="4"/>
  <c r="C22" i="4"/>
  <c r="D21" i="4"/>
  <c r="C21" i="4"/>
  <c r="D19" i="4"/>
  <c r="C19" i="4"/>
  <c r="D18" i="4"/>
  <c r="C18" i="4"/>
  <c r="D27" i="5" l="1"/>
  <c r="C19" i="5"/>
  <c r="G19" i="5"/>
  <c r="H26" i="5" s="1"/>
  <c r="C21" i="5" l="1"/>
</calcChain>
</file>

<file path=xl/sharedStrings.xml><?xml version="1.0" encoding="utf-8"?>
<sst xmlns="http://schemas.openxmlformats.org/spreadsheetml/2006/main" count="78" uniqueCount="40">
  <si>
    <t>Probabilidad</t>
  </si>
  <si>
    <t>Fuente de Capital</t>
  </si>
  <si>
    <t>Estructura de Capital A</t>
  </si>
  <si>
    <t>Estructura de Capital B</t>
  </si>
  <si>
    <t>Deuda a L.P.</t>
  </si>
  <si>
    <t>Acciones Preferentes</t>
  </si>
  <si>
    <t>Acciones Comunes</t>
  </si>
  <si>
    <t>8,000 acciones</t>
  </si>
  <si>
    <t>10,000 acciones</t>
  </si>
  <si>
    <t>Q75,000.00 a una tasa cupón del 16%</t>
  </si>
  <si>
    <t>Q10,000.00 con un dividendo anual del 18%</t>
  </si>
  <si>
    <t>Q 50,000.00 a una tasa cupón del 15%</t>
  </si>
  <si>
    <t>Q15,000.00 con un dividendo anual del 18%</t>
  </si>
  <si>
    <t xml:space="preserve">Pronóstico de Ventas </t>
  </si>
  <si>
    <t>Estructura A</t>
  </si>
  <si>
    <t>Estructura B</t>
  </si>
  <si>
    <t>EBIT</t>
  </si>
  <si>
    <t>EBIT = UAII</t>
  </si>
  <si>
    <t>(-) Intereses</t>
  </si>
  <si>
    <t>UAI</t>
  </si>
  <si>
    <t>(-) Impuestos</t>
  </si>
  <si>
    <t>UN</t>
  </si>
  <si>
    <t>(-) Dividendos Preferentes</t>
  </si>
  <si>
    <t>UDAC</t>
  </si>
  <si>
    <t>EPS (UPA)</t>
  </si>
  <si>
    <t>COORDENADAS</t>
  </si>
  <si>
    <t>X</t>
  </si>
  <si>
    <t>Y</t>
  </si>
  <si>
    <t>EPS</t>
  </si>
  <si>
    <t>PE FINACIERO</t>
  </si>
  <si>
    <t>UPA = GPA</t>
  </si>
  <si>
    <t>=</t>
  </si>
  <si>
    <t xml:space="preserve">UIAA = </t>
  </si>
  <si>
    <t>d) Niveles de Preferencia</t>
  </si>
  <si>
    <t>c) Apalancamiento Financiero</t>
  </si>
  <si>
    <t>PARA BUSCAR EL PUNTO DE EQUILIBRIO SE IGUALAN LAS FÓRMULAS</t>
  </si>
  <si>
    <t>7500UAII - 90000000 +900 = 6000 UAII - 45000000</t>
  </si>
  <si>
    <t>UN = UDAC</t>
  </si>
  <si>
    <t>Acciones</t>
  </si>
  <si>
    <t>UAII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</si>
</sst>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$-540A]* #,##0.00_ ;_-[$$-540A]* \-#,##0.00\ ;_-[$$-540A]* &quot;-&quot;??_ ;_-@_ "/>
    <numFmt numFmtId="166" formatCode="[$Q-100A]#,##0.00"/>
  </numFmts>
  <fonts count="7">
    <font>
      <sz val="11"/>
      <color theme="1"/>
      <name val="Calibri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165" fontId="2" fillId="2" borderId="4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1" applyFont="1" applyAlignment="1">
      <alignment horizontal="center"/>
    </xf>
    <xf numFmtId="0" fontId="6" fillId="0" borderId="0" xfId="0" applyFont="1"/>
    <xf numFmtId="166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EBIT-EPS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PROBLEMA1!$B$16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PROBLEMA1!$C$28:$C$30</c:f>
              <c:numCache>
                <c:formatCode>[$Q-100A]#,##0.00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14400</c:v>
                </c:pt>
              </c:numCache>
            </c:numRef>
          </c:xVal>
          <c:yVal>
            <c:numRef>
              <c:f>PROBLEMA1!$D$28:$D$30</c:f>
              <c:numCache>
                <c:formatCode>_("$"* #,##0.00_);_("$"* \(#,##0.00\);_("$"* "-"??_);_(@_)</c:formatCode>
                <c:ptCount val="3"/>
                <c:pt idx="0">
                  <c:v>1.4624999999999999</c:v>
                </c:pt>
                <c:pt idx="1">
                  <c:v>3.3374999999999999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E-45A0-8F09-F6C137E20145}"/>
            </c:ext>
          </c:extLst>
        </c:ser>
        <c:ser>
          <c:idx val="1"/>
          <c:order val="1"/>
          <c:tx>
            <c:strRef>
              <c:f>PROBLEMA1!$F$16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PROBLEMA1!$G$28:$G$30</c:f>
              <c:numCache>
                <c:formatCode>[$Q-100A]#,##0.00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11100</c:v>
                </c:pt>
              </c:numCache>
            </c:numRef>
          </c:xVal>
          <c:yVal>
            <c:numRef>
              <c:f>PROBLEMA1!$H$28:$H$30</c:f>
              <c:numCache>
                <c:formatCode>[$Q-100A]#,##0.00</c:formatCode>
                <c:ptCount val="3"/>
                <c:pt idx="0">
                  <c:v>1.4175</c:v>
                </c:pt>
                <c:pt idx="1">
                  <c:v>2.9175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E-45A0-8F09-F6C137E2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5152"/>
        <c:axId val="2110667552"/>
      </c:scatterChart>
      <c:valAx>
        <c:axId val="2110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 OPEATIVA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7552"/>
        <c:crosses val="autoZero"/>
        <c:crossBetween val="midCat"/>
      </c:valAx>
      <c:valAx>
        <c:axId val="21106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UTILIDADES</a:t>
                </a:r>
                <a:r>
                  <a:rPr lang="en-US" baseline="0"/>
                  <a:t> POR ACCIÓN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EBIT-EPS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'PROBLEMA1 (2)'!$B$16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'PROBLEMA1 (2)'!$C$26:$C$28</c:f>
              <c:numCache>
                <c:formatCode>[$Q-100A]#,##0.00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'PROBLEMA1 (2)'!$D$26:$D$28</c:f>
              <c:numCache>
                <c:formatCode>_("$"* #,##0.00_);_("$"* \(#,##0.00\);_("$"* "-"??_);_(@_)</c:formatCode>
                <c:ptCount val="3"/>
                <c:pt idx="0">
                  <c:v>5.0999999999999996</c:v>
                </c:pt>
                <c:pt idx="1">
                  <c:v>6.6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E-44D4-A9D0-774E9C48E62B}"/>
            </c:ext>
          </c:extLst>
        </c:ser>
        <c:ser>
          <c:idx val="1"/>
          <c:order val="1"/>
          <c:tx>
            <c:strRef>
              <c:f>'PROBLEMA1 (2)'!$F$16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'PROBLEMA1 (2)'!$G$26:$G$28</c:f>
              <c:numCache>
                <c:formatCode>[$Q-100A]#,##0.00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'PROBLEMA1 (2)'!$H$26:$H$28</c:f>
              <c:numCache>
                <c:formatCode>[$Q-100A]#,##0.00</c:formatCode>
                <c:ptCount val="3"/>
                <c:pt idx="0">
                  <c:v>4.8</c:v>
                </c:pt>
                <c:pt idx="1">
                  <c:v>7.8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E-44D4-A9D0-774E9C48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5152"/>
        <c:axId val="2110667552"/>
      </c:scatterChart>
      <c:valAx>
        <c:axId val="2110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 OPERATIVA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7552"/>
        <c:crosses val="autoZero"/>
        <c:crossBetween val="midCat"/>
      </c:valAx>
      <c:valAx>
        <c:axId val="21106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UTILIDADES</a:t>
                </a:r>
                <a:r>
                  <a:rPr lang="en-US" baseline="0"/>
                  <a:t> POR ACCIÓN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175381</xdr:colOff>
      <xdr:row>0</xdr:row>
      <xdr:rowOff>84667</xdr:rowOff>
    </xdr:from>
    <xdr:to>
      <xdr:col>3</xdr:col>
      <xdr:colOff>786191</xdr:colOff>
      <xdr:row>2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ED3FFCE-4B0D-4C6E-BBAE-AFC1B851241C}"/>
            </a:ext>
          </a:extLst>
        </xdr:cNvPr>
        <xdr:cNvSpPr txBox="1"/>
      </xdr:nvSpPr>
      <xdr:spPr>
        <a:xfrm>
          <a:off x="175381" y="84667"/>
          <a:ext cx="5829905" cy="3326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dos opciones a elegir de estructura de capital: A y B, presentadas en la siguiente tabla.  </a:t>
          </a:r>
          <a:endParaRPr lang="es-GT" sz="1100"/>
        </a:p>
      </xdr:txBody>
    </xdr:sp>
    <xdr:clientData/>
  </xdr:twoCellAnchor>
  <xdr:twoCellAnchor>
    <xdr:from>
      <xdr:col>0</xdr:col>
      <xdr:colOff>267908</xdr:colOff>
      <xdr:row>7</xdr:row>
      <xdr:rowOff>180975</xdr:rowOff>
    </xdr:from>
    <xdr:to>
      <xdr:col>8</xdr:col>
      <xdr:colOff>495905</xdr:colOff>
      <xdr:row>13</xdr:row>
      <xdr:rowOff>2873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A6874E7-1709-4236-A2E8-1C31EDE8515A}"/>
            </a:ext>
          </a:extLst>
        </xdr:cNvPr>
        <xdr:cNvSpPr txBox="1"/>
      </xdr:nvSpPr>
      <xdr:spPr>
        <a:xfrm>
          <a:off x="267908" y="2219023"/>
          <a:ext cx="9402235" cy="103142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dos coordenadas EBIT-EPS para cada una de las estructuras seleccionando dos niveles de EBIT: 1.  Q30,00.00 y 2.  Q50,000.00.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Grafique las dos estructuras de capital en la misma serie de ejes EBIT-EPS.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Analice el apalancamiento y el riesgo relacionaos con cada una de las estructuras.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¿Sobre qué limite de EBIT se prefiere cada estructura?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¿Qué estructura recomienda si la empresa espera que sus EBIT sean de Q35,000.00?</a:t>
          </a:r>
        </a:p>
        <a:p>
          <a:endParaRPr lang="es-GT" sz="1100"/>
        </a:p>
      </xdr:txBody>
    </xdr:sp>
    <xdr:clientData/>
  </xdr:twoCellAnchor>
  <xdr:twoCellAnchor>
    <xdr:from>
      <xdr:col>2</xdr:col>
      <xdr:colOff>37798</xdr:colOff>
      <xdr:row>31</xdr:row>
      <xdr:rowOff>188987</xdr:rowOff>
    </xdr:from>
    <xdr:to>
      <xdr:col>5</xdr:col>
      <xdr:colOff>1566303</xdr:colOff>
      <xdr:row>34</xdr:row>
      <xdr:rowOff>186964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6">
              <a:extLst>
                <a:ext uri="{FF2B5EF4-FFF2-40B4-BE49-F238E27FC236}">
                  <a16:creationId xmlns:a16="http://schemas.microsoft.com/office/drawing/2014/main" id="{E2F44EA8-8B60-49F8-84B3-A05608B2FA8C}"/>
                </a:ext>
              </a:extLst>
            </xdr:cNvPr>
            <xdr:cNvSpPr txBox="1"/>
          </xdr:nvSpPr>
          <xdr:spPr>
            <a:xfrm>
              <a:off x="2471965" y="6894285"/>
              <a:ext cx="4786659" cy="56494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4" name="CuadroTexto 16">
              <a:extLst>
                <a:ext uri="{FF2B5EF4-FFF2-40B4-BE49-F238E27FC236}">
                  <a16:creationId xmlns:a16="http://schemas.microsoft.com/office/drawing/2014/main" id="{E2F44EA8-8B60-49F8-84B3-A05608B2FA8C}"/>
                </a:ext>
              </a:extLst>
            </xdr:cNvPr>
            <xdr:cNvSpPr txBox="1"/>
          </xdr:nvSpPr>
          <xdr:spPr>
            <a:xfrm>
              <a:off x="2471965" y="6894285"/>
              <a:ext cx="4786659" cy="56494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>
    <xdr:from>
      <xdr:col>2</xdr:col>
      <xdr:colOff>163285</xdr:colOff>
      <xdr:row>36</xdr:row>
      <xdr:rowOff>30691</xdr:rowOff>
    </xdr:from>
    <xdr:to>
      <xdr:col>5</xdr:col>
      <xdr:colOff>1477131</xdr:colOff>
      <xdr:row>50</xdr:row>
      <xdr:rowOff>128058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BC7D22-B03D-E9ED-1915-D9FCAFDAD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45357</xdr:colOff>
      <xdr:row>52</xdr:row>
      <xdr:rowOff>75595</xdr:rowOff>
    </xdr:from>
    <xdr:to>
      <xdr:col>2</xdr:col>
      <xdr:colOff>1011100</xdr:colOff>
      <xdr:row>55</xdr:row>
      <xdr:rowOff>23053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005E29-6635-E09A-8DF7-651FC42B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869" y="10749643"/>
          <a:ext cx="2810267" cy="514422"/>
        </a:xfrm>
        <a:prstGeom prst="rect">
          <a:avLst/>
        </a:prstGeom>
      </xdr:spPr>
    </xdr:pic>
    <xdr:clientData/>
  </xdr:twoCellAnchor>
  <xdr:twoCellAnchor>
    <xdr:from>
      <xdr:col>2</xdr:col>
      <xdr:colOff>861785</xdr:colOff>
      <xdr:row>59</xdr:row>
      <xdr:rowOff>60476</xdr:rowOff>
    </xdr:from>
    <xdr:to>
      <xdr:col>5</xdr:col>
      <xdr:colOff>536726</xdr:colOff>
      <xdr:row>63</xdr:row>
      <xdr:rowOff>98273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30183A-5BC5-DBFA-2E34-DC7D33961D89}"/>
            </a:ext>
          </a:extLst>
        </xdr:cNvPr>
        <xdr:cNvSpPr txBox="1"/>
      </xdr:nvSpPr>
      <xdr:spPr>
        <a:xfrm>
          <a:off x="3469821" y="12057440"/>
          <a:ext cx="2933095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</a:t>
          </a:r>
          <a:r>
            <a:rPr lang="en-US" sz="1100" baseline="0"/>
            <a:t> las UAII &lt; 27600 se prefiere la estructura B.</a:t>
          </a:r>
        </a:p>
        <a:p>
          <a:r>
            <a:rPr lang="en-US" sz="1100" baseline="0"/>
            <a:t>Si las UAII &gt; 27600 se prefiere la estructura A. </a:t>
          </a:r>
        </a:p>
        <a:p>
          <a:r>
            <a:rPr lang="en-US" sz="1100" baseline="0"/>
            <a:t>Si las UAII = 27600 es indistinto.</a:t>
          </a:r>
          <a:endParaRPr lang="en-US" sz="1100"/>
        </a:p>
      </xdr:txBody>
    </xdr:sp>
    <xdr:clientData/>
  </xdr:twoCellAnchor>
  <xdr:oneCellAnchor>
    <xdr:from>
      <xdr:col>3</xdr:col>
      <xdr:colOff>140002</xdr:colOff>
      <xdr:row>53</xdr:row>
      <xdr:rowOff>75747</xdr:rowOff>
    </xdr:from>
    <xdr:ext cx="207435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915DFB5-2D64-1DAC-1441-41618F597F05}"/>
                </a:ext>
              </a:extLst>
            </xdr:cNvPr>
            <xdr:cNvSpPr txBox="1"/>
          </xdr:nvSpPr>
          <xdr:spPr>
            <a:xfrm>
              <a:off x="4116312" y="10938783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915DFB5-2D64-1DAC-1441-41618F597F05}"/>
                </a:ext>
              </a:extLst>
            </xdr:cNvPr>
            <xdr:cNvSpPr txBox="1"/>
          </xdr:nvSpPr>
          <xdr:spPr>
            <a:xfrm>
              <a:off x="4116312" y="10938783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105834</xdr:colOff>
      <xdr:row>52</xdr:row>
      <xdr:rowOff>105832</xdr:rowOff>
    </xdr:from>
    <xdr:ext cx="207435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D264297-86E1-4742-A4AA-E968F1559ADB}"/>
                </a:ext>
              </a:extLst>
            </xdr:cNvPr>
            <xdr:cNvSpPr txBox="1"/>
          </xdr:nvSpPr>
          <xdr:spPr>
            <a:xfrm>
              <a:off x="7642679" y="10779880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D264297-86E1-4742-A4AA-E968F1559ADB}"/>
                </a:ext>
              </a:extLst>
            </xdr:cNvPr>
            <xdr:cNvSpPr txBox="1"/>
          </xdr:nvSpPr>
          <xdr:spPr>
            <a:xfrm>
              <a:off x="7642679" y="10779880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22679</xdr:colOff>
      <xdr:row>54</xdr:row>
      <xdr:rowOff>120953</xdr:rowOff>
    </xdr:from>
    <xdr:ext cx="3363806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7F4E9B2-B40B-4E71-B78D-710415A4A70E}"/>
                </a:ext>
              </a:extLst>
            </xdr:cNvPr>
            <xdr:cNvSpPr txBox="1"/>
          </xdr:nvSpPr>
          <xdr:spPr>
            <a:xfrm>
              <a:off x="7559524" y="11172977"/>
              <a:ext cx="3363806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7F4E9B2-B40B-4E71-B78D-710415A4A70E}"/>
                </a:ext>
              </a:extLst>
            </xdr:cNvPr>
            <xdr:cNvSpPr txBox="1"/>
          </xdr:nvSpPr>
          <xdr:spPr>
            <a:xfrm>
              <a:off x="7559524" y="11172977"/>
              <a:ext cx="3363806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((1−𝑇)𝑥 (𝑈𝐴𝐼𝐼−𝐼)−𝐷𝑃)/𝑛</a:t>
              </a:r>
              <a:r>
                <a:rPr lang="en-US" sz="1100" b="0" i="0">
                  <a:latin typeface="Cambria Math" panose="02040503050406030204" pitchFamily="18" charset="0"/>
                </a:rPr>
                <a:t>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60476</xdr:colOff>
      <xdr:row>67</xdr:row>
      <xdr:rowOff>60476</xdr:rowOff>
    </xdr:from>
    <xdr:to>
      <xdr:col>4</xdr:col>
      <xdr:colOff>27214</xdr:colOff>
      <xdr:row>71</xdr:row>
      <xdr:rowOff>127484</xdr:rowOff>
    </xdr:to>
    <xdr:pic>
      <xdr:nvPicPr>
        <xdr:cNvPr id="12" name="Imagen 6">
          <a:extLst>
            <a:ext uri="{FF2B5EF4-FFF2-40B4-BE49-F238E27FC236}">
              <a16:creationId xmlns:a16="http://schemas.microsoft.com/office/drawing/2014/main" id="{8D992AE4-400B-475D-8C84-C6FEA37AC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88" y="13569345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45357</xdr:colOff>
      <xdr:row>57</xdr:row>
      <xdr:rowOff>37797</xdr:rowOff>
    </xdr:from>
    <xdr:ext cx="4550798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1D0B03-7392-49E6-8487-C618DEFFBF97}"/>
                </a:ext>
              </a:extLst>
            </xdr:cNvPr>
            <xdr:cNvSpPr txBox="1"/>
          </xdr:nvSpPr>
          <xdr:spPr>
            <a:xfrm>
              <a:off x="7582202" y="11656785"/>
              <a:ext cx="4550798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1−0.25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−12000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−1800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8000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1−0.25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−7500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−2700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1D0B03-7392-49E6-8487-C618DEFFBF97}"/>
                </a:ext>
              </a:extLst>
            </xdr:cNvPr>
            <xdr:cNvSpPr txBox="1"/>
          </xdr:nvSpPr>
          <xdr:spPr>
            <a:xfrm>
              <a:off x="7582202" y="11656785"/>
              <a:ext cx="4550798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)𝑥 (𝑈𝐴𝐼𝐼−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8000</a:t>
              </a:r>
              <a:r>
                <a:rPr lang="en-US" sz="1100" b="0" i="0">
                  <a:latin typeface="Cambria Math" panose="02040503050406030204" pitchFamily="18" charset="0"/>
                </a:rPr>
                <a:t>=  ((1−0.25)𝑥 (𝑈𝐴𝐼𝐼−7500)−2700)/10000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113394</xdr:colOff>
      <xdr:row>59</xdr:row>
      <xdr:rowOff>113392</xdr:rowOff>
    </xdr:from>
    <xdr:ext cx="3846181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A9A577F-1EC5-4225-94A1-0F841A657C15}"/>
                </a:ext>
              </a:extLst>
            </xdr:cNvPr>
            <xdr:cNvSpPr txBox="1"/>
          </xdr:nvSpPr>
          <xdr:spPr>
            <a:xfrm>
              <a:off x="7650239" y="12110356"/>
              <a:ext cx="3846181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10000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1−0.25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𝑈𝐴𝐼𝐼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−12000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−1800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=8000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1−0.25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𝑈𝐴𝐼𝐼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−7500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−2700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A9A577F-1EC5-4225-94A1-0F841A657C15}"/>
                </a:ext>
              </a:extLst>
            </xdr:cNvPr>
            <xdr:cNvSpPr txBox="1"/>
          </xdr:nvSpPr>
          <xdr:spPr>
            <a:xfrm>
              <a:off x="7650239" y="12110356"/>
              <a:ext cx="3846181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10000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)𝑥 (𝑈𝐴𝐼𝐼−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=8000 ((1−0.25)𝑥 (𝑈𝐴𝐼𝐼−7500)−2700)/1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162681</xdr:colOff>
      <xdr:row>61</xdr:row>
      <xdr:rowOff>166461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1CA5C92-AE21-3161-2C48-E9E24C1EED7D}"/>
            </a:ext>
          </a:extLst>
        </xdr:cNvPr>
        <xdr:cNvSpPr txBox="1"/>
      </xdr:nvSpPr>
      <xdr:spPr>
        <a:xfrm>
          <a:off x="7699526" y="125414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155122</xdr:colOff>
      <xdr:row>62</xdr:row>
      <xdr:rowOff>151</xdr:rowOff>
    </xdr:from>
    <xdr:ext cx="3932295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DC8E904-36F4-BA4B-97AD-72C8F6E5396C}"/>
                </a:ext>
              </a:extLst>
            </xdr:cNvPr>
            <xdr:cNvSpPr txBox="1"/>
          </xdr:nvSpPr>
          <xdr:spPr>
            <a:xfrm>
              <a:off x="7691967" y="12564080"/>
              <a:ext cx="393229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7500∗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−12000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+2700−1800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6000∗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−7500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DC8E904-36F4-BA4B-97AD-72C8F6E5396C}"/>
                </a:ext>
              </a:extLst>
            </xdr:cNvPr>
            <xdr:cNvSpPr txBox="1"/>
          </xdr:nvSpPr>
          <xdr:spPr>
            <a:xfrm>
              <a:off x="7691967" y="12564080"/>
              <a:ext cx="393229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7500∗(𝑈𝐴𝐼𝐼−12000)+2700−1800)/1=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∗(𝑈𝐴𝐼𝐼−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7500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75596</xdr:colOff>
      <xdr:row>64</xdr:row>
      <xdr:rowOff>30238</xdr:rowOff>
    </xdr:from>
    <xdr:ext cx="3932295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9F2CA18-5B63-4BDC-9BC3-D36F9D71591F}"/>
                </a:ext>
              </a:extLst>
            </xdr:cNvPr>
            <xdr:cNvSpPr txBox="1"/>
          </xdr:nvSpPr>
          <xdr:spPr>
            <a:xfrm>
              <a:off x="7612441" y="12972143"/>
              <a:ext cx="393229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7500∗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−12000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+2700−1800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6000∗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−7500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9F2CA18-5B63-4BDC-9BC3-D36F9D71591F}"/>
                </a:ext>
              </a:extLst>
            </xdr:cNvPr>
            <xdr:cNvSpPr txBox="1"/>
          </xdr:nvSpPr>
          <xdr:spPr>
            <a:xfrm>
              <a:off x="7612441" y="12972143"/>
              <a:ext cx="393229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7500∗(𝑈𝐴𝐼𝐼−12000)+2700−1800)/1=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∗(𝑈𝐴𝐼𝐼−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7500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49288</xdr:colOff>
      <xdr:row>67</xdr:row>
      <xdr:rowOff>143782</xdr:rowOff>
    </xdr:from>
    <xdr:ext cx="1512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2E3874A-9B08-578F-F430-308171B6C71D}"/>
                </a:ext>
              </a:extLst>
            </xdr:cNvPr>
            <xdr:cNvSpPr txBox="1"/>
          </xdr:nvSpPr>
          <xdr:spPr>
            <a:xfrm>
              <a:off x="7586133" y="13652651"/>
              <a:ext cx="1512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1500 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=45000000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2E3874A-9B08-578F-F430-308171B6C71D}"/>
                </a:ext>
              </a:extLst>
            </xdr:cNvPr>
            <xdr:cNvSpPr txBox="1"/>
          </xdr:nvSpPr>
          <xdr:spPr>
            <a:xfrm>
              <a:off x="7586133" y="13652651"/>
              <a:ext cx="1512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1500 𝑈𝐴𝐼𝐼=45000000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0</xdr:row>
      <xdr:rowOff>58831</xdr:rowOff>
    </xdr:from>
    <xdr:to>
      <xdr:col>9</xdr:col>
      <xdr:colOff>471207</xdr:colOff>
      <xdr:row>2</xdr:row>
      <xdr:rowOff>49306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42B320-4C66-4BAF-8DAA-C3019FE55BB3}"/>
            </a:ext>
          </a:extLst>
        </xdr:cNvPr>
        <xdr:cNvSpPr txBox="1"/>
      </xdr:nvSpPr>
      <xdr:spPr>
        <a:xfrm>
          <a:off x="156882" y="58831"/>
          <a:ext cx="8550649" cy="36026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corporación JCV ha elaborado el siguiente pronóstico de ventas.  Se incluye la probabilidad para cada nivel de ventas:</a:t>
          </a:r>
        </a:p>
        <a:p>
          <a:endParaRPr lang="es-GT" sz="1100"/>
        </a:p>
      </xdr:txBody>
    </xdr:sp>
    <xdr:clientData/>
  </xdr:twoCellAnchor>
  <xdr:twoCellAnchor>
    <xdr:from>
      <xdr:col>0</xdr:col>
      <xdr:colOff>126066</xdr:colOff>
      <xdr:row>7</xdr:row>
      <xdr:rowOff>71156</xdr:rowOff>
    </xdr:from>
    <xdr:to>
      <xdr:col>10</xdr:col>
      <xdr:colOff>526116</xdr:colOff>
      <xdr:row>13</xdr:row>
      <xdr:rowOff>128867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473C5C0-EF74-419C-BC58-9A9493842672}"/>
            </a:ext>
          </a:extLst>
        </xdr:cNvPr>
        <xdr:cNvSpPr txBox="1"/>
      </xdr:nvSpPr>
      <xdr:spPr>
        <a:xfrm>
          <a:off x="126066" y="1393450"/>
          <a:ext cx="9426388" cy="116709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tiene costos de operación fijos de $75,000.00 y costos de operación variables de 70% del nivel de ventas. La compañía paga $12,000.00 de intereses por período. 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tasa fiscal es del 25%. 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 que existen 10,000 acciones comunes. 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Hay ahorro fiscal con pérdidas.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las EBIT y calcule las EPS correspondientes a cada nivel de ventas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Calcule las EPS Esperadas, con su correspondiente desviación estándar y CV.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tiene la oportunidad de reducir su apalancamiento a cero y no pagar ningún interés, ¿de cuanto serán las EPS esperadas, con su correspondiente desviación estándar y CV si el número de acciones entonces aumenta a 15,000?</a:t>
          </a:r>
        </a:p>
        <a:p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37798</xdr:colOff>
      <xdr:row>29</xdr:row>
      <xdr:rowOff>188987</xdr:rowOff>
    </xdr:from>
    <xdr:to>
      <xdr:col>5</xdr:col>
      <xdr:colOff>1566303</xdr:colOff>
      <xdr:row>32</xdr:row>
      <xdr:rowOff>186964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6">
              <a:extLst>
                <a:ext uri="{FF2B5EF4-FFF2-40B4-BE49-F238E27FC236}">
                  <a16:creationId xmlns:a16="http://schemas.microsoft.com/office/drawing/2014/main" id="{E4301AD5-FCB2-4D6F-83EF-4E941E2F96F9}"/>
                </a:ext>
              </a:extLst>
            </xdr:cNvPr>
            <xdr:cNvSpPr txBox="1"/>
          </xdr:nvSpPr>
          <xdr:spPr>
            <a:xfrm>
              <a:off x="2720038" y="6726947"/>
              <a:ext cx="4881305" cy="54661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>
        <xdr:sp macro="" textlink="">
          <xdr:nvSpPr>
            <xdr:cNvPr id="4" name="CuadroTexto 16">
              <a:extLst>
                <a:ext uri="{FF2B5EF4-FFF2-40B4-BE49-F238E27FC236}">
                  <a16:creationId xmlns:a16="http://schemas.microsoft.com/office/drawing/2014/main" id="{E4301AD5-FCB2-4D6F-83EF-4E941E2F96F9}"/>
                </a:ext>
              </a:extLst>
            </xdr:cNvPr>
            <xdr:cNvSpPr txBox="1"/>
          </xdr:nvSpPr>
          <xdr:spPr>
            <a:xfrm>
              <a:off x="2720038" y="6726947"/>
              <a:ext cx="4881305" cy="54661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>
    <xdr:from>
      <xdr:col>2</xdr:col>
      <xdr:colOff>163285</xdr:colOff>
      <xdr:row>34</xdr:row>
      <xdr:rowOff>30691</xdr:rowOff>
    </xdr:from>
    <xdr:to>
      <xdr:col>7</xdr:col>
      <xdr:colOff>447524</xdr:colOff>
      <xdr:row>48</xdr:row>
      <xdr:rowOff>128058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6D98FCF-DCB8-4925-B9D2-14478317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45357</xdr:colOff>
      <xdr:row>50</xdr:row>
      <xdr:rowOff>75595</xdr:rowOff>
    </xdr:from>
    <xdr:to>
      <xdr:col>2</xdr:col>
      <xdr:colOff>1011100</xdr:colOff>
      <xdr:row>53</xdr:row>
      <xdr:rowOff>23052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44725384-D4A5-4849-93B5-912CFB65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217" y="10461655"/>
          <a:ext cx="2863123" cy="496098"/>
        </a:xfrm>
        <a:prstGeom prst="rect">
          <a:avLst/>
        </a:prstGeom>
      </xdr:spPr>
    </xdr:pic>
    <xdr:clientData/>
  </xdr:twoCellAnchor>
  <xdr:twoCellAnchor>
    <xdr:from>
      <xdr:col>2</xdr:col>
      <xdr:colOff>861785</xdr:colOff>
      <xdr:row>57</xdr:row>
      <xdr:rowOff>60476</xdr:rowOff>
    </xdr:from>
    <xdr:to>
      <xdr:col>5</xdr:col>
      <xdr:colOff>536726</xdr:colOff>
      <xdr:row>61</xdr:row>
      <xdr:rowOff>98273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E7EDBB0A-70FD-4080-B8F6-0AD9A39E6A8F}"/>
            </a:ext>
          </a:extLst>
        </xdr:cNvPr>
        <xdr:cNvSpPr txBox="1"/>
      </xdr:nvSpPr>
      <xdr:spPr>
        <a:xfrm>
          <a:off x="3544025" y="11726696"/>
          <a:ext cx="3027741" cy="769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</a:t>
          </a:r>
          <a:r>
            <a:rPr lang="en-US" sz="1100" baseline="0"/>
            <a:t> las UAII &lt; 52000 se prefiere la estructura A.</a:t>
          </a:r>
        </a:p>
        <a:p>
          <a:r>
            <a:rPr lang="en-US" sz="1100" baseline="0"/>
            <a:t>Si las UAII &gt; 52000 se prefiere la estructura B. </a:t>
          </a:r>
        </a:p>
        <a:p>
          <a:r>
            <a:rPr lang="en-US" sz="1100" baseline="0"/>
            <a:t>Si las UAII = 52000 es indistinto.</a:t>
          </a:r>
          <a:endParaRPr lang="en-US" sz="1100"/>
        </a:p>
      </xdr:txBody>
    </xdr:sp>
    <xdr:clientData/>
  </xdr:twoCellAnchor>
  <xdr:oneCellAnchor>
    <xdr:from>
      <xdr:col>3</xdr:col>
      <xdr:colOff>140002</xdr:colOff>
      <xdr:row>51</xdr:row>
      <xdr:rowOff>75747</xdr:rowOff>
    </xdr:from>
    <xdr:ext cx="2074350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EE30C6E8-74E8-439D-9D9A-3006913DBE1C}"/>
                </a:ext>
              </a:extLst>
            </xdr:cNvPr>
            <xdr:cNvSpPr txBox="1"/>
          </xdr:nvSpPr>
          <xdr:spPr>
            <a:xfrm>
              <a:off x="4231942" y="10644687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EE30C6E8-74E8-439D-9D9A-3006913DBE1C}"/>
                </a:ext>
              </a:extLst>
            </xdr:cNvPr>
            <xdr:cNvSpPr txBox="1"/>
          </xdr:nvSpPr>
          <xdr:spPr>
            <a:xfrm>
              <a:off x="4231942" y="10644687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105834</xdr:colOff>
      <xdr:row>50</xdr:row>
      <xdr:rowOff>105832</xdr:rowOff>
    </xdr:from>
    <xdr:ext cx="2074350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E4550A8-BAAC-4D54-A65F-12CF7B2E4DCB}"/>
                </a:ext>
              </a:extLst>
            </xdr:cNvPr>
            <xdr:cNvSpPr txBox="1"/>
          </xdr:nvSpPr>
          <xdr:spPr>
            <a:xfrm>
              <a:off x="7855374" y="10491892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E4550A8-BAAC-4D54-A65F-12CF7B2E4DCB}"/>
                </a:ext>
              </a:extLst>
            </xdr:cNvPr>
            <xdr:cNvSpPr txBox="1"/>
          </xdr:nvSpPr>
          <xdr:spPr>
            <a:xfrm>
              <a:off x="7855374" y="10491892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22679</xdr:colOff>
      <xdr:row>52</xdr:row>
      <xdr:rowOff>120953</xdr:rowOff>
    </xdr:from>
    <xdr:ext cx="3593997" cy="3561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10">
              <a:extLst>
                <a:ext uri="{FF2B5EF4-FFF2-40B4-BE49-F238E27FC236}">
                  <a16:creationId xmlns:a16="http://schemas.microsoft.com/office/drawing/2014/main" id="{48410816-2C37-4BDE-BB56-C9FDDEBD858B}"/>
                </a:ext>
              </a:extLst>
            </xdr:cNvPr>
            <xdr:cNvSpPr txBox="1"/>
          </xdr:nvSpPr>
          <xdr:spPr>
            <a:xfrm>
              <a:off x="7793869" y="10420048"/>
              <a:ext cx="3593997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10">
              <a:extLst>
                <a:ext uri="{FF2B5EF4-FFF2-40B4-BE49-F238E27FC236}">
                  <a16:creationId xmlns:a16="http://schemas.microsoft.com/office/drawing/2014/main" id="{48410816-2C37-4BDE-BB56-C9FDDEBD858B}"/>
                </a:ext>
              </a:extLst>
            </xdr:cNvPr>
            <xdr:cNvSpPr txBox="1"/>
          </xdr:nvSpPr>
          <xdr:spPr>
            <a:xfrm>
              <a:off x="7793869" y="10420048"/>
              <a:ext cx="3593997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 ((1−𝑇)𝑥 (</a:t>
              </a:r>
              <a:r>
                <a:rPr lang="es-MX" sz="1100" b="0" i="0">
                  <a:latin typeface="Cambria Math" panose="02040503050406030204" pitchFamily="18" charset="0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 )−〖</a:t>
              </a:r>
              <a:r>
                <a:rPr lang="es-MX" sz="1100" b="0" i="0">
                  <a:latin typeface="Cambria Math" panose="02040503050406030204" pitchFamily="18" charset="0"/>
                </a:rPr>
                <a:t>𝐷𝑃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60476</xdr:colOff>
      <xdr:row>65</xdr:row>
      <xdr:rowOff>60476</xdr:rowOff>
    </xdr:from>
    <xdr:to>
      <xdr:col>4</xdr:col>
      <xdr:colOff>27214</xdr:colOff>
      <xdr:row>69</xdr:row>
      <xdr:rowOff>127485</xdr:rowOff>
    </xdr:to>
    <xdr:pic>
      <xdr:nvPicPr>
        <xdr:cNvPr id="11" name="Imagen 6">
          <a:extLst>
            <a:ext uri="{FF2B5EF4-FFF2-40B4-BE49-F238E27FC236}">
              <a16:creationId xmlns:a16="http://schemas.microsoft.com/office/drawing/2014/main" id="{7DB8AC64-BF21-4852-B265-52AAE78F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336" y="13189736"/>
          <a:ext cx="4508258" cy="798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162681</xdr:colOff>
      <xdr:row>59</xdr:row>
      <xdr:rowOff>166461</xdr:rowOff>
    </xdr:from>
    <xdr:ext cx="65" cy="172227"/>
    <xdr:sp macro="" textlink="">
      <xdr:nvSpPr>
        <xdr:cNvPr id="14" name="TextBox 14">
          <a:extLst>
            <a:ext uri="{FF2B5EF4-FFF2-40B4-BE49-F238E27FC236}">
              <a16:creationId xmlns:a16="http://schemas.microsoft.com/office/drawing/2014/main" id="{D7ECFC5F-2065-4FC7-908B-9BE08F9F2FD6}"/>
            </a:ext>
          </a:extLst>
        </xdr:cNvPr>
        <xdr:cNvSpPr txBox="1"/>
      </xdr:nvSpPr>
      <xdr:spPr>
        <a:xfrm>
          <a:off x="7912221" y="121984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973667</xdr:colOff>
      <xdr:row>2</xdr:row>
      <xdr:rowOff>92903</xdr:rowOff>
    </xdr:from>
    <xdr:to>
      <xdr:col>7</xdr:col>
      <xdr:colOff>66380</xdr:colOff>
      <xdr:row>13</xdr:row>
      <xdr:rowOff>119000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C32FF13-FAAE-6FA6-DA78-A3DF7078B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9857" y="455760"/>
          <a:ext cx="7335618" cy="2886621"/>
        </a:xfrm>
        <a:prstGeom prst="rect">
          <a:avLst/>
        </a:prstGeom>
      </xdr:spPr>
    </xdr:pic>
    <xdr:clientData/>
  </xdr:twoCellAnchor>
  <xdr:oneCellAnchor>
    <xdr:from>
      <xdr:col>6</xdr:col>
      <xdr:colOff>6047</xdr:colOff>
      <xdr:row>55</xdr:row>
      <xdr:rowOff>157239</xdr:rowOff>
    </xdr:from>
    <xdr:ext cx="4406527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0">
              <a:extLst>
                <a:ext uri="{FF2B5EF4-FFF2-40B4-BE49-F238E27FC236}">
                  <a16:creationId xmlns:a16="http://schemas.microsoft.com/office/drawing/2014/main" id="{6BAD7379-D703-42CC-A5E8-58DEAC38A1E0}"/>
                </a:ext>
              </a:extLst>
            </xdr:cNvPr>
            <xdr:cNvSpPr txBox="1"/>
          </xdr:nvSpPr>
          <xdr:spPr>
            <a:xfrm>
              <a:off x="7777237" y="11000620"/>
              <a:ext cx="440652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∗(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𝑈𝐴𝐼𝐼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0">
              <a:extLst>
                <a:ext uri="{FF2B5EF4-FFF2-40B4-BE49-F238E27FC236}">
                  <a16:creationId xmlns:a16="http://schemas.microsoft.com/office/drawing/2014/main" id="{6BAD7379-D703-42CC-A5E8-58DEAC38A1E0}"/>
                </a:ext>
              </a:extLst>
            </xdr:cNvPr>
            <xdr:cNvSpPr txBox="1"/>
          </xdr:nvSpPr>
          <xdr:spPr>
            <a:xfrm>
              <a:off x="7777237" y="11000620"/>
              <a:ext cx="440652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)∗𝑛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1663095</xdr:colOff>
      <xdr:row>57</xdr:row>
      <xdr:rowOff>157239</xdr:rowOff>
    </xdr:from>
    <xdr:ext cx="4884992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0">
              <a:extLst>
                <a:ext uri="{FF2B5EF4-FFF2-40B4-BE49-F238E27FC236}">
                  <a16:creationId xmlns:a16="http://schemas.microsoft.com/office/drawing/2014/main" id="{72A1A480-3BC9-428D-ADF2-1466CDE269A1}"/>
                </a:ext>
              </a:extLst>
            </xdr:cNvPr>
            <xdr:cNvSpPr txBox="1"/>
          </xdr:nvSpPr>
          <xdr:spPr>
            <a:xfrm>
              <a:off x="7716762" y="11363477"/>
              <a:ext cx="488499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𝑈𝐴𝐼𝐼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</m:d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0">
              <a:extLst>
                <a:ext uri="{FF2B5EF4-FFF2-40B4-BE49-F238E27FC236}">
                  <a16:creationId xmlns:a16="http://schemas.microsoft.com/office/drawing/2014/main" id="{72A1A480-3BC9-428D-ADF2-1466CDE269A1}"/>
                </a:ext>
              </a:extLst>
            </xdr:cNvPr>
            <xdr:cNvSpPr txBox="1"/>
          </xdr:nvSpPr>
          <xdr:spPr>
            <a:xfrm>
              <a:off x="7716762" y="11363477"/>
              <a:ext cx="488499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)∗𝑛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59</xdr:row>
      <xdr:rowOff>169334</xdr:rowOff>
    </xdr:from>
    <xdr:ext cx="49588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98FD4BCC-0362-455E-B955-434EB3A73EB2}"/>
                </a:ext>
              </a:extLst>
            </xdr:cNvPr>
            <xdr:cNvSpPr txBox="1"/>
          </xdr:nvSpPr>
          <xdr:spPr>
            <a:xfrm>
              <a:off x="7698619" y="11738429"/>
              <a:ext cx="4958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98FD4BCC-0362-455E-B955-434EB3A73EB2}"/>
                </a:ext>
              </a:extLst>
            </xdr:cNvPr>
            <xdr:cNvSpPr txBox="1"/>
          </xdr:nvSpPr>
          <xdr:spPr>
            <a:xfrm>
              <a:off x="7698619" y="11738429"/>
              <a:ext cx="4958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1657046</xdr:colOff>
      <xdr:row>61</xdr:row>
      <xdr:rowOff>133047</xdr:rowOff>
    </xdr:from>
    <xdr:ext cx="5075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10">
              <a:extLst>
                <a:ext uri="{FF2B5EF4-FFF2-40B4-BE49-F238E27FC236}">
                  <a16:creationId xmlns:a16="http://schemas.microsoft.com/office/drawing/2014/main" id="{0248BA4C-C625-47AC-9DFA-AEB3E6FB8A99}"/>
                </a:ext>
              </a:extLst>
            </xdr:cNvPr>
            <xdr:cNvSpPr txBox="1"/>
          </xdr:nvSpPr>
          <xdr:spPr>
            <a:xfrm>
              <a:off x="7710713" y="12064999"/>
              <a:ext cx="507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10">
              <a:extLst>
                <a:ext uri="{FF2B5EF4-FFF2-40B4-BE49-F238E27FC236}">
                  <a16:creationId xmlns:a16="http://schemas.microsoft.com/office/drawing/2014/main" id="{0248BA4C-C625-47AC-9DFA-AEB3E6FB8A99}"/>
                </a:ext>
              </a:extLst>
            </xdr:cNvPr>
            <xdr:cNvSpPr txBox="1"/>
          </xdr:nvSpPr>
          <xdr:spPr>
            <a:xfrm>
              <a:off x="7710713" y="12064999"/>
              <a:ext cx="507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63</xdr:row>
      <xdr:rowOff>133047</xdr:rowOff>
    </xdr:from>
    <xdr:ext cx="4409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10">
              <a:extLst>
                <a:ext uri="{FF2B5EF4-FFF2-40B4-BE49-F238E27FC236}">
                  <a16:creationId xmlns:a16="http://schemas.microsoft.com/office/drawing/2014/main" id="{2DCAA157-8B35-4ED0-9512-1118310AC785}"/>
                </a:ext>
              </a:extLst>
            </xdr:cNvPr>
            <xdr:cNvSpPr txBox="1"/>
          </xdr:nvSpPr>
          <xdr:spPr>
            <a:xfrm>
              <a:off x="7698619" y="12427857"/>
              <a:ext cx="4409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10">
              <a:extLst>
                <a:ext uri="{FF2B5EF4-FFF2-40B4-BE49-F238E27FC236}">
                  <a16:creationId xmlns:a16="http://schemas.microsoft.com/office/drawing/2014/main" id="{2DCAA157-8B35-4ED0-9512-1118310AC785}"/>
                </a:ext>
              </a:extLst>
            </xdr:cNvPr>
            <xdr:cNvSpPr txBox="1"/>
          </xdr:nvSpPr>
          <xdr:spPr>
            <a:xfrm>
              <a:off x="7698619" y="12427857"/>
              <a:ext cx="4409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𝐵−𝑛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65</xdr:row>
      <xdr:rowOff>102810</xdr:rowOff>
    </xdr:from>
    <xdr:ext cx="3288144" cy="3561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10">
              <a:extLst>
                <a:ext uri="{FF2B5EF4-FFF2-40B4-BE49-F238E27FC236}">
                  <a16:creationId xmlns:a16="http://schemas.microsoft.com/office/drawing/2014/main" id="{D9450020-4565-4914-A755-4B153442BBD1}"/>
                </a:ext>
              </a:extLst>
            </xdr:cNvPr>
            <xdr:cNvSpPr txBox="1"/>
          </xdr:nvSpPr>
          <xdr:spPr>
            <a:xfrm>
              <a:off x="7698619" y="12760477"/>
              <a:ext cx="3288144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</m:d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𝐷𝑃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10">
              <a:extLst>
                <a:ext uri="{FF2B5EF4-FFF2-40B4-BE49-F238E27FC236}">
                  <a16:creationId xmlns:a16="http://schemas.microsoft.com/office/drawing/2014/main" id="{D9450020-4565-4914-A755-4B153442BBD1}"/>
                </a:ext>
              </a:extLst>
            </xdr:cNvPr>
            <xdr:cNvSpPr txBox="1"/>
          </xdr:nvSpPr>
          <xdr:spPr>
            <a:xfrm>
              <a:off x="7698619" y="12760477"/>
              <a:ext cx="3288144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)+𝑛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𝐵−𝑛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484-BEF0-4860-A779-D895C5915EA3}">
  <dimension ref="B3:H67"/>
  <sheetViews>
    <sheetView topLeftCell="A24" zoomScale="126" zoomScaleNormal="126" workbookViewId="0">
      <selection activeCell="C30" sqref="C30"/>
    </sheetView>
  </sheetViews>
  <sheetFormatPr baseColWidth="10" defaultColWidth="11.44140625" defaultRowHeight="14.4"/>
  <cols>
    <col min="2" max="2" width="27.6640625" bestFit="1" customWidth="1"/>
    <col min="3" max="3" width="20.5546875" customWidth="1"/>
    <col min="4" max="4" width="18" customWidth="1"/>
    <col min="5" max="5" width="10.5546875" bestFit="1" customWidth="1"/>
    <col min="6" max="6" width="25" bestFit="1" customWidth="1"/>
    <col min="7" max="7" width="18.33203125" customWidth="1"/>
    <col min="8" max="8" width="12.33203125" bestFit="1" customWidth="1"/>
  </cols>
  <sheetData>
    <row r="3" spans="2:8" ht="15" thickBot="1"/>
    <row r="4" spans="2:8" ht="25.2" customHeight="1" thickBot="1">
      <c r="B4" s="4" t="s">
        <v>1</v>
      </c>
      <c r="C4" s="5" t="s">
        <v>2</v>
      </c>
      <c r="D4" s="5" t="s">
        <v>3</v>
      </c>
    </row>
    <row r="5" spans="2:8" ht="39" customHeight="1" thickBot="1">
      <c r="B5" s="3" t="s">
        <v>4</v>
      </c>
      <c r="C5" s="6" t="s">
        <v>9</v>
      </c>
      <c r="D5" s="6" t="s">
        <v>11</v>
      </c>
    </row>
    <row r="6" spans="2:8" ht="37.200000000000003" customHeight="1" thickBot="1">
      <c r="B6" s="3" t="s">
        <v>5</v>
      </c>
      <c r="C6" s="6" t="s">
        <v>10</v>
      </c>
      <c r="D6" s="6" t="s">
        <v>12</v>
      </c>
    </row>
    <row r="7" spans="2:8" ht="15" thickBot="1">
      <c r="B7" s="3" t="s">
        <v>6</v>
      </c>
      <c r="C7" s="6" t="s">
        <v>7</v>
      </c>
      <c r="D7" s="6" t="s">
        <v>8</v>
      </c>
    </row>
    <row r="8" spans="2:8" ht="24" customHeight="1"/>
    <row r="16" spans="2:8">
      <c r="B16" s="18" t="s">
        <v>14</v>
      </c>
      <c r="C16" s="18"/>
      <c r="D16" s="18"/>
      <c r="E16" s="8"/>
      <c r="F16" s="18" t="s">
        <v>15</v>
      </c>
      <c r="G16" s="18"/>
      <c r="H16" s="18"/>
    </row>
    <row r="17" spans="2:8">
      <c r="B17" s="8" t="s">
        <v>17</v>
      </c>
      <c r="C17" s="9">
        <v>30000</v>
      </c>
      <c r="D17" s="9">
        <v>50000</v>
      </c>
      <c r="E17" s="8"/>
      <c r="F17" s="8" t="s">
        <v>16</v>
      </c>
      <c r="G17" s="9">
        <v>30000</v>
      </c>
      <c r="H17" s="9">
        <v>50000</v>
      </c>
    </row>
    <row r="18" spans="2:8">
      <c r="B18" s="8" t="s">
        <v>18</v>
      </c>
      <c r="C18" s="9">
        <f>75000*0.16</f>
        <v>12000</v>
      </c>
      <c r="D18" s="9">
        <f>75000*0.16</f>
        <v>12000</v>
      </c>
      <c r="F18" s="8" t="s">
        <v>18</v>
      </c>
      <c r="G18" s="9">
        <f>50000*15%</f>
        <v>7500</v>
      </c>
      <c r="H18" s="9">
        <f>50000*15%</f>
        <v>7500</v>
      </c>
    </row>
    <row r="19" spans="2:8">
      <c r="B19" s="8" t="s">
        <v>19</v>
      </c>
      <c r="C19" s="9">
        <f>C17-C18</f>
        <v>18000</v>
      </c>
      <c r="D19" s="9">
        <f>D17-D18</f>
        <v>38000</v>
      </c>
      <c r="F19" s="8" t="s">
        <v>19</v>
      </c>
      <c r="G19" s="9">
        <f>G17-G18</f>
        <v>22500</v>
      </c>
      <c r="H19" s="9">
        <f>H17-H18</f>
        <v>42500</v>
      </c>
    </row>
    <row r="20" spans="2:8">
      <c r="B20" s="8" t="s">
        <v>20</v>
      </c>
      <c r="C20" s="9">
        <v>0.25</v>
      </c>
      <c r="D20" s="9">
        <v>0.25</v>
      </c>
      <c r="F20" s="8" t="s">
        <v>20</v>
      </c>
      <c r="G20" s="9">
        <v>0.25</v>
      </c>
      <c r="H20" s="9">
        <v>0.25</v>
      </c>
    </row>
    <row r="21" spans="2:8">
      <c r="B21" s="8" t="s">
        <v>21</v>
      </c>
      <c r="C21" s="9">
        <f>C19-(C20*C19)</f>
        <v>13500</v>
      </c>
      <c r="D21" s="9">
        <f>D19-(D20*D19)</f>
        <v>28500</v>
      </c>
      <c r="F21" s="8" t="s">
        <v>21</v>
      </c>
      <c r="G21" s="9">
        <f>G19-(G20*G19)</f>
        <v>16875</v>
      </c>
      <c r="H21" s="9">
        <f>H19-(H20*H19)</f>
        <v>31875</v>
      </c>
    </row>
    <row r="22" spans="2:8">
      <c r="B22" s="8" t="s">
        <v>22</v>
      </c>
      <c r="C22" s="9">
        <f>10000*18%</f>
        <v>1800</v>
      </c>
      <c r="D22" s="9">
        <f>10000*18%</f>
        <v>1800</v>
      </c>
      <c r="F22" s="8" t="s">
        <v>22</v>
      </c>
      <c r="G22" s="9">
        <f>15000*18%</f>
        <v>2700</v>
      </c>
      <c r="H22" s="9">
        <f>15000*18%</f>
        <v>2700</v>
      </c>
    </row>
    <row r="23" spans="2:8">
      <c r="B23" s="8" t="s">
        <v>23</v>
      </c>
      <c r="C23" s="9">
        <f>C21-C22</f>
        <v>11700</v>
      </c>
      <c r="D23" s="9">
        <f>D21-D22</f>
        <v>26700</v>
      </c>
      <c r="F23" s="8" t="s">
        <v>23</v>
      </c>
      <c r="G23" s="9">
        <f>G21-G22</f>
        <v>14175</v>
      </c>
      <c r="H23" s="9">
        <f>H21-H22</f>
        <v>29175</v>
      </c>
    </row>
    <row r="24" spans="2:8">
      <c r="B24" s="8"/>
      <c r="C24" s="8"/>
      <c r="D24" s="8"/>
      <c r="F24" s="8"/>
      <c r="G24" s="8"/>
      <c r="H24" s="8"/>
    </row>
    <row r="25" spans="2:8">
      <c r="B25" s="12" t="s">
        <v>24</v>
      </c>
      <c r="C25" s="13">
        <f>C23/8000</f>
        <v>1.4624999999999999</v>
      </c>
      <c r="D25" s="13">
        <f>D23/8000</f>
        <v>3.3374999999999999</v>
      </c>
      <c r="E25" s="14"/>
      <c r="F25" s="12" t="s">
        <v>24</v>
      </c>
      <c r="G25" s="15">
        <f>G23/10000</f>
        <v>1.4175</v>
      </c>
      <c r="H25" s="15">
        <f>H23/10000</f>
        <v>2.9175</v>
      </c>
    </row>
    <row r="26" spans="2:8">
      <c r="F26" s="8"/>
      <c r="G26" s="8"/>
      <c r="H26" s="8"/>
    </row>
    <row r="27" spans="2:8">
      <c r="B27" s="16" t="s">
        <v>25</v>
      </c>
      <c r="C27" s="8" t="s">
        <v>26</v>
      </c>
      <c r="D27" s="8" t="s">
        <v>27</v>
      </c>
      <c r="E27" s="8"/>
      <c r="F27" s="8"/>
      <c r="G27" s="8" t="s">
        <v>26</v>
      </c>
      <c r="H27" s="8" t="s">
        <v>27</v>
      </c>
    </row>
    <row r="28" spans="2:8">
      <c r="B28" s="16" t="s">
        <v>16</v>
      </c>
      <c r="C28" s="9">
        <f>C17</f>
        <v>30000</v>
      </c>
      <c r="D28" s="11">
        <f>C25</f>
        <v>1.4624999999999999</v>
      </c>
      <c r="E28" s="8"/>
      <c r="F28" s="8"/>
      <c r="G28" s="9">
        <f>G17</f>
        <v>30000</v>
      </c>
      <c r="H28" s="9">
        <f>G25</f>
        <v>1.4175</v>
      </c>
    </row>
    <row r="29" spans="2:8">
      <c r="B29" s="16" t="s">
        <v>28</v>
      </c>
      <c r="C29" s="9">
        <f>D17</f>
        <v>50000</v>
      </c>
      <c r="D29" s="11">
        <f>D25</f>
        <v>3.3374999999999999</v>
      </c>
      <c r="E29" s="8"/>
      <c r="F29" s="8"/>
      <c r="G29" s="9">
        <f>H17</f>
        <v>50000</v>
      </c>
      <c r="H29" s="9">
        <f>H25</f>
        <v>2.9175</v>
      </c>
    </row>
    <row r="30" spans="2:8">
      <c r="B30" s="16" t="s">
        <v>29</v>
      </c>
      <c r="C30" s="9">
        <f>C18+(C22/(1-C20))</f>
        <v>14400</v>
      </c>
      <c r="D30" s="8">
        <v>0</v>
      </c>
      <c r="E30" s="8"/>
      <c r="F30" s="8"/>
      <c r="G30" s="9">
        <f>G18+(G22/(1-G20))</f>
        <v>11100</v>
      </c>
      <c r="H30" s="8">
        <v>0</v>
      </c>
    </row>
    <row r="52" spans="2:7">
      <c r="B52" s="17" t="s">
        <v>33</v>
      </c>
      <c r="E52" s="19" t="s">
        <v>31</v>
      </c>
      <c r="F52" s="19"/>
      <c r="G52" t="s">
        <v>35</v>
      </c>
    </row>
    <row r="53" spans="2:7">
      <c r="D53" s="8" t="s">
        <v>30</v>
      </c>
      <c r="E53" s="9"/>
      <c r="F53" s="9"/>
    </row>
    <row r="55" spans="2:7">
      <c r="E55" s="8"/>
      <c r="F55" s="8"/>
    </row>
    <row r="56" spans="2:7">
      <c r="E56" s="9"/>
      <c r="F56" s="9"/>
    </row>
    <row r="57" spans="2:7">
      <c r="D57">
        <f>10000*0.75</f>
        <v>7500</v>
      </c>
      <c r="E57" s="10">
        <f>8000*0.75</f>
        <v>6000</v>
      </c>
      <c r="F57" s="10"/>
    </row>
    <row r="58" spans="2:7">
      <c r="E58">
        <f>45000000/1500</f>
        <v>30000</v>
      </c>
    </row>
    <row r="59" spans="2:7">
      <c r="D59" t="s">
        <v>32</v>
      </c>
      <c r="E59" s="10">
        <v>27600</v>
      </c>
      <c r="F59" s="10"/>
    </row>
    <row r="67" spans="2:7">
      <c r="B67" s="17" t="s">
        <v>34</v>
      </c>
      <c r="G67" t="s">
        <v>36</v>
      </c>
    </row>
  </sheetData>
  <mergeCells count="3">
    <mergeCell ref="B16:D16"/>
    <mergeCell ref="F16:H16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1D78-065B-4C59-94DD-DB35D9DD92EC}">
  <dimension ref="B3:C7"/>
  <sheetViews>
    <sheetView zoomScale="136" zoomScaleNormal="136" workbookViewId="0">
      <selection activeCell="C18" sqref="C18"/>
    </sheetView>
  </sheetViews>
  <sheetFormatPr baseColWidth="10" defaultColWidth="11.44140625" defaultRowHeight="14.4"/>
  <cols>
    <col min="2" max="2" width="14.5546875" customWidth="1"/>
    <col min="3" max="3" width="24.88671875" customWidth="1"/>
    <col min="4" max="6" width="12.6640625" bestFit="1" customWidth="1"/>
  </cols>
  <sheetData>
    <row r="3" spans="2:3" ht="15" thickBot="1"/>
    <row r="4" spans="2:3" ht="15" thickBot="1">
      <c r="B4" s="1" t="s">
        <v>0</v>
      </c>
      <c r="C4" s="2" t="s">
        <v>13</v>
      </c>
    </row>
    <row r="5" spans="2:3" ht="15" thickBot="1">
      <c r="B5" s="3">
        <v>0.2</v>
      </c>
      <c r="C5" s="7">
        <v>200000</v>
      </c>
    </row>
    <row r="6" spans="2:3" ht="15" thickBot="1">
      <c r="B6" s="3">
        <v>0.6</v>
      </c>
      <c r="C6" s="7">
        <v>300000</v>
      </c>
    </row>
    <row r="7" spans="2:3" ht="15" thickBot="1">
      <c r="B7" s="3">
        <v>0.2</v>
      </c>
      <c r="C7" s="7">
        <v>400000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D32-E57E-48D4-BAE3-3EC0D28F5CA8}">
  <dimension ref="B4:J71"/>
  <sheetViews>
    <sheetView tabSelected="1" topLeftCell="A11" zoomScale="126" zoomScaleNormal="126" workbookViewId="0">
      <selection activeCell="I71" sqref="I71"/>
    </sheetView>
  </sheetViews>
  <sheetFormatPr baseColWidth="10" defaultColWidth="11.44140625" defaultRowHeight="14.4"/>
  <cols>
    <col min="2" max="2" width="27.6640625" bestFit="1" customWidth="1"/>
    <col min="3" max="3" width="20.5546875" customWidth="1"/>
    <col min="4" max="4" width="18" customWidth="1"/>
    <col min="5" max="5" width="10.5546875" bestFit="1" customWidth="1"/>
    <col min="6" max="6" width="25" bestFit="1" customWidth="1"/>
    <col min="7" max="7" width="18.33203125" customWidth="1"/>
    <col min="8" max="8" width="16" bestFit="1" customWidth="1"/>
    <col min="9" max="9" width="14.33203125" bestFit="1" customWidth="1"/>
  </cols>
  <sheetData>
    <row r="4" spans="2:8" ht="25.2" customHeight="1"/>
    <row r="5" spans="2:8" ht="39" customHeight="1"/>
    <row r="6" spans="2:8" ht="37.200000000000003" customHeight="1"/>
    <row r="8" spans="2:8" ht="24" customHeight="1"/>
    <row r="15" spans="2:8">
      <c r="B15" t="s">
        <v>38</v>
      </c>
      <c r="C15">
        <v>4000</v>
      </c>
      <c r="F15" t="s">
        <v>38</v>
      </c>
      <c r="G15">
        <v>2000</v>
      </c>
    </row>
    <row r="16" spans="2:8">
      <c r="B16" s="18" t="s">
        <v>14</v>
      </c>
      <c r="C16" s="18"/>
      <c r="D16" s="18"/>
      <c r="E16" s="8"/>
      <c r="F16" s="18" t="s">
        <v>15</v>
      </c>
      <c r="G16" s="18"/>
      <c r="H16" s="18"/>
    </row>
    <row r="17" spans="2:8">
      <c r="B17" s="8" t="s">
        <v>17</v>
      </c>
      <c r="C17" s="9">
        <v>50000</v>
      </c>
      <c r="D17" s="9">
        <v>60000</v>
      </c>
      <c r="E17" s="8"/>
      <c r="F17" s="8" t="s">
        <v>16</v>
      </c>
      <c r="G17" s="9">
        <v>50000</v>
      </c>
      <c r="H17" s="9">
        <v>60000</v>
      </c>
    </row>
    <row r="18" spans="2:8">
      <c r="B18" s="8" t="s">
        <v>18</v>
      </c>
      <c r="C18" s="9">
        <v>16000</v>
      </c>
      <c r="D18" s="9">
        <v>16000</v>
      </c>
      <c r="F18" s="8" t="s">
        <v>18</v>
      </c>
      <c r="G18" s="9">
        <v>34000</v>
      </c>
      <c r="H18" s="9">
        <v>34000</v>
      </c>
    </row>
    <row r="19" spans="2:8">
      <c r="B19" s="8" t="s">
        <v>19</v>
      </c>
      <c r="C19" s="9">
        <f>C17-C18</f>
        <v>34000</v>
      </c>
      <c r="D19" s="9">
        <f>D17-D18</f>
        <v>44000</v>
      </c>
      <c r="F19" s="8" t="s">
        <v>19</v>
      </c>
      <c r="G19" s="9">
        <f>G17-G18</f>
        <v>16000</v>
      </c>
      <c r="H19" s="9">
        <f>H17-H18</f>
        <v>26000</v>
      </c>
    </row>
    <row r="20" spans="2:8">
      <c r="B20" s="8" t="s">
        <v>20</v>
      </c>
      <c r="C20" s="9">
        <v>13600</v>
      </c>
      <c r="D20" s="9">
        <v>17600</v>
      </c>
      <c r="F20" s="8" t="s">
        <v>20</v>
      </c>
      <c r="G20" s="9">
        <v>6400</v>
      </c>
      <c r="H20" s="9">
        <v>10400</v>
      </c>
    </row>
    <row r="21" spans="2:8">
      <c r="B21" s="8" t="s">
        <v>37</v>
      </c>
      <c r="C21" s="9">
        <f>C19-(C20)</f>
        <v>20400</v>
      </c>
      <c r="D21" s="9">
        <f>D19-(D20)</f>
        <v>26400</v>
      </c>
      <c r="F21" s="8" t="s">
        <v>21</v>
      </c>
      <c r="G21" s="9">
        <f>G19-G20</f>
        <v>9600</v>
      </c>
      <c r="H21" s="9">
        <f>H19-H20</f>
        <v>15600</v>
      </c>
    </row>
    <row r="22" spans="2:8">
      <c r="B22" s="8"/>
      <c r="C22" s="8"/>
      <c r="D22" s="8"/>
      <c r="F22" s="8"/>
      <c r="G22" s="8"/>
      <c r="H22" s="8"/>
    </row>
    <row r="23" spans="2:8">
      <c r="B23" s="12" t="s">
        <v>24</v>
      </c>
      <c r="C23" s="13">
        <f>C21/C15</f>
        <v>5.0999999999999996</v>
      </c>
      <c r="D23" s="13">
        <f>D21/C15</f>
        <v>6.6</v>
      </c>
      <c r="E23" s="14"/>
      <c r="F23" s="12" t="s">
        <v>24</v>
      </c>
      <c r="G23" s="15">
        <f>G21/G15</f>
        <v>4.8</v>
      </c>
      <c r="H23" s="15">
        <f>H21/G15</f>
        <v>7.8</v>
      </c>
    </row>
    <row r="24" spans="2:8">
      <c r="F24" s="8"/>
      <c r="G24" s="8"/>
      <c r="H24" s="8"/>
    </row>
    <row r="25" spans="2:8">
      <c r="B25" s="16" t="s">
        <v>25</v>
      </c>
      <c r="C25" s="8" t="s">
        <v>26</v>
      </c>
      <c r="D25" s="8" t="s">
        <v>27</v>
      </c>
      <c r="E25" s="8"/>
      <c r="F25" s="8"/>
      <c r="G25" s="8" t="s">
        <v>26</v>
      </c>
      <c r="H25" s="8" t="s">
        <v>27</v>
      </c>
    </row>
    <row r="26" spans="2:8">
      <c r="B26" s="16" t="s">
        <v>16</v>
      </c>
      <c r="C26" s="9">
        <f>C17</f>
        <v>50000</v>
      </c>
      <c r="D26" s="11">
        <f>C23</f>
        <v>5.0999999999999996</v>
      </c>
      <c r="E26" s="8"/>
      <c r="F26" s="8"/>
      <c r="G26" s="9">
        <f>G17</f>
        <v>50000</v>
      </c>
      <c r="H26" s="9">
        <f>G23</f>
        <v>4.8</v>
      </c>
    </row>
    <row r="27" spans="2:8">
      <c r="B27" s="16" t="s">
        <v>28</v>
      </c>
      <c r="C27" s="9">
        <f>D17</f>
        <v>60000</v>
      </c>
      <c r="D27" s="11">
        <f>D23</f>
        <v>6.6</v>
      </c>
      <c r="E27" s="8"/>
      <c r="F27" s="8"/>
      <c r="G27" s="9">
        <f>H17</f>
        <v>60000</v>
      </c>
      <c r="H27" s="9">
        <f>H23</f>
        <v>7.8</v>
      </c>
    </row>
    <row r="28" spans="2:8">
      <c r="B28" s="16" t="s">
        <v>29</v>
      </c>
      <c r="C28" s="9">
        <f>C18</f>
        <v>16000</v>
      </c>
      <c r="D28" s="8">
        <v>0</v>
      </c>
      <c r="E28" s="8"/>
      <c r="F28" s="8"/>
      <c r="G28" s="9">
        <f>G18</f>
        <v>34000</v>
      </c>
      <c r="H28" s="8">
        <v>0</v>
      </c>
    </row>
    <row r="50" spans="2:7">
      <c r="B50" s="17" t="s">
        <v>33</v>
      </c>
      <c r="E50" s="19" t="s">
        <v>31</v>
      </c>
      <c r="F50" s="19"/>
      <c r="G50" t="s">
        <v>35</v>
      </c>
    </row>
    <row r="51" spans="2:7">
      <c r="D51" s="8" t="s">
        <v>30</v>
      </c>
      <c r="E51" s="9"/>
      <c r="F51" s="9"/>
    </row>
    <row r="53" spans="2:7">
      <c r="E53" s="8"/>
      <c r="F53" s="8"/>
    </row>
    <row r="54" spans="2:7">
      <c r="E54" s="9"/>
      <c r="F54" s="9"/>
    </row>
    <row r="55" spans="2:7">
      <c r="D55">
        <f>10000*0.75</f>
        <v>7500</v>
      </c>
      <c r="E55" s="10">
        <f>8000*0.75</f>
        <v>6000</v>
      </c>
      <c r="F55" s="10"/>
    </row>
    <row r="56" spans="2:7">
      <c r="E56">
        <f>45000000/1500</f>
        <v>30000</v>
      </c>
    </row>
    <row r="57" spans="2:7">
      <c r="D57" t="s">
        <v>32</v>
      </c>
      <c r="E57" s="10">
        <v>27600</v>
      </c>
      <c r="F57" s="10"/>
    </row>
    <row r="65" spans="2:10">
      <c r="B65" s="17" t="s">
        <v>34</v>
      </c>
    </row>
    <row r="68" spans="2:10">
      <c r="F68">
        <v>0</v>
      </c>
    </row>
    <row r="69" spans="2:10">
      <c r="F69">
        <v>0.4</v>
      </c>
    </row>
    <row r="70" spans="2:10">
      <c r="G70" t="s">
        <v>39</v>
      </c>
      <c r="H70" s="10">
        <f>C15*(-1*(1-F69)*G18-F68)</f>
        <v>-81600000</v>
      </c>
      <c r="I70" s="10">
        <f>G15*((1-F69)*C18+F68)</f>
        <v>19200000</v>
      </c>
      <c r="J70">
        <f>(1-F69)*(C15-G15)</f>
        <v>1200</v>
      </c>
    </row>
    <row r="71" spans="2:10">
      <c r="I71" s="20">
        <f>(H70+I70)/J70</f>
        <v>-52000</v>
      </c>
    </row>
  </sheetData>
  <mergeCells count="3">
    <mergeCell ref="B16:D16"/>
    <mergeCell ref="F16:H16"/>
    <mergeCell ref="E50:F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PROBLEMA1</vt:lpstr>
      <vt:lpstr>PROBLEMA 2</vt:lpstr>
      <vt:lpstr>PROBLEMA1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Brazil Batres</cp:lastModifiedBy>
  <dcterms:created xsi:type="dcterms:W3CDTF">2020-04-28T18:39:32Z</dcterms:created>
  <dcterms:modified xsi:type="dcterms:W3CDTF">2023-04-28T00:50:43Z</dcterms:modified>
</cp:coreProperties>
</file>