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3 CICLO 1\FUNDAMENTOS DE ADMINISTRACIÓN Y ANÁLISIS FINANCIERO\Semana 14\"/>
    </mc:Choice>
  </mc:AlternateContent>
  <xr:revisionPtr revIDLastSave="0" documentId="13_ncr:1_{132D259B-5FFA-4F0B-ABA8-2D244D0682E8}" xr6:coauthVersionLast="47" xr6:coauthVersionMax="47" xr10:uidLastSave="{00000000-0000-0000-0000-000000000000}"/>
  <bookViews>
    <workbookView xWindow="-108" yWindow="-108" windowWidth="23256" windowHeight="12456" activeTab="1" xr2:uid="{82D59EE6-715E-4940-AA5B-8175158A4316}"/>
  </bookViews>
  <sheets>
    <sheet name="PROBLEMA1" sheetId="4" r:id="rId1"/>
    <sheet name="PROBLEM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4" l="1"/>
  <c r="C30" i="4"/>
  <c r="H29" i="4"/>
  <c r="H28" i="4"/>
  <c r="G29" i="4"/>
  <c r="G28" i="4"/>
  <c r="D29" i="4"/>
  <c r="D28" i="4"/>
  <c r="C29" i="4"/>
  <c r="C28" i="4"/>
  <c r="H23" i="4"/>
  <c r="H25" i="4" s="1"/>
  <c r="G25" i="4"/>
  <c r="G23" i="4"/>
  <c r="H22" i="4"/>
  <c r="G22" i="4"/>
  <c r="H21" i="4"/>
  <c r="G21" i="4"/>
  <c r="H18" i="4"/>
  <c r="H19" i="4" s="1"/>
  <c r="G18" i="4"/>
  <c r="G19" i="4" s="1"/>
  <c r="D25" i="4"/>
  <c r="C25" i="4"/>
  <c r="D23" i="4"/>
  <c r="C23" i="4"/>
  <c r="D22" i="4"/>
  <c r="C22" i="4"/>
  <c r="D21" i="4"/>
  <c r="C21" i="4"/>
  <c r="D19" i="4"/>
  <c r="C19" i="4"/>
  <c r="D18" i="4"/>
  <c r="C18" i="4"/>
</calcChain>
</file>

<file path=xl/sharedStrings.xml><?xml version="1.0" encoding="utf-8"?>
<sst xmlns="http://schemas.openxmlformats.org/spreadsheetml/2006/main" count="41" uniqueCount="31">
  <si>
    <t>Probabilidad</t>
  </si>
  <si>
    <t>Fuente de Capital</t>
  </si>
  <si>
    <t>Estructura de Capital A</t>
  </si>
  <si>
    <t>Estructura de Capital B</t>
  </si>
  <si>
    <t>Deuda a L.P.</t>
  </si>
  <si>
    <t>Acciones Preferentes</t>
  </si>
  <si>
    <t>Acciones Comunes</t>
  </si>
  <si>
    <t>8,000 acciones</t>
  </si>
  <si>
    <t>10,000 acciones</t>
  </si>
  <si>
    <t>Q75,000.00 a una tasa cupón del 16%</t>
  </si>
  <si>
    <t>Q10,000.00 con un dividendo anual del 18%</t>
  </si>
  <si>
    <t>Q 50,000.00 a una tasa cupón del 15%</t>
  </si>
  <si>
    <t>Q15,000.00 con un dividendo anual del 18%</t>
  </si>
  <si>
    <t xml:space="preserve">Pronóstico de Ventas </t>
  </si>
  <si>
    <t>Estructura A</t>
  </si>
  <si>
    <t>Estructura B</t>
  </si>
  <si>
    <t>EBIT</t>
  </si>
  <si>
    <t>EBIT = UAII</t>
  </si>
  <si>
    <t>(-) Intereses</t>
  </si>
  <si>
    <t>UAI</t>
  </si>
  <si>
    <t>(-) Impuestos</t>
  </si>
  <si>
    <t>UN</t>
  </si>
  <si>
    <t>(-) Dividendos Preferentes</t>
  </si>
  <si>
    <t>UDAC</t>
  </si>
  <si>
    <t>EPS (UPA)</t>
  </si>
  <si>
    <t>COORDENADAS</t>
  </si>
  <si>
    <t>X</t>
  </si>
  <si>
    <t>Y</t>
  </si>
  <si>
    <t>EPS</t>
  </si>
  <si>
    <t>PE FINACIERO</t>
  </si>
  <si>
    <t>PEDIR COPIA PORQUE NO LOGRÉ COPIAR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</si>
</sst>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540A]* #,##0.00_ ;_-[$$-540A]* \-#,##0.00\ ;_-[$$-540A]* &quot;-&quot;??_ ;_-@_ "/>
    <numFmt numFmtId="166" formatCode="[$Q-100A]#,##0.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165" fontId="2" fillId="2" borderId="4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1" applyFont="1" applyAlignment="1">
      <alignment horizontal="center"/>
    </xf>
    <xf numFmtId="0" fontId="6" fillId="0" borderId="0" xfId="0" applyFont="1"/>
    <xf numFmtId="166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EBIT-EPS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PROBLEMA1!$B$16</c:f>
              <c:strCache>
                <c:ptCount val="1"/>
                <c:pt idx="0">
                  <c:v>Estructura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PROBLEMA1!$C$28:$C$30</c:f>
              <c:numCache>
                <c:formatCode>[$Q-100A]#,##0.00</c:formatCode>
                <c:ptCount val="3"/>
                <c:pt idx="0">
                  <c:v>30000</c:v>
                </c:pt>
                <c:pt idx="1">
                  <c:v>50000</c:v>
                </c:pt>
                <c:pt idx="2">
                  <c:v>14400</c:v>
                </c:pt>
              </c:numCache>
            </c:numRef>
          </c:xVal>
          <c:yVal>
            <c:numRef>
              <c:f>PROBLEMA1!$D$28:$D$30</c:f>
              <c:numCache>
                <c:formatCode>_("$"* #,##0.00_);_("$"* \(#,##0.00\);_("$"* "-"??_);_(@_)</c:formatCode>
                <c:ptCount val="3"/>
                <c:pt idx="0">
                  <c:v>1.4624999999999999</c:v>
                </c:pt>
                <c:pt idx="1">
                  <c:v>3.3374999999999999</c:v>
                </c:pt>
                <c:pt idx="2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4E-45A0-8F09-F6C137E20145}"/>
            </c:ext>
          </c:extLst>
        </c:ser>
        <c:ser>
          <c:idx val="1"/>
          <c:order val="1"/>
          <c:tx>
            <c:strRef>
              <c:f>PROBLEMA1!$F$16</c:f>
              <c:strCache>
                <c:ptCount val="1"/>
                <c:pt idx="0">
                  <c:v>Estructura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PROBLEMA1!$G$28:$G$30</c:f>
              <c:numCache>
                <c:formatCode>[$Q-100A]#,##0.00</c:formatCode>
                <c:ptCount val="3"/>
                <c:pt idx="0">
                  <c:v>30000</c:v>
                </c:pt>
                <c:pt idx="1">
                  <c:v>50000</c:v>
                </c:pt>
                <c:pt idx="2">
                  <c:v>11100</c:v>
                </c:pt>
              </c:numCache>
            </c:numRef>
          </c:xVal>
          <c:yVal>
            <c:numRef>
              <c:f>PROBLEMA1!$H$28:$H$30</c:f>
              <c:numCache>
                <c:formatCode>[$Q-100A]#,##0.00</c:formatCode>
                <c:ptCount val="3"/>
                <c:pt idx="0">
                  <c:v>1.4175</c:v>
                </c:pt>
                <c:pt idx="1">
                  <c:v>2.9175</c:v>
                </c:pt>
                <c:pt idx="2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4E-45A0-8F09-F6C137E20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665152"/>
        <c:axId val="2110667552"/>
      </c:scatterChart>
      <c:valAx>
        <c:axId val="211066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UTILIDAD OPEATIVA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[$Q-100A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10667552"/>
        <c:crosses val="autoZero"/>
        <c:crossBetween val="midCat"/>
      </c:valAx>
      <c:valAx>
        <c:axId val="21106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UTILIDADES</a:t>
                </a:r>
                <a:r>
                  <a:rPr lang="en-US" baseline="0"/>
                  <a:t> POR ACCIÓN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11066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175381</xdr:colOff>
      <xdr:row>0</xdr:row>
      <xdr:rowOff>84667</xdr:rowOff>
    </xdr:from>
    <xdr:to>
      <xdr:col>3</xdr:col>
      <xdr:colOff>786191</xdr:colOff>
      <xdr:row>2</xdr:row>
      <xdr:rowOff>54429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ED3FFCE-4B0D-4C6E-BBAE-AFC1B851241C}"/>
            </a:ext>
          </a:extLst>
        </xdr:cNvPr>
        <xdr:cNvSpPr txBox="1"/>
      </xdr:nvSpPr>
      <xdr:spPr>
        <a:xfrm>
          <a:off x="175381" y="84667"/>
          <a:ext cx="5829905" cy="33261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tienen dos opciones a elegir de estructura de capital: A y B, presentadas en la siguiente tabla.  </a:t>
          </a:r>
          <a:endParaRPr lang="es-GT" sz="1100"/>
        </a:p>
      </xdr:txBody>
    </xdr:sp>
    <xdr:clientData/>
  </xdr:twoCellAnchor>
  <xdr:twoCellAnchor>
    <xdr:from>
      <xdr:col>0</xdr:col>
      <xdr:colOff>267908</xdr:colOff>
      <xdr:row>7</xdr:row>
      <xdr:rowOff>180975</xdr:rowOff>
    </xdr:from>
    <xdr:to>
      <xdr:col>8</xdr:col>
      <xdr:colOff>495905</xdr:colOff>
      <xdr:row>13</xdr:row>
      <xdr:rowOff>2873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A6874E7-1709-4236-A2E8-1C31EDE8515A}"/>
            </a:ext>
          </a:extLst>
        </xdr:cNvPr>
        <xdr:cNvSpPr txBox="1"/>
      </xdr:nvSpPr>
      <xdr:spPr>
        <a:xfrm>
          <a:off x="267908" y="2219023"/>
          <a:ext cx="9402235" cy="103142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Calcule dos coordenadas EBIT-EPS para cada una de las estructuras seleccionando dos niveles de EBIT: 1.  Q30,00.00 y 2.  Q50,000.00.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Grafique las dos estructuras de capital en la misma serie de ejes EBIT-EPS.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Analice el apalancamiento y el riesgo relacionaos con cada una de las estructuras.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¿Sobre qué limite de EBIT se prefiere cada estructura?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¿Qué estructura recomienda si la empresa espera que sus EBIT sean de Q35,000.00?</a:t>
          </a:r>
        </a:p>
        <a:p>
          <a:endParaRPr lang="es-GT" sz="1100"/>
        </a:p>
      </xdr:txBody>
    </xdr:sp>
    <xdr:clientData/>
  </xdr:twoCellAnchor>
  <xdr:twoCellAnchor>
    <xdr:from>
      <xdr:col>2</xdr:col>
      <xdr:colOff>37798</xdr:colOff>
      <xdr:row>31</xdr:row>
      <xdr:rowOff>188987</xdr:rowOff>
    </xdr:from>
    <xdr:to>
      <xdr:col>5</xdr:col>
      <xdr:colOff>1566303</xdr:colOff>
      <xdr:row>34</xdr:row>
      <xdr:rowOff>186964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16">
              <a:extLst>
                <a:ext uri="{FF2B5EF4-FFF2-40B4-BE49-F238E27FC236}">
                  <a16:creationId xmlns:a16="http://schemas.microsoft.com/office/drawing/2014/main" id="{E2F44EA8-8B60-49F8-84B3-A05608B2FA8C}"/>
                </a:ext>
              </a:extLst>
            </xdr:cNvPr>
            <xdr:cNvSpPr txBox="1"/>
          </xdr:nvSpPr>
          <xdr:spPr>
            <a:xfrm>
              <a:off x="2471965" y="6894285"/>
              <a:ext cx="4786659" cy="56494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G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>
                        <a:latin typeface="Cambria Math" panose="02040503050406030204" pitchFamily="18" charset="0"/>
                      </a:rPr>
                      <m:t>𝑈𝐴𝐼𝐼</m:t>
                    </m:r>
                    <m:r>
                      <a:rPr lang="es-MX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>
                        <a:latin typeface="Cambria Math" panose="02040503050406030204" pitchFamily="18" charset="0"/>
                      </a:rPr>
                      <m:t>𝐼𝑛𝑡𝑒𝑟𝑒𝑠𝑒𝑠</m:t>
                    </m:r>
                    <m:r>
                      <a:rPr lang="es-MX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>
                            <a:latin typeface="Cambria Math" panose="02040503050406030204" pitchFamily="18" charset="0"/>
                          </a:rPr>
                          <m:t>𝐷𝑖𝑣𝑖𝑑𝑒𝑛𝑑𝑜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𝑃𝑟𝑒𝑓𝑒𝑟𝑒𝑛𝑡𝑒</m:t>
                        </m:r>
                      </m:num>
                      <m:den>
                        <m:r>
                          <a:rPr lang="es-MX">
                            <a:latin typeface="Cambria Math" panose="02040503050406030204" pitchFamily="18" charset="0"/>
                          </a:rPr>
                          <m:t>1 −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𝑇𝑎𝑠𝑎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𝐹𝑖𝑠𝑐𝑎𝑙</m:t>
                        </m:r>
                      </m:den>
                    </m:f>
                  </m:oMath>
                </m:oMathPara>
              </a14:m>
              <a:endParaRPr lang="es-GT"/>
            </a:p>
          </xdr:txBody>
        </xdr:sp>
      </mc:Choice>
      <mc:Fallback xmlns="">
        <xdr:sp macro="" textlink="">
          <xdr:nvSpPr>
            <xdr:cNvPr id="4" name="CuadroTexto 16">
              <a:extLst>
                <a:ext uri="{FF2B5EF4-FFF2-40B4-BE49-F238E27FC236}">
                  <a16:creationId xmlns:a16="http://schemas.microsoft.com/office/drawing/2014/main" id="{E2F44EA8-8B60-49F8-84B3-A05608B2FA8C}"/>
                </a:ext>
              </a:extLst>
            </xdr:cNvPr>
            <xdr:cNvSpPr txBox="1"/>
          </xdr:nvSpPr>
          <xdr:spPr>
            <a:xfrm>
              <a:off x="2471965" y="6894285"/>
              <a:ext cx="4786659" cy="56494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G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i="0">
                  <a:latin typeface="Cambria Math" panose="02040503050406030204" pitchFamily="18" charset="0"/>
                </a:rPr>
                <a:t>𝑈𝐴𝐼𝐼=𝐼𝑛𝑡𝑒𝑟𝑒𝑠𝑒𝑠+(𝐷𝑖𝑣𝑖𝑑𝑒𝑛𝑑𝑜 𝑃𝑟𝑒𝑓𝑒𝑟𝑒𝑛𝑡𝑒)/(1 −𝑇𝑎𝑠𝑎 𝐹𝑖𝑠𝑐𝑎𝑙)</a:t>
              </a:r>
              <a:endParaRPr lang="es-GT"/>
            </a:p>
          </xdr:txBody>
        </xdr:sp>
      </mc:Fallback>
    </mc:AlternateContent>
    <xdr:clientData/>
  </xdr:twoCellAnchor>
  <xdr:twoCellAnchor>
    <xdr:from>
      <xdr:col>2</xdr:col>
      <xdr:colOff>163285</xdr:colOff>
      <xdr:row>36</xdr:row>
      <xdr:rowOff>30691</xdr:rowOff>
    </xdr:from>
    <xdr:to>
      <xdr:col>5</xdr:col>
      <xdr:colOff>1477131</xdr:colOff>
      <xdr:row>50</xdr:row>
      <xdr:rowOff>128058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BC7D22-B03D-E9ED-1915-D9FCAFDAD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786190</xdr:colOff>
      <xdr:row>51</xdr:row>
      <xdr:rowOff>0</xdr:rowOff>
    </xdr:from>
    <xdr:to>
      <xdr:col>3</xdr:col>
      <xdr:colOff>654332</xdr:colOff>
      <xdr:row>55</xdr:row>
      <xdr:rowOff>7619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C75EF5-AA7C-4BF9-62D9-0B9F3CD49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190" y="10141857"/>
          <a:ext cx="3780952" cy="733333"/>
        </a:xfrm>
        <a:prstGeom prst="rect">
          <a:avLst/>
        </a:prstGeom>
      </xdr:spPr>
    </xdr:pic>
    <xdr:clientData/>
  </xdr:twoCellAnchor>
  <xdr:oneCellAnchor>
    <xdr:from>
      <xdr:col>6</xdr:col>
      <xdr:colOff>195943</xdr:colOff>
      <xdr:row>41</xdr:row>
      <xdr:rowOff>21771</xdr:rowOff>
    </xdr:from>
    <xdr:ext cx="6583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783122B-FA3E-F660-9375-D3ACD8DC9249}"/>
                </a:ext>
              </a:extLst>
            </xdr:cNvPr>
            <xdr:cNvSpPr txBox="1"/>
          </xdr:nvSpPr>
          <xdr:spPr>
            <a:xfrm>
              <a:off x="7759914" y="8459800"/>
              <a:ext cx="6583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100" b="0" i="1">
                        <a:latin typeface="Cambria Math" panose="02040503050406030204" pitchFamily="18" charset="0"/>
                      </a:rPr>
                      <m:t>(1−0.25)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783122B-FA3E-F660-9375-D3ACD8DC9249}"/>
                </a:ext>
              </a:extLst>
            </xdr:cNvPr>
            <xdr:cNvSpPr txBox="1"/>
          </xdr:nvSpPr>
          <xdr:spPr>
            <a:xfrm>
              <a:off x="7759914" y="8459800"/>
              <a:ext cx="6583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GT" sz="1100" b="0" i="0">
                  <a:latin typeface="Cambria Math" panose="02040503050406030204" pitchFamily="18" charset="0"/>
                </a:rPr>
                <a:t>(1−0.25)</a:t>
              </a:r>
              <a:endParaRPr lang="es-G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156882</xdr:colOff>
      <xdr:row>0</xdr:row>
      <xdr:rowOff>58831</xdr:rowOff>
    </xdr:from>
    <xdr:to>
      <xdr:col>9</xdr:col>
      <xdr:colOff>471207</xdr:colOff>
      <xdr:row>2</xdr:row>
      <xdr:rowOff>49306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942B320-4C66-4BAF-8DAA-C3019FE55BB3}"/>
            </a:ext>
          </a:extLst>
        </xdr:cNvPr>
        <xdr:cNvSpPr txBox="1"/>
      </xdr:nvSpPr>
      <xdr:spPr>
        <a:xfrm>
          <a:off x="156882" y="58831"/>
          <a:ext cx="8550649" cy="3602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corporación JCV ha elaborado el siguiente pronóstico de ventas.  Se incluye la probabilidad para cada nivel de ventas:</a:t>
          </a:r>
        </a:p>
        <a:p>
          <a:endParaRPr lang="es-GT" sz="1100"/>
        </a:p>
      </xdr:txBody>
    </xdr:sp>
    <xdr:clientData/>
  </xdr:twoCellAnchor>
  <xdr:twoCellAnchor>
    <xdr:from>
      <xdr:col>0</xdr:col>
      <xdr:colOff>126066</xdr:colOff>
      <xdr:row>7</xdr:row>
      <xdr:rowOff>71156</xdr:rowOff>
    </xdr:from>
    <xdr:to>
      <xdr:col>10</xdr:col>
      <xdr:colOff>526116</xdr:colOff>
      <xdr:row>13</xdr:row>
      <xdr:rowOff>128867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473C5C0-EF74-419C-BC58-9A9493842672}"/>
            </a:ext>
          </a:extLst>
        </xdr:cNvPr>
        <xdr:cNvSpPr txBox="1"/>
      </xdr:nvSpPr>
      <xdr:spPr>
        <a:xfrm>
          <a:off x="126066" y="1393450"/>
          <a:ext cx="9426388" cy="116709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empresa tiene costos de operación fijos de $75,000.00 y costos de operación variables de 70% del nivel de ventas. La compañía paga $12,000.00 de intereses por período. 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tasa fiscal es del 25%.  </a:t>
          </a:r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Suponga que existen 10,000 acciones comunes. 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Hay ahorro fiscal con pérdidas.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Calcule las EBIT y calcule las EPS correspondientes a cada nivel de ventas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Calcule las EPS Esperadas, con su correspondiente desviación estándar y CV.</a:t>
          </a:r>
        </a:p>
        <a:p>
          <a:pPr lvl="0"/>
          <a:r>
            <a:rPr lang="es-G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Si la empresa tiene la oportunidad de reducir su apalancamiento a cero y no pagar ningún interés, ¿de cuanto serán las EPS esperadas, con su correspondiente desviación estándar y CV si el número de acciones entonces aumenta a 15,000?</a:t>
          </a:r>
        </a:p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8484-BEF0-4860-A779-D895C5915EA3}">
  <dimension ref="B3:H45"/>
  <sheetViews>
    <sheetView topLeftCell="D33" zoomScale="136" zoomScaleNormal="126" workbookViewId="0">
      <selection activeCell="G46" sqref="G46"/>
    </sheetView>
  </sheetViews>
  <sheetFormatPr baseColWidth="10" defaultColWidth="11.44140625" defaultRowHeight="14.4"/>
  <cols>
    <col min="2" max="2" width="25" bestFit="1" customWidth="1"/>
    <col min="3" max="3" width="20.5546875" customWidth="1"/>
    <col min="4" max="4" width="18" customWidth="1"/>
    <col min="5" max="5" width="10.33203125" customWidth="1"/>
    <col min="6" max="6" width="25" bestFit="1" customWidth="1"/>
    <col min="7" max="7" width="18.33203125" customWidth="1"/>
    <col min="8" max="8" width="12.33203125" bestFit="1" customWidth="1"/>
  </cols>
  <sheetData>
    <row r="3" spans="2:8" ht="15" thickBot="1"/>
    <row r="4" spans="2:8" ht="25.2" customHeight="1" thickBot="1">
      <c r="B4" s="4" t="s">
        <v>1</v>
      </c>
      <c r="C4" s="5" t="s">
        <v>2</v>
      </c>
      <c r="D4" s="5" t="s">
        <v>3</v>
      </c>
    </row>
    <row r="5" spans="2:8" ht="39" customHeight="1" thickBot="1">
      <c r="B5" s="3" t="s">
        <v>4</v>
      </c>
      <c r="C5" s="6" t="s">
        <v>9</v>
      </c>
      <c r="D5" s="6" t="s">
        <v>11</v>
      </c>
    </row>
    <row r="6" spans="2:8" ht="37.200000000000003" customHeight="1" thickBot="1">
      <c r="B6" s="3" t="s">
        <v>5</v>
      </c>
      <c r="C6" s="6" t="s">
        <v>10</v>
      </c>
      <c r="D6" s="6" t="s">
        <v>12</v>
      </c>
    </row>
    <row r="7" spans="2:8" ht="15" thickBot="1">
      <c r="B7" s="3" t="s">
        <v>6</v>
      </c>
      <c r="C7" s="6" t="s">
        <v>7</v>
      </c>
      <c r="D7" s="6" t="s">
        <v>8</v>
      </c>
    </row>
    <row r="8" spans="2:8" ht="24" customHeight="1"/>
    <row r="16" spans="2:8">
      <c r="B16" s="16" t="s">
        <v>14</v>
      </c>
      <c r="C16" s="16"/>
      <c r="D16" s="16"/>
      <c r="E16" s="8"/>
      <c r="F16" s="16" t="s">
        <v>15</v>
      </c>
      <c r="G16" s="16"/>
      <c r="H16" s="16"/>
    </row>
    <row r="17" spans="2:8">
      <c r="B17" s="8" t="s">
        <v>17</v>
      </c>
      <c r="C17" s="9">
        <v>30000</v>
      </c>
      <c r="D17" s="9">
        <v>50000</v>
      </c>
      <c r="E17" s="8"/>
      <c r="F17" s="8" t="s">
        <v>16</v>
      </c>
      <c r="G17" s="9">
        <v>30000</v>
      </c>
      <c r="H17" s="9">
        <v>50000</v>
      </c>
    </row>
    <row r="18" spans="2:8">
      <c r="B18" s="8" t="s">
        <v>18</v>
      </c>
      <c r="C18" s="9">
        <f>75000*0.16</f>
        <v>12000</v>
      </c>
      <c r="D18" s="9">
        <f>75000*0.16</f>
        <v>12000</v>
      </c>
      <c r="F18" s="8" t="s">
        <v>18</v>
      </c>
      <c r="G18" s="9">
        <f>50000*15%</f>
        <v>7500</v>
      </c>
      <c r="H18" s="9">
        <f>50000*15%</f>
        <v>7500</v>
      </c>
    </row>
    <row r="19" spans="2:8">
      <c r="B19" s="8" t="s">
        <v>19</v>
      </c>
      <c r="C19" s="9">
        <f>C17-C18</f>
        <v>18000</v>
      </c>
      <c r="D19" s="9">
        <f>D17-D18</f>
        <v>38000</v>
      </c>
      <c r="F19" s="8" t="s">
        <v>19</v>
      </c>
      <c r="G19" s="9">
        <f>G17-G18</f>
        <v>22500</v>
      </c>
      <c r="H19" s="9">
        <f>H17-H18</f>
        <v>42500</v>
      </c>
    </row>
    <row r="20" spans="2:8">
      <c r="B20" s="8" t="s">
        <v>20</v>
      </c>
      <c r="C20" s="9">
        <v>0.25</v>
      </c>
      <c r="D20" s="9">
        <v>0.25</v>
      </c>
      <c r="F20" s="8" t="s">
        <v>20</v>
      </c>
      <c r="G20" s="9">
        <v>0.25</v>
      </c>
      <c r="H20" s="9">
        <v>0.25</v>
      </c>
    </row>
    <row r="21" spans="2:8">
      <c r="B21" s="8" t="s">
        <v>21</v>
      </c>
      <c r="C21" s="9">
        <f>C19-(C20*C19)</f>
        <v>13500</v>
      </c>
      <c r="D21" s="9">
        <f>D19-(D20*D19)</f>
        <v>28500</v>
      </c>
      <c r="F21" s="8" t="s">
        <v>21</v>
      </c>
      <c r="G21" s="9">
        <f>G19-(G20*G19)</f>
        <v>16875</v>
      </c>
      <c r="H21" s="9">
        <f>H19-(H20*H19)</f>
        <v>31875</v>
      </c>
    </row>
    <row r="22" spans="2:8">
      <c r="B22" s="8" t="s">
        <v>22</v>
      </c>
      <c r="C22" s="9">
        <f>10000*18%</f>
        <v>1800</v>
      </c>
      <c r="D22" s="9">
        <f>10000*18%</f>
        <v>1800</v>
      </c>
      <c r="F22" s="8" t="s">
        <v>22</v>
      </c>
      <c r="G22" s="9">
        <f>15000*18%</f>
        <v>2700</v>
      </c>
      <c r="H22" s="9">
        <f>15000*18%</f>
        <v>2700</v>
      </c>
    </row>
    <row r="23" spans="2:8">
      <c r="B23" s="8" t="s">
        <v>23</v>
      </c>
      <c r="C23" s="9">
        <f>C21-C22</f>
        <v>11700</v>
      </c>
      <c r="D23" s="9">
        <f>D21-D22</f>
        <v>26700</v>
      </c>
      <c r="F23" s="8" t="s">
        <v>23</v>
      </c>
      <c r="G23" s="9">
        <f>G21-G22</f>
        <v>14175</v>
      </c>
      <c r="H23" s="9">
        <f>H21-H22</f>
        <v>29175</v>
      </c>
    </row>
    <row r="24" spans="2:8">
      <c r="B24" s="8"/>
      <c r="C24" s="8"/>
      <c r="D24" s="8"/>
      <c r="F24" s="8"/>
      <c r="G24" s="8"/>
      <c r="H24" s="8"/>
    </row>
    <row r="25" spans="2:8">
      <c r="B25" s="11" t="s">
        <v>24</v>
      </c>
      <c r="C25" s="12">
        <f>C23/8000</f>
        <v>1.4624999999999999</v>
      </c>
      <c r="D25" s="12">
        <f>D23/8000</f>
        <v>3.3374999999999999</v>
      </c>
      <c r="E25" s="13"/>
      <c r="F25" s="11" t="s">
        <v>24</v>
      </c>
      <c r="G25" s="14">
        <f>G23/10000</f>
        <v>1.4175</v>
      </c>
      <c r="H25" s="14">
        <f>H23/10000</f>
        <v>2.9175</v>
      </c>
    </row>
    <row r="26" spans="2:8">
      <c r="F26" s="8"/>
      <c r="G26" s="8"/>
      <c r="H26" s="8"/>
    </row>
    <row r="27" spans="2:8">
      <c r="B27" s="15" t="s">
        <v>25</v>
      </c>
      <c r="C27" s="8" t="s">
        <v>26</v>
      </c>
      <c r="D27" s="8" t="s">
        <v>27</v>
      </c>
      <c r="E27" s="8"/>
      <c r="F27" s="8"/>
      <c r="G27" s="8" t="s">
        <v>26</v>
      </c>
      <c r="H27" s="8" t="s">
        <v>27</v>
      </c>
    </row>
    <row r="28" spans="2:8">
      <c r="B28" s="15" t="s">
        <v>16</v>
      </c>
      <c r="C28" s="9">
        <f>C17</f>
        <v>30000</v>
      </c>
      <c r="D28" s="10">
        <f>C25</f>
        <v>1.4624999999999999</v>
      </c>
      <c r="E28" s="8"/>
      <c r="F28" s="8"/>
      <c r="G28" s="9">
        <f>G17</f>
        <v>30000</v>
      </c>
      <c r="H28" s="9">
        <f>G25</f>
        <v>1.4175</v>
      </c>
    </row>
    <row r="29" spans="2:8">
      <c r="B29" s="15" t="s">
        <v>28</v>
      </c>
      <c r="C29" s="9">
        <f>D17</f>
        <v>50000</v>
      </c>
      <c r="D29" s="10">
        <f>D25</f>
        <v>3.3374999999999999</v>
      </c>
      <c r="E29" s="8"/>
      <c r="F29" s="8"/>
      <c r="G29" s="9">
        <f>H17</f>
        <v>50000</v>
      </c>
      <c r="H29" s="9">
        <f>H25</f>
        <v>2.9175</v>
      </c>
    </row>
    <row r="30" spans="2:8">
      <c r="B30" s="15" t="s">
        <v>29</v>
      </c>
      <c r="C30" s="9">
        <f>C18+(C22/(1-C20))</f>
        <v>14400</v>
      </c>
      <c r="D30" s="8">
        <v>0</v>
      </c>
      <c r="E30" s="8"/>
      <c r="F30" s="8"/>
      <c r="G30" s="9">
        <f>G18+(G22/(1-G20))</f>
        <v>11100</v>
      </c>
      <c r="H30" s="8">
        <v>0</v>
      </c>
    </row>
    <row r="45" spans="7:7">
      <c r="G45" s="17" t="s">
        <v>30</v>
      </c>
    </row>
  </sheetData>
  <mergeCells count="2">
    <mergeCell ref="B16:D16"/>
    <mergeCell ref="F16:H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1D78-065B-4C59-94DD-DB35D9DD92EC}">
  <dimension ref="B3:C7"/>
  <sheetViews>
    <sheetView tabSelected="1" topLeftCell="A7" zoomScale="136" zoomScaleNormal="136" workbookViewId="0">
      <selection activeCell="C18" sqref="C18"/>
    </sheetView>
  </sheetViews>
  <sheetFormatPr baseColWidth="10" defaultColWidth="11.44140625" defaultRowHeight="14.4"/>
  <cols>
    <col min="2" max="2" width="14.5546875" customWidth="1"/>
    <col min="3" max="3" width="24.88671875" customWidth="1"/>
    <col min="4" max="6" width="12.6640625" bestFit="1" customWidth="1"/>
  </cols>
  <sheetData>
    <row r="3" spans="2:3" ht="15" thickBot="1"/>
    <row r="4" spans="2:3" ht="15" thickBot="1">
      <c r="B4" s="1" t="s">
        <v>0</v>
      </c>
      <c r="C4" s="2" t="s">
        <v>13</v>
      </c>
    </row>
    <row r="5" spans="2:3" ht="15" thickBot="1">
      <c r="B5" s="3">
        <v>0.2</v>
      </c>
      <c r="C5" s="7">
        <v>200000</v>
      </c>
    </row>
    <row r="6" spans="2:3" ht="15" thickBot="1">
      <c r="B6" s="3">
        <v>0.6</v>
      </c>
      <c r="C6" s="7">
        <v>300000</v>
      </c>
    </row>
    <row r="7" spans="2:3" ht="15" thickBot="1">
      <c r="B7" s="3">
        <v>0.2</v>
      </c>
      <c r="C7" s="7">
        <v>400000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PROBLEMA1</vt:lpstr>
      <vt:lpstr>PROBLEMA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Brazil Batres</cp:lastModifiedBy>
  <dcterms:created xsi:type="dcterms:W3CDTF">2020-04-28T18:39:32Z</dcterms:created>
  <dcterms:modified xsi:type="dcterms:W3CDTF">2023-04-26T01:24:40Z</dcterms:modified>
</cp:coreProperties>
</file>