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A7F1BBB3-9C56-4C69-8B5D-16734FB28890}" xr6:coauthVersionLast="47" xr6:coauthVersionMax="47" xr10:uidLastSave="{00000000-0000-0000-0000-000000000000}"/>
  <bookViews>
    <workbookView xWindow="-108" yWindow="-108" windowWidth="23256" windowHeight="12456" xr2:uid="{5B9D8D22-2013-4204-9DA3-29E965C8F163}"/>
  </bookViews>
  <sheets>
    <sheet name="ALUM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G41" i="1"/>
  <c r="F37" i="1"/>
  <c r="F36" i="1"/>
  <c r="G38" i="1" s="1"/>
  <c r="F27" i="1"/>
  <c r="F26" i="1"/>
  <c r="F22" i="1"/>
  <c r="F25" i="1"/>
  <c r="D42" i="1"/>
  <c r="D43" i="1"/>
  <c r="D44" i="1"/>
  <c r="D46" i="1"/>
  <c r="D48" i="1"/>
  <c r="D49" i="1"/>
  <c r="D33" i="1"/>
  <c r="F23" i="1" s="1"/>
  <c r="D34" i="1"/>
  <c r="F24" i="1" s="1"/>
  <c r="D36" i="1"/>
  <c r="F31" i="1" s="1"/>
  <c r="G32" i="1" s="1"/>
  <c r="D37" i="1"/>
  <c r="D32" i="1"/>
  <c r="F6" i="1"/>
  <c r="C50" i="1"/>
  <c r="D50" i="1" s="1"/>
  <c r="B50" i="1"/>
  <c r="C45" i="1"/>
  <c r="C47" i="1" s="1"/>
  <c r="B45" i="1"/>
  <c r="B47" i="1" s="1"/>
  <c r="B51" i="1" s="1"/>
  <c r="C38" i="1"/>
  <c r="B38" i="1"/>
  <c r="D38" i="1" s="1"/>
  <c r="C35" i="1"/>
  <c r="B35" i="1"/>
  <c r="D35" i="1" s="1"/>
  <c r="C25" i="1"/>
  <c r="B25" i="1"/>
  <c r="C8" i="1"/>
  <c r="C11" i="1" s="1"/>
  <c r="C13" i="1" s="1"/>
  <c r="B8" i="1"/>
  <c r="B11" i="1" s="1"/>
  <c r="B13" i="1" s="1"/>
  <c r="D47" i="1" l="1"/>
  <c r="D45" i="1"/>
  <c r="C51" i="1"/>
  <c r="D51" i="1" s="1"/>
  <c r="B39" i="1"/>
  <c r="C39" i="1"/>
  <c r="B14" i="1"/>
  <c r="B15" i="1" s="1"/>
  <c r="C14" i="1"/>
  <c r="C15" i="1" s="1"/>
  <c r="F21" i="1" l="1"/>
  <c r="G28" i="1" s="1"/>
  <c r="G40" i="1" s="1"/>
  <c r="G42" i="1" s="1"/>
  <c r="F7" i="1"/>
  <c r="F8" i="1" s="1"/>
  <c r="F10" i="1" s="1"/>
  <c r="F12" i="1" s="1"/>
  <c r="D39" i="1"/>
  <c r="C24" i="1"/>
  <c r="C17" i="1"/>
  <c r="C19" i="1" s="1"/>
  <c r="B24" i="1"/>
  <c r="B17" i="1"/>
  <c r="B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E9" authorId="0" shapeId="0" xr:uid="{B74CD4B9-5C85-42B0-AE4C-A7F6E906CC62}">
      <text>
        <r>
          <rPr>
            <b/>
            <sz val="9"/>
            <color indexed="81"/>
            <rFont val="Tahoma"/>
            <family val="2"/>
          </rPr>
          <t>Brazil Batres:</t>
        </r>
        <r>
          <rPr>
            <sz val="9"/>
            <color indexed="81"/>
            <rFont val="Tahoma"/>
            <family val="2"/>
          </rPr>
          <t xml:space="preserve">
El dividendo preferente se calcula con un porcentaje del valor de la acción</t>
        </r>
      </text>
    </comment>
  </commentList>
</comments>
</file>

<file path=xl/sharedStrings.xml><?xml version="1.0" encoding="utf-8"?>
<sst xmlns="http://schemas.openxmlformats.org/spreadsheetml/2006/main" count="84" uniqueCount="76">
  <si>
    <t>Ventas</t>
  </si>
  <si>
    <t>Costo de Ventas</t>
  </si>
  <si>
    <t>Utilidad bruta</t>
  </si>
  <si>
    <t>Gastos fijos operativos (sin depreciación)</t>
  </si>
  <si>
    <t>Depreciación</t>
  </si>
  <si>
    <t>UAII</t>
  </si>
  <si>
    <t>Intereses</t>
  </si>
  <si>
    <t>UAI</t>
  </si>
  <si>
    <t xml:space="preserve">Impuestos  </t>
  </si>
  <si>
    <t>Utilidad Neta</t>
  </si>
  <si>
    <t>Dividendos preferentes</t>
  </si>
  <si>
    <t>UDAC</t>
  </si>
  <si>
    <t>Dividendos comunes</t>
  </si>
  <si>
    <t>Utilidades retenidas</t>
  </si>
  <si>
    <t>Acciones en circulación</t>
  </si>
  <si>
    <t>Precio de acciones comunes</t>
  </si>
  <si>
    <t>Utilidades por acción</t>
  </si>
  <si>
    <t>Dividendos por acción</t>
  </si>
  <si>
    <t>Activos</t>
  </si>
  <si>
    <t>Caja y Bancos</t>
  </si>
  <si>
    <t>Clientes</t>
  </si>
  <si>
    <t>Inventarios</t>
  </si>
  <si>
    <t>Total activos corrientes</t>
  </si>
  <si>
    <t>Planta y equipo, bruto</t>
  </si>
  <si>
    <t>Depreciación acumulada</t>
  </si>
  <si>
    <t>Planta y equipo, neto</t>
  </si>
  <si>
    <t>Activos totales</t>
  </si>
  <si>
    <t>Pasivos y Capital Contable</t>
  </si>
  <si>
    <t>Proveedores por pagar</t>
  </si>
  <si>
    <t>Gastos Diversos</t>
  </si>
  <si>
    <t>Cuentas por pagar</t>
  </si>
  <si>
    <t>Total pasivos corrientes</t>
  </si>
  <si>
    <t>Financiamiento a largo plazo</t>
  </si>
  <si>
    <t xml:space="preserve">Total pasivos </t>
  </si>
  <si>
    <t xml:space="preserve">Capital contable </t>
  </si>
  <si>
    <t>Total pasivos y capital contable</t>
  </si>
  <si>
    <t>FÁBRICA DE BOLSAS, S.A.</t>
  </si>
  <si>
    <t>ESTADO DE RESULTADOS</t>
  </si>
  <si>
    <t>EXPRESADO EN MILES DE QUETZALES</t>
  </si>
  <si>
    <t>ANEXO</t>
  </si>
  <si>
    <t>BALANCE GENERAL</t>
  </si>
  <si>
    <t>ESTADO DE UTILIDADES RETENIDAS</t>
  </si>
  <si>
    <t>DEL 01 DE ENERO AL 31 DE DICIEMBRE DEL 2022</t>
  </si>
  <si>
    <t>Saldo al inicio del período</t>
  </si>
  <si>
    <t>(+) Utilidad del período</t>
  </si>
  <si>
    <t>Utilidad disponible para los accionistas comunes y preferentes</t>
  </si>
  <si>
    <t>(-) Dividendos preferentes</t>
  </si>
  <si>
    <t>Capital Común y Preferente</t>
  </si>
  <si>
    <t>(-) Dividendos comunes</t>
  </si>
  <si>
    <t>Saldo de utilidades retenidas al inicio del período</t>
  </si>
  <si>
    <t>Saldo de utilidades retenidas al final del período</t>
  </si>
  <si>
    <t>Utilidad disponible para los accionistas comunes</t>
  </si>
  <si>
    <t>FNE PROVENIENTE DE ACTIVIDADES DE OPERACIÓN</t>
  </si>
  <si>
    <t>ESTADO DE FLUJOS DE EFECTIVO</t>
  </si>
  <si>
    <t>Utilidad del período</t>
  </si>
  <si>
    <t>(+) Depreciación del período</t>
  </si>
  <si>
    <t>Aumento en Clientes</t>
  </si>
  <si>
    <t>Aumeno de Inventarios</t>
  </si>
  <si>
    <t>Aumento de los proveedores por pagar</t>
  </si>
  <si>
    <t>Aumento de Gastos Diversos</t>
  </si>
  <si>
    <t>Aumento de Cuentas por pagar</t>
  </si>
  <si>
    <t>Suma del FNE por actividades de operación</t>
  </si>
  <si>
    <t>FNE PROVENIENTE DE ACTIVIDADES DE INVERSIÓN</t>
  </si>
  <si>
    <t>Aumento de planta y equipo</t>
  </si>
  <si>
    <t>Suma del FNE por actividades de inversión</t>
  </si>
  <si>
    <t>FNE PROVENIENTE DE ACTIVIDADES DE FINANCIAMIENTO</t>
  </si>
  <si>
    <t>Aumento de Financiamiento a largo plazo</t>
  </si>
  <si>
    <t>Pago de dividendos preferentes</t>
  </si>
  <si>
    <t>Pago de dividendos comunes</t>
  </si>
  <si>
    <t>Suma del FNE por actividades de financiamiento</t>
  </si>
  <si>
    <t>Suma del FNE del período</t>
  </si>
  <si>
    <t>Saldo al final del período</t>
  </si>
  <si>
    <t>Actividades</t>
  </si>
  <si>
    <t>Operación</t>
  </si>
  <si>
    <t>Inversión</t>
  </si>
  <si>
    <t>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</si>
</sst>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indexed="56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9"/>
      <name val="Arial"/>
      <family val="2"/>
    </font>
    <font>
      <sz val="14"/>
      <color theme="9"/>
      <name val="Arial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44" fontId="0" fillId="0" borderId="0" xfId="0" applyNumberFormat="1"/>
    <xf numFmtId="0" fontId="3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4" fillId="0" borderId="0" xfId="0" applyFont="1"/>
    <xf numFmtId="164" fontId="4" fillId="0" borderId="0" xfId="1" applyFont="1" applyFill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2" fillId="0" borderId="3" xfId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/>
    <xf numFmtId="164" fontId="2" fillId="0" borderId="2" xfId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 applyAlignment="1">
      <alignment wrapText="1"/>
    </xf>
    <xf numFmtId="16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/>
    <xf numFmtId="164" fontId="11" fillId="0" borderId="1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44" fontId="0" fillId="2" borderId="0" xfId="0" applyNumberFormat="1" applyFill="1"/>
    <xf numFmtId="0" fontId="11" fillId="0" borderId="0" xfId="0" applyFont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ALUMNOS!$I$18:$I$20</c:f>
              <c:strCache>
                <c:ptCount val="3"/>
                <c:pt idx="0">
                  <c:v>Operación</c:v>
                </c:pt>
                <c:pt idx="1">
                  <c:v>Inversión</c:v>
                </c:pt>
                <c:pt idx="2">
                  <c:v>Financiamiento</c:v>
                </c:pt>
              </c:strCache>
            </c:strRef>
          </c:cat>
          <c:val>
            <c:numRef>
              <c:f>ALUMNOS!$J$18:$J$20</c:f>
              <c:numCache>
                <c:formatCode>_("Q"* #,##0.00_);_("Q"* \(#,##0.00\);_("Q"* "-"??_);_(@_)</c:formatCode>
                <c:ptCount val="3"/>
                <c:pt idx="0">
                  <c:v>85.375</c:v>
                </c:pt>
                <c:pt idx="1">
                  <c:v>-99</c:v>
                </c:pt>
                <c:pt idx="2">
                  <c:v>-3.379999999999999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D-4D8B-98E2-99DD050F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140319"/>
        <c:axId val="1841140735"/>
      </c:barChart>
      <c:catAx>
        <c:axId val="18411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41140735"/>
        <c:crosses val="autoZero"/>
        <c:auto val="1"/>
        <c:lblAlgn val="ctr"/>
        <c:lblOffset val="100"/>
        <c:noMultiLvlLbl val="0"/>
      </c:catAx>
      <c:valAx>
        <c:axId val="18411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411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662940</xdr:colOff>
      <xdr:row>20</xdr:row>
      <xdr:rowOff>156210</xdr:rowOff>
    </xdr:from>
    <xdr:to>
      <xdr:col>13</xdr:col>
      <xdr:colOff>480060</xdr:colOff>
      <xdr:row>32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99AF7-E716-0C99-7F80-F1161308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607E-BF7B-4247-A06D-630679840535}">
  <sheetPr>
    <pageSetUpPr fitToPage="1"/>
  </sheetPr>
  <dimension ref="A1:J56"/>
  <sheetViews>
    <sheetView tabSelected="1" topLeftCell="D12" zoomScaleNormal="100" workbookViewId="0">
      <selection activeCell="N13" sqref="N13"/>
    </sheetView>
  </sheetViews>
  <sheetFormatPr baseColWidth="10" defaultRowHeight="17.399999999999999" x14ac:dyDescent="0.3"/>
  <cols>
    <col min="1" max="1" width="51.6640625" customWidth="1"/>
    <col min="2" max="2" width="25.88671875" customWidth="1"/>
    <col min="3" max="3" width="27.109375" customWidth="1"/>
    <col min="5" max="5" width="78.88671875" customWidth="1"/>
    <col min="6" max="6" width="12.44140625" style="5" bestFit="1" customWidth="1"/>
    <col min="7" max="7" width="12.109375" bestFit="1" customWidth="1"/>
    <col min="257" max="257" width="76.6640625" customWidth="1"/>
    <col min="258" max="258" width="25.88671875" customWidth="1"/>
    <col min="259" max="259" width="27.109375" customWidth="1"/>
    <col min="513" max="513" width="76.6640625" customWidth="1"/>
    <col min="514" max="514" width="25.88671875" customWidth="1"/>
    <col min="515" max="515" width="27.109375" customWidth="1"/>
    <col min="769" max="769" width="76.6640625" customWidth="1"/>
    <col min="770" max="770" width="25.88671875" customWidth="1"/>
    <col min="771" max="771" width="27.109375" customWidth="1"/>
    <col min="1025" max="1025" width="76.6640625" customWidth="1"/>
    <col min="1026" max="1026" width="25.88671875" customWidth="1"/>
    <col min="1027" max="1027" width="27.109375" customWidth="1"/>
    <col min="1281" max="1281" width="76.6640625" customWidth="1"/>
    <col min="1282" max="1282" width="25.88671875" customWidth="1"/>
    <col min="1283" max="1283" width="27.109375" customWidth="1"/>
    <col min="1537" max="1537" width="76.6640625" customWidth="1"/>
    <col min="1538" max="1538" width="25.88671875" customWidth="1"/>
    <col min="1539" max="1539" width="27.109375" customWidth="1"/>
    <col min="1793" max="1793" width="76.6640625" customWidth="1"/>
    <col min="1794" max="1794" width="25.88671875" customWidth="1"/>
    <col min="1795" max="1795" width="27.109375" customWidth="1"/>
    <col min="2049" max="2049" width="76.6640625" customWidth="1"/>
    <col min="2050" max="2050" width="25.88671875" customWidth="1"/>
    <col min="2051" max="2051" width="27.109375" customWidth="1"/>
    <col min="2305" max="2305" width="76.6640625" customWidth="1"/>
    <col min="2306" max="2306" width="25.88671875" customWidth="1"/>
    <col min="2307" max="2307" width="27.109375" customWidth="1"/>
    <col min="2561" max="2561" width="76.6640625" customWidth="1"/>
    <col min="2562" max="2562" width="25.88671875" customWidth="1"/>
    <col min="2563" max="2563" width="27.109375" customWidth="1"/>
    <col min="2817" max="2817" width="76.6640625" customWidth="1"/>
    <col min="2818" max="2818" width="25.88671875" customWidth="1"/>
    <col min="2819" max="2819" width="27.109375" customWidth="1"/>
    <col min="3073" max="3073" width="76.6640625" customWidth="1"/>
    <col min="3074" max="3074" width="25.88671875" customWidth="1"/>
    <col min="3075" max="3075" width="27.109375" customWidth="1"/>
    <col min="3329" max="3329" width="76.6640625" customWidth="1"/>
    <col min="3330" max="3330" width="25.88671875" customWidth="1"/>
    <col min="3331" max="3331" width="27.109375" customWidth="1"/>
    <col min="3585" max="3585" width="76.6640625" customWidth="1"/>
    <col min="3586" max="3586" width="25.88671875" customWidth="1"/>
    <col min="3587" max="3587" width="27.109375" customWidth="1"/>
    <col min="3841" max="3841" width="76.6640625" customWidth="1"/>
    <col min="3842" max="3842" width="25.88671875" customWidth="1"/>
    <col min="3843" max="3843" width="27.109375" customWidth="1"/>
    <col min="4097" max="4097" width="76.6640625" customWidth="1"/>
    <col min="4098" max="4098" width="25.88671875" customWidth="1"/>
    <col min="4099" max="4099" width="27.109375" customWidth="1"/>
    <col min="4353" max="4353" width="76.6640625" customWidth="1"/>
    <col min="4354" max="4354" width="25.88671875" customWidth="1"/>
    <col min="4355" max="4355" width="27.109375" customWidth="1"/>
    <col min="4609" max="4609" width="76.6640625" customWidth="1"/>
    <col min="4610" max="4610" width="25.88671875" customWidth="1"/>
    <col min="4611" max="4611" width="27.109375" customWidth="1"/>
    <col min="4865" max="4865" width="76.6640625" customWidth="1"/>
    <col min="4866" max="4866" width="25.88671875" customWidth="1"/>
    <col min="4867" max="4867" width="27.109375" customWidth="1"/>
    <col min="5121" max="5121" width="76.6640625" customWidth="1"/>
    <col min="5122" max="5122" width="25.88671875" customWidth="1"/>
    <col min="5123" max="5123" width="27.109375" customWidth="1"/>
    <col min="5377" max="5377" width="76.6640625" customWidth="1"/>
    <col min="5378" max="5378" width="25.88671875" customWidth="1"/>
    <col min="5379" max="5379" width="27.109375" customWidth="1"/>
    <col min="5633" max="5633" width="76.6640625" customWidth="1"/>
    <col min="5634" max="5634" width="25.88671875" customWidth="1"/>
    <col min="5635" max="5635" width="27.109375" customWidth="1"/>
    <col min="5889" max="5889" width="76.6640625" customWidth="1"/>
    <col min="5890" max="5890" width="25.88671875" customWidth="1"/>
    <col min="5891" max="5891" width="27.109375" customWidth="1"/>
    <col min="6145" max="6145" width="76.6640625" customWidth="1"/>
    <col min="6146" max="6146" width="25.88671875" customWidth="1"/>
    <col min="6147" max="6147" width="27.109375" customWidth="1"/>
    <col min="6401" max="6401" width="76.6640625" customWidth="1"/>
    <col min="6402" max="6402" width="25.88671875" customWidth="1"/>
    <col min="6403" max="6403" width="27.109375" customWidth="1"/>
    <col min="6657" max="6657" width="76.6640625" customWidth="1"/>
    <col min="6658" max="6658" width="25.88671875" customWidth="1"/>
    <col min="6659" max="6659" width="27.109375" customWidth="1"/>
    <col min="6913" max="6913" width="76.6640625" customWidth="1"/>
    <col min="6914" max="6914" width="25.88671875" customWidth="1"/>
    <col min="6915" max="6915" width="27.109375" customWidth="1"/>
    <col min="7169" max="7169" width="76.6640625" customWidth="1"/>
    <col min="7170" max="7170" width="25.88671875" customWidth="1"/>
    <col min="7171" max="7171" width="27.109375" customWidth="1"/>
    <col min="7425" max="7425" width="76.6640625" customWidth="1"/>
    <col min="7426" max="7426" width="25.88671875" customWidth="1"/>
    <col min="7427" max="7427" width="27.109375" customWidth="1"/>
    <col min="7681" max="7681" width="76.6640625" customWidth="1"/>
    <col min="7682" max="7682" width="25.88671875" customWidth="1"/>
    <col min="7683" max="7683" width="27.109375" customWidth="1"/>
    <col min="7937" max="7937" width="76.6640625" customWidth="1"/>
    <col min="7938" max="7938" width="25.88671875" customWidth="1"/>
    <col min="7939" max="7939" width="27.109375" customWidth="1"/>
    <col min="8193" max="8193" width="76.6640625" customWidth="1"/>
    <col min="8194" max="8194" width="25.88671875" customWidth="1"/>
    <col min="8195" max="8195" width="27.109375" customWidth="1"/>
    <col min="8449" max="8449" width="76.6640625" customWidth="1"/>
    <col min="8450" max="8450" width="25.88671875" customWidth="1"/>
    <col min="8451" max="8451" width="27.109375" customWidth="1"/>
    <col min="8705" max="8705" width="76.6640625" customWidth="1"/>
    <col min="8706" max="8706" width="25.88671875" customWidth="1"/>
    <col min="8707" max="8707" width="27.109375" customWidth="1"/>
    <col min="8961" max="8961" width="76.6640625" customWidth="1"/>
    <col min="8962" max="8962" width="25.88671875" customWidth="1"/>
    <col min="8963" max="8963" width="27.109375" customWidth="1"/>
    <col min="9217" max="9217" width="76.6640625" customWidth="1"/>
    <col min="9218" max="9218" width="25.88671875" customWidth="1"/>
    <col min="9219" max="9219" width="27.109375" customWidth="1"/>
    <col min="9473" max="9473" width="76.6640625" customWidth="1"/>
    <col min="9474" max="9474" width="25.88671875" customWidth="1"/>
    <col min="9475" max="9475" width="27.109375" customWidth="1"/>
    <col min="9729" max="9729" width="76.6640625" customWidth="1"/>
    <col min="9730" max="9730" width="25.88671875" customWidth="1"/>
    <col min="9731" max="9731" width="27.109375" customWidth="1"/>
    <col min="9985" max="9985" width="76.6640625" customWidth="1"/>
    <col min="9986" max="9986" width="25.88671875" customWidth="1"/>
    <col min="9987" max="9987" width="27.109375" customWidth="1"/>
    <col min="10241" max="10241" width="76.6640625" customWidth="1"/>
    <col min="10242" max="10242" width="25.88671875" customWidth="1"/>
    <col min="10243" max="10243" width="27.109375" customWidth="1"/>
    <col min="10497" max="10497" width="76.6640625" customWidth="1"/>
    <col min="10498" max="10498" width="25.88671875" customWidth="1"/>
    <col min="10499" max="10499" width="27.109375" customWidth="1"/>
    <col min="10753" max="10753" width="76.6640625" customWidth="1"/>
    <col min="10754" max="10754" width="25.88671875" customWidth="1"/>
    <col min="10755" max="10755" width="27.109375" customWidth="1"/>
    <col min="11009" max="11009" width="76.6640625" customWidth="1"/>
    <col min="11010" max="11010" width="25.88671875" customWidth="1"/>
    <col min="11011" max="11011" width="27.109375" customWidth="1"/>
    <col min="11265" max="11265" width="76.6640625" customWidth="1"/>
    <col min="11266" max="11266" width="25.88671875" customWidth="1"/>
    <col min="11267" max="11267" width="27.109375" customWidth="1"/>
    <col min="11521" max="11521" width="76.6640625" customWidth="1"/>
    <col min="11522" max="11522" width="25.88671875" customWidth="1"/>
    <col min="11523" max="11523" width="27.109375" customWidth="1"/>
    <col min="11777" max="11777" width="76.6640625" customWidth="1"/>
    <col min="11778" max="11778" width="25.88671875" customWidth="1"/>
    <col min="11779" max="11779" width="27.109375" customWidth="1"/>
    <col min="12033" max="12033" width="76.6640625" customWidth="1"/>
    <col min="12034" max="12034" width="25.88671875" customWidth="1"/>
    <col min="12035" max="12035" width="27.109375" customWidth="1"/>
    <col min="12289" max="12289" width="76.6640625" customWidth="1"/>
    <col min="12290" max="12290" width="25.88671875" customWidth="1"/>
    <col min="12291" max="12291" width="27.109375" customWidth="1"/>
    <col min="12545" max="12545" width="76.6640625" customWidth="1"/>
    <col min="12546" max="12546" width="25.88671875" customWidth="1"/>
    <col min="12547" max="12547" width="27.109375" customWidth="1"/>
    <col min="12801" max="12801" width="76.6640625" customWidth="1"/>
    <col min="12802" max="12802" width="25.88671875" customWidth="1"/>
    <col min="12803" max="12803" width="27.109375" customWidth="1"/>
    <col min="13057" max="13057" width="76.6640625" customWidth="1"/>
    <col min="13058" max="13058" width="25.88671875" customWidth="1"/>
    <col min="13059" max="13059" width="27.109375" customWidth="1"/>
    <col min="13313" max="13313" width="76.6640625" customWidth="1"/>
    <col min="13314" max="13314" width="25.88671875" customWidth="1"/>
    <col min="13315" max="13315" width="27.109375" customWidth="1"/>
    <col min="13569" max="13569" width="76.6640625" customWidth="1"/>
    <col min="13570" max="13570" width="25.88671875" customWidth="1"/>
    <col min="13571" max="13571" width="27.109375" customWidth="1"/>
    <col min="13825" max="13825" width="76.6640625" customWidth="1"/>
    <col min="13826" max="13826" width="25.88671875" customWidth="1"/>
    <col min="13827" max="13827" width="27.109375" customWidth="1"/>
    <col min="14081" max="14081" width="76.6640625" customWidth="1"/>
    <col min="14082" max="14082" width="25.88671875" customWidth="1"/>
    <col min="14083" max="14083" width="27.109375" customWidth="1"/>
    <col min="14337" max="14337" width="76.6640625" customWidth="1"/>
    <col min="14338" max="14338" width="25.88671875" customWidth="1"/>
    <col min="14339" max="14339" width="27.109375" customWidth="1"/>
    <col min="14593" max="14593" width="76.6640625" customWidth="1"/>
    <col min="14594" max="14594" width="25.88671875" customWidth="1"/>
    <col min="14595" max="14595" width="27.109375" customWidth="1"/>
    <col min="14849" max="14849" width="76.6640625" customWidth="1"/>
    <col min="14850" max="14850" width="25.88671875" customWidth="1"/>
    <col min="14851" max="14851" width="27.109375" customWidth="1"/>
    <col min="15105" max="15105" width="76.6640625" customWidth="1"/>
    <col min="15106" max="15106" width="25.88671875" customWidth="1"/>
    <col min="15107" max="15107" width="27.109375" customWidth="1"/>
    <col min="15361" max="15361" width="76.6640625" customWidth="1"/>
    <col min="15362" max="15362" width="25.88671875" customWidth="1"/>
    <col min="15363" max="15363" width="27.109375" customWidth="1"/>
    <col min="15617" max="15617" width="76.6640625" customWidth="1"/>
    <col min="15618" max="15618" width="25.88671875" customWidth="1"/>
    <col min="15619" max="15619" width="27.109375" customWidth="1"/>
    <col min="15873" max="15873" width="76.6640625" customWidth="1"/>
    <col min="15874" max="15874" width="25.88671875" customWidth="1"/>
    <col min="15875" max="15875" width="27.109375" customWidth="1"/>
    <col min="16129" max="16129" width="76.6640625" customWidth="1"/>
    <col min="16130" max="16130" width="25.88671875" customWidth="1"/>
    <col min="16131" max="16131" width="27.109375" customWidth="1"/>
  </cols>
  <sheetData>
    <row r="1" spans="1:6" x14ac:dyDescent="0.3">
      <c r="A1" s="23" t="s">
        <v>36</v>
      </c>
      <c r="E1" s="25" t="s">
        <v>36</v>
      </c>
      <c r="F1" s="26"/>
    </row>
    <row r="2" spans="1:6" x14ac:dyDescent="0.3">
      <c r="A2" s="3" t="s">
        <v>37</v>
      </c>
      <c r="E2" s="27" t="s">
        <v>41</v>
      </c>
      <c r="F2" s="26"/>
    </row>
    <row r="3" spans="1:6" x14ac:dyDescent="0.3">
      <c r="A3" s="3" t="s">
        <v>38</v>
      </c>
      <c r="E3" s="27" t="s">
        <v>38</v>
      </c>
      <c r="F3" s="26"/>
    </row>
    <row r="4" spans="1:6" x14ac:dyDescent="0.3">
      <c r="A4" s="3"/>
      <c r="E4" s="27" t="s">
        <v>42</v>
      </c>
      <c r="F4" s="26"/>
    </row>
    <row r="5" spans="1:6" x14ac:dyDescent="0.3">
      <c r="A5" s="3"/>
      <c r="B5" s="4">
        <v>2022</v>
      </c>
      <c r="C5" s="4">
        <v>2021</v>
      </c>
      <c r="E5" s="28"/>
      <c r="F5" s="26"/>
    </row>
    <row r="6" spans="1:6" x14ac:dyDescent="0.3">
      <c r="A6" s="3" t="s">
        <v>0</v>
      </c>
      <c r="B6" s="5">
        <v>1725</v>
      </c>
      <c r="C6" s="5">
        <v>1651.17</v>
      </c>
      <c r="E6" s="27" t="s">
        <v>49</v>
      </c>
      <c r="F6" s="26">
        <f>C49</f>
        <v>266</v>
      </c>
    </row>
    <row r="7" spans="1:6" x14ac:dyDescent="0.3">
      <c r="A7" s="3" t="s">
        <v>1</v>
      </c>
      <c r="B7" s="6">
        <v>-1414.5</v>
      </c>
      <c r="C7" s="6">
        <v>-1075.75</v>
      </c>
      <c r="E7" s="27" t="s">
        <v>44</v>
      </c>
      <c r="F7" s="29">
        <f>B15</f>
        <v>105.375</v>
      </c>
    </row>
    <row r="8" spans="1:6" x14ac:dyDescent="0.3">
      <c r="A8" s="3" t="s">
        <v>2</v>
      </c>
      <c r="B8" s="5">
        <f>SUM(B6:B7)</f>
        <v>310.5</v>
      </c>
      <c r="C8" s="5">
        <f>SUM(C6:C7)</f>
        <v>575.42000000000007</v>
      </c>
      <c r="E8" s="27" t="s">
        <v>45</v>
      </c>
      <c r="F8" s="26">
        <f>SUM(F6:F7)</f>
        <v>371.375</v>
      </c>
    </row>
    <row r="9" spans="1:6" x14ac:dyDescent="0.3">
      <c r="A9" s="3" t="s">
        <v>3</v>
      </c>
      <c r="B9" s="5">
        <v>-90</v>
      </c>
      <c r="C9" s="5">
        <v>-80</v>
      </c>
      <c r="E9" s="27" t="s">
        <v>46</v>
      </c>
      <c r="F9" s="29">
        <v>5</v>
      </c>
    </row>
    <row r="10" spans="1:6" x14ac:dyDescent="0.3">
      <c r="A10" s="3" t="s">
        <v>4</v>
      </c>
      <c r="B10" s="6">
        <v>-50</v>
      </c>
      <c r="C10" s="6">
        <v>-40</v>
      </c>
      <c r="E10" s="27" t="s">
        <v>51</v>
      </c>
      <c r="F10" s="30">
        <f>F8-F9</f>
        <v>366.375</v>
      </c>
    </row>
    <row r="11" spans="1:6" x14ac:dyDescent="0.3">
      <c r="A11" s="3" t="s">
        <v>5</v>
      </c>
      <c r="B11" s="5">
        <f>SUM(B8:B10)</f>
        <v>170.5</v>
      </c>
      <c r="C11" s="5">
        <f>SUM(C8:C10)</f>
        <v>455.42000000000007</v>
      </c>
      <c r="E11" s="27" t="s">
        <v>48</v>
      </c>
      <c r="F11" s="29">
        <v>27.38</v>
      </c>
    </row>
    <row r="12" spans="1:6" x14ac:dyDescent="0.3">
      <c r="A12" s="3" t="s">
        <v>6</v>
      </c>
      <c r="B12" s="6">
        <v>-30</v>
      </c>
      <c r="C12" s="6">
        <v>-35</v>
      </c>
      <c r="E12" s="27" t="s">
        <v>50</v>
      </c>
      <c r="F12" s="31">
        <f>F10-F11</f>
        <v>338.995</v>
      </c>
    </row>
    <row r="13" spans="1:6" x14ac:dyDescent="0.3">
      <c r="A13" s="3" t="s">
        <v>7</v>
      </c>
      <c r="B13" s="5">
        <f>SUM(B11:B12)</f>
        <v>140.5</v>
      </c>
      <c r="C13" s="5">
        <f>SUM(C11:C12)</f>
        <v>420.42000000000007</v>
      </c>
    </row>
    <row r="14" spans="1:6" x14ac:dyDescent="0.3">
      <c r="A14" s="3" t="s">
        <v>8</v>
      </c>
      <c r="B14" s="6">
        <f>-B13*0.25</f>
        <v>-35.125</v>
      </c>
      <c r="C14" s="6">
        <f>-C13*0.25</f>
        <v>-105.10500000000002</v>
      </c>
    </row>
    <row r="15" spans="1:6" x14ac:dyDescent="0.3">
      <c r="A15" s="3" t="s">
        <v>9</v>
      </c>
      <c r="B15" s="5">
        <f>SUM(B13:B14)</f>
        <v>105.375</v>
      </c>
      <c r="C15" s="5">
        <f>SUM(C13:C14)</f>
        <v>315.31500000000005</v>
      </c>
      <c r="E15" s="25" t="s">
        <v>36</v>
      </c>
    </row>
    <row r="16" spans="1:6" x14ac:dyDescent="0.3">
      <c r="A16" s="3" t="s">
        <v>10</v>
      </c>
      <c r="B16" s="6">
        <v>-5</v>
      </c>
      <c r="C16" s="6">
        <v>-5</v>
      </c>
      <c r="E16" s="27" t="s">
        <v>53</v>
      </c>
    </row>
    <row r="17" spans="1:10" x14ac:dyDescent="0.3">
      <c r="A17" s="3" t="s">
        <v>11</v>
      </c>
      <c r="B17" s="5">
        <f>SUM(B15:B16)</f>
        <v>100.375</v>
      </c>
      <c r="C17" s="5">
        <f>SUM(C15:C16)</f>
        <v>310.31500000000005</v>
      </c>
      <c r="E17" s="27" t="s">
        <v>38</v>
      </c>
      <c r="I17" t="s">
        <v>72</v>
      </c>
    </row>
    <row r="18" spans="1:10" x14ac:dyDescent="0.3">
      <c r="A18" s="3" t="s">
        <v>12</v>
      </c>
      <c r="B18" s="6">
        <v>-27.38</v>
      </c>
      <c r="C18" s="6">
        <v>-27.32</v>
      </c>
      <c r="E18" s="27" t="s">
        <v>42</v>
      </c>
      <c r="I18" t="s">
        <v>73</v>
      </c>
      <c r="J18" s="24">
        <f>G28</f>
        <v>85.375</v>
      </c>
    </row>
    <row r="19" spans="1:10" ht="18" thickBot="1" x14ac:dyDescent="0.35">
      <c r="A19" s="3" t="s">
        <v>13</v>
      </c>
      <c r="B19" s="7">
        <f>SUM(B17:B18)</f>
        <v>72.995000000000005</v>
      </c>
      <c r="C19" s="7">
        <f>SUM(C17:C18)</f>
        <v>282.99500000000006</v>
      </c>
      <c r="I19" t="s">
        <v>74</v>
      </c>
      <c r="J19" s="24">
        <f>G32</f>
        <v>-99</v>
      </c>
    </row>
    <row r="20" spans="1:10" ht="18" thickTop="1" x14ac:dyDescent="0.3">
      <c r="E20" s="27" t="s">
        <v>52</v>
      </c>
      <c r="I20" t="s">
        <v>75</v>
      </c>
      <c r="J20" s="24">
        <f>G38</f>
        <v>-3.379999999999999</v>
      </c>
    </row>
    <row r="21" spans="1:10" x14ac:dyDescent="0.3">
      <c r="A21" s="23" t="s">
        <v>39</v>
      </c>
      <c r="E21" s="27" t="s">
        <v>54</v>
      </c>
      <c r="F21" s="5">
        <f>B15</f>
        <v>105.375</v>
      </c>
    </row>
    <row r="22" spans="1:10" x14ac:dyDescent="0.3">
      <c r="A22" s="8" t="s">
        <v>14</v>
      </c>
      <c r="B22" s="9">
        <v>20</v>
      </c>
      <c r="C22" s="9">
        <v>20</v>
      </c>
      <c r="E22" s="27" t="s">
        <v>55</v>
      </c>
      <c r="F22" s="5">
        <f>-B10</f>
        <v>50</v>
      </c>
    </row>
    <row r="23" spans="1:10" x14ac:dyDescent="0.3">
      <c r="A23" s="8" t="s">
        <v>15</v>
      </c>
      <c r="B23" s="10">
        <v>18</v>
      </c>
      <c r="C23" s="10">
        <v>18</v>
      </c>
      <c r="E23" s="27" t="s">
        <v>56</v>
      </c>
      <c r="F23" s="5">
        <f>-D33</f>
        <v>-50</v>
      </c>
    </row>
    <row r="24" spans="1:10" x14ac:dyDescent="0.3">
      <c r="A24" s="8" t="s">
        <v>16</v>
      </c>
      <c r="B24" s="10">
        <f>B15/B22</f>
        <v>5.2687499999999998</v>
      </c>
      <c r="C24" s="10">
        <f>C15/C22</f>
        <v>15.765750000000002</v>
      </c>
      <c r="E24" s="27" t="s">
        <v>57</v>
      </c>
      <c r="F24" s="5">
        <f>-D34</f>
        <v>-50</v>
      </c>
    </row>
    <row r="25" spans="1:10" x14ac:dyDescent="0.3">
      <c r="A25" s="8" t="s">
        <v>17</v>
      </c>
      <c r="B25" s="10">
        <f>-B18/B22</f>
        <v>1.369</v>
      </c>
      <c r="C25" s="10">
        <f>-C18/C22</f>
        <v>1.3660000000000001</v>
      </c>
      <c r="E25" s="27" t="s">
        <v>58</v>
      </c>
      <c r="F25" s="5">
        <f>D42</f>
        <v>20</v>
      </c>
    </row>
    <row r="26" spans="1:10" ht="18" x14ac:dyDescent="0.35">
      <c r="A26" s="2"/>
      <c r="B26" s="2"/>
      <c r="C26" s="2"/>
      <c r="E26" s="27" t="s">
        <v>59</v>
      </c>
      <c r="F26" s="5">
        <f>D43</f>
        <v>5</v>
      </c>
    </row>
    <row r="27" spans="1:10" ht="18" x14ac:dyDescent="0.35">
      <c r="A27" s="23" t="s">
        <v>36</v>
      </c>
      <c r="B27" s="2"/>
      <c r="C27" s="2"/>
      <c r="E27" s="27" t="s">
        <v>60</v>
      </c>
      <c r="F27" s="6">
        <f>D44</f>
        <v>5</v>
      </c>
    </row>
    <row r="28" spans="1:10" ht="18" x14ac:dyDescent="0.35">
      <c r="A28" s="3" t="s">
        <v>40</v>
      </c>
      <c r="B28" s="2"/>
      <c r="C28" s="2"/>
      <c r="E28" s="27" t="s">
        <v>61</v>
      </c>
      <c r="G28" s="5">
        <f>SUM(F21:F27)</f>
        <v>85.375</v>
      </c>
    </row>
    <row r="29" spans="1:10" ht="18" x14ac:dyDescent="0.35">
      <c r="A29" s="3" t="s">
        <v>38</v>
      </c>
      <c r="B29" s="2"/>
      <c r="C29" s="2"/>
    </row>
    <row r="30" spans="1:10" ht="18" x14ac:dyDescent="0.35">
      <c r="A30" s="2"/>
      <c r="B30" s="2"/>
      <c r="C30" s="2"/>
      <c r="E30" s="27" t="s">
        <v>62</v>
      </c>
    </row>
    <row r="31" spans="1:10" x14ac:dyDescent="0.3">
      <c r="A31" s="11" t="s">
        <v>18</v>
      </c>
      <c r="B31" s="4">
        <v>2022</v>
      </c>
      <c r="C31" s="4">
        <v>2021</v>
      </c>
      <c r="E31" s="27" t="s">
        <v>63</v>
      </c>
      <c r="F31" s="6">
        <f>-D36</f>
        <v>-99</v>
      </c>
    </row>
    <row r="32" spans="1:10" x14ac:dyDescent="0.3">
      <c r="A32" s="12" t="s">
        <v>19</v>
      </c>
      <c r="B32" s="13">
        <v>69</v>
      </c>
      <c r="C32" s="5">
        <v>86</v>
      </c>
      <c r="D32" s="33">
        <f>B32-C32</f>
        <v>-17</v>
      </c>
      <c r="E32" s="27" t="s">
        <v>64</v>
      </c>
      <c r="G32" s="5">
        <f>F31</f>
        <v>-99</v>
      </c>
    </row>
    <row r="33" spans="1:7" x14ac:dyDescent="0.3">
      <c r="A33" s="12" t="s">
        <v>20</v>
      </c>
      <c r="B33" s="13">
        <v>225</v>
      </c>
      <c r="C33" s="5">
        <v>175</v>
      </c>
      <c r="D33" s="1">
        <f t="shared" ref="D33:D39" si="0">B33-C33</f>
        <v>50</v>
      </c>
    </row>
    <row r="34" spans="1:7" x14ac:dyDescent="0.3">
      <c r="A34" s="12" t="s">
        <v>21</v>
      </c>
      <c r="B34" s="14">
        <v>250</v>
      </c>
      <c r="C34" s="6">
        <v>200</v>
      </c>
      <c r="D34" s="1">
        <f t="shared" si="0"/>
        <v>50</v>
      </c>
      <c r="E34" s="27" t="s">
        <v>65</v>
      </c>
    </row>
    <row r="35" spans="1:7" ht="18" x14ac:dyDescent="0.35">
      <c r="A35" s="15" t="s">
        <v>22</v>
      </c>
      <c r="B35" s="13">
        <f>SUM(B32:B34)</f>
        <v>544</v>
      </c>
      <c r="C35" s="5">
        <f>SUM(C32:C34)</f>
        <v>461</v>
      </c>
      <c r="D35" s="1">
        <f t="shared" si="0"/>
        <v>83</v>
      </c>
      <c r="E35" s="27" t="s">
        <v>66</v>
      </c>
      <c r="F35" s="5">
        <v>29</v>
      </c>
    </row>
    <row r="36" spans="1:7" x14ac:dyDescent="0.3">
      <c r="A36" s="12" t="s">
        <v>23</v>
      </c>
      <c r="B36" s="13">
        <v>699</v>
      </c>
      <c r="C36" s="13">
        <v>600</v>
      </c>
      <c r="D36" s="1">
        <f t="shared" si="0"/>
        <v>99</v>
      </c>
      <c r="E36" s="27" t="s">
        <v>67</v>
      </c>
      <c r="F36" s="5">
        <f>B16</f>
        <v>-5</v>
      </c>
    </row>
    <row r="37" spans="1:7" x14ac:dyDescent="0.3">
      <c r="A37" s="12" t="s">
        <v>24</v>
      </c>
      <c r="B37" s="14">
        <v>-310</v>
      </c>
      <c r="C37" s="14">
        <v>-260</v>
      </c>
      <c r="D37" s="1">
        <f t="shared" si="0"/>
        <v>-50</v>
      </c>
      <c r="E37" s="27" t="s">
        <v>68</v>
      </c>
      <c r="F37" s="6">
        <f>B18</f>
        <v>-27.38</v>
      </c>
    </row>
    <row r="38" spans="1:7" x14ac:dyDescent="0.3">
      <c r="A38" s="16" t="s">
        <v>25</v>
      </c>
      <c r="B38" s="14">
        <f>SUM(B36:B37)</f>
        <v>389</v>
      </c>
      <c r="C38" s="6">
        <f>SUM(C36:C37)</f>
        <v>340</v>
      </c>
      <c r="D38" s="1">
        <f t="shared" si="0"/>
        <v>49</v>
      </c>
      <c r="E38" s="27" t="s">
        <v>69</v>
      </c>
      <c r="G38" s="6">
        <f>SUM(F35:F37)</f>
        <v>-3.379999999999999</v>
      </c>
    </row>
    <row r="39" spans="1:7" ht="18" thickBot="1" x14ac:dyDescent="0.35">
      <c r="A39" s="17" t="s">
        <v>26</v>
      </c>
      <c r="B39" s="18">
        <f>SUM(B38,B35)</f>
        <v>933</v>
      </c>
      <c r="C39" s="19">
        <f>SUM(C38,C35)</f>
        <v>801</v>
      </c>
      <c r="D39" s="1">
        <f t="shared" si="0"/>
        <v>132</v>
      </c>
    </row>
    <row r="40" spans="1:7" ht="18" thickTop="1" x14ac:dyDescent="0.3">
      <c r="A40" s="12"/>
      <c r="B40" s="20"/>
      <c r="C40" s="5"/>
      <c r="D40" s="5"/>
      <c r="E40" s="34" t="s">
        <v>70</v>
      </c>
      <c r="F40" s="34"/>
      <c r="G40" s="32">
        <f>G28+G32+G38</f>
        <v>-17.004999999999999</v>
      </c>
    </row>
    <row r="41" spans="1:7" x14ac:dyDescent="0.3">
      <c r="A41" s="11" t="s">
        <v>27</v>
      </c>
      <c r="B41" s="20"/>
      <c r="C41" s="5"/>
      <c r="D41" s="5"/>
      <c r="E41" s="34" t="s">
        <v>43</v>
      </c>
      <c r="F41" s="34"/>
      <c r="G41" s="6">
        <f>C32</f>
        <v>86</v>
      </c>
    </row>
    <row r="42" spans="1:7" x14ac:dyDescent="0.3">
      <c r="A42" s="12" t="s">
        <v>28</v>
      </c>
      <c r="B42" s="13">
        <v>45</v>
      </c>
      <c r="C42" s="5">
        <v>25</v>
      </c>
      <c r="D42" s="1">
        <f>B42-C42</f>
        <v>20</v>
      </c>
      <c r="E42" s="34" t="s">
        <v>71</v>
      </c>
      <c r="F42" s="34"/>
      <c r="G42" s="5">
        <f>SUM(G40:G41)</f>
        <v>68.995000000000005</v>
      </c>
    </row>
    <row r="43" spans="1:7" x14ac:dyDescent="0.3">
      <c r="A43" s="12" t="s">
        <v>29</v>
      </c>
      <c r="B43" s="13">
        <v>70</v>
      </c>
      <c r="C43" s="5">
        <v>65</v>
      </c>
      <c r="D43" s="1">
        <f t="shared" ref="D43:D50" si="1">B43-C43</f>
        <v>5</v>
      </c>
    </row>
    <row r="44" spans="1:7" x14ac:dyDescent="0.3">
      <c r="A44" s="12" t="s">
        <v>30</v>
      </c>
      <c r="B44" s="14">
        <v>50</v>
      </c>
      <c r="C44" s="6">
        <v>45</v>
      </c>
      <c r="D44" s="1">
        <f t="shared" si="1"/>
        <v>5</v>
      </c>
    </row>
    <row r="45" spans="1:7" ht="18" x14ac:dyDescent="0.35">
      <c r="A45" s="15" t="s">
        <v>31</v>
      </c>
      <c r="B45" s="13">
        <f>SUM(B42:B44)</f>
        <v>165</v>
      </c>
      <c r="C45" s="5">
        <f>SUM(C42:C44)</f>
        <v>135</v>
      </c>
      <c r="D45" s="1">
        <f t="shared" si="1"/>
        <v>30</v>
      </c>
    </row>
    <row r="46" spans="1:7" x14ac:dyDescent="0.3">
      <c r="A46" s="12" t="s">
        <v>32</v>
      </c>
      <c r="B46" s="14">
        <v>279</v>
      </c>
      <c r="C46" s="6">
        <v>250</v>
      </c>
      <c r="D46" s="1">
        <f t="shared" si="1"/>
        <v>29</v>
      </c>
    </row>
    <row r="47" spans="1:7" ht="18" x14ac:dyDescent="0.35">
      <c r="A47" s="15" t="s">
        <v>33</v>
      </c>
      <c r="B47" s="13">
        <f>SUM(B45:B46)</f>
        <v>444</v>
      </c>
      <c r="C47" s="5">
        <f>SUM(C45:C46)</f>
        <v>385</v>
      </c>
      <c r="D47" s="1">
        <f t="shared" si="1"/>
        <v>59</v>
      </c>
    </row>
    <row r="48" spans="1:7" x14ac:dyDescent="0.3">
      <c r="A48" s="12" t="s">
        <v>47</v>
      </c>
      <c r="B48" s="13">
        <v>150</v>
      </c>
      <c r="C48" s="5">
        <v>150</v>
      </c>
      <c r="D48" s="1">
        <f t="shared" si="1"/>
        <v>0</v>
      </c>
    </row>
    <row r="49" spans="1:5" x14ac:dyDescent="0.3">
      <c r="A49" s="12" t="s">
        <v>13</v>
      </c>
      <c r="B49" s="14">
        <v>339</v>
      </c>
      <c r="C49" s="6">
        <v>266</v>
      </c>
      <c r="D49" s="1">
        <f t="shared" si="1"/>
        <v>73</v>
      </c>
      <c r="E49" s="1"/>
    </row>
    <row r="50" spans="1:5" ht="18" x14ac:dyDescent="0.35">
      <c r="A50" s="15" t="s">
        <v>34</v>
      </c>
      <c r="B50" s="13">
        <f>SUM(B48:B49)</f>
        <v>489</v>
      </c>
      <c r="C50" s="5">
        <f>SUM(C48:C49)</f>
        <v>416</v>
      </c>
      <c r="D50" s="1">
        <f t="shared" si="1"/>
        <v>73</v>
      </c>
    </row>
    <row r="51" spans="1:5" ht="18" thickBot="1" x14ac:dyDescent="0.35">
      <c r="A51" s="17" t="s">
        <v>35</v>
      </c>
      <c r="B51" s="21">
        <f>SUM(B47,B50)</f>
        <v>933</v>
      </c>
      <c r="C51" s="22">
        <f>SUM(C47,C50)</f>
        <v>801</v>
      </c>
      <c r="D51" s="1">
        <f t="shared" ref="D51" si="2">C51-B51</f>
        <v>-132</v>
      </c>
    </row>
    <row r="52" spans="1:5" ht="18.600000000000001" thickTop="1" x14ac:dyDescent="0.35">
      <c r="A52" s="2"/>
      <c r="B52" s="2"/>
      <c r="C52" s="2"/>
    </row>
    <row r="53" spans="1:5" ht="18" x14ac:dyDescent="0.35">
      <c r="A53" s="2"/>
      <c r="B53" s="2"/>
      <c r="C53" s="2"/>
    </row>
    <row r="54" spans="1:5" ht="18" x14ac:dyDescent="0.35">
      <c r="A54" s="2"/>
      <c r="B54" s="2"/>
      <c r="C54" s="2"/>
    </row>
    <row r="55" spans="1:5" ht="18" x14ac:dyDescent="0.35">
      <c r="A55" s="2"/>
      <c r="B55" s="2"/>
      <c r="C55" s="2"/>
    </row>
    <row r="56" spans="1:5" ht="18" x14ac:dyDescent="0.35">
      <c r="A56" s="2"/>
      <c r="B56" s="2"/>
      <c r="C56" s="2"/>
    </row>
  </sheetData>
  <mergeCells count="3">
    <mergeCell ref="E40:F40"/>
    <mergeCell ref="E41:F41"/>
    <mergeCell ref="E42:F42"/>
  </mergeCells>
  <printOptions horizontalCentered="1" verticalCentered="1"/>
  <pageMargins left="0.39370078740157483" right="0.39370078740157483" top="0.47244094488188981" bottom="0.47244094488188981" header="0.31496062992125984" footer="0.23622047244094491"/>
  <pageSetup scale="6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cp:lastPrinted>2022-01-23T22:44:17Z</cp:lastPrinted>
  <dcterms:created xsi:type="dcterms:W3CDTF">2022-01-23T22:36:56Z</dcterms:created>
  <dcterms:modified xsi:type="dcterms:W3CDTF">2023-01-27T20:33:49Z</dcterms:modified>
</cp:coreProperties>
</file>