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"/>
    </mc:Choice>
  </mc:AlternateContent>
  <xr:revisionPtr revIDLastSave="0" documentId="13_ncr:1_{293622A9-74BF-4AED-A1F1-F33F7C8C7672}" xr6:coauthVersionLast="47" xr6:coauthVersionMax="47" xr10:uidLastSave="{00000000-0000-0000-0000-000000000000}"/>
  <bookViews>
    <workbookView xWindow="-108" yWindow="-108" windowWidth="23256" windowHeight="12456" activeTab="1" xr2:uid="{A2FF329B-2FB2-4598-B2D9-3740E43DAAC0}"/>
  </bookViews>
  <sheets>
    <sheet name="Ejemplo 2" sheetId="1" r:id="rId1"/>
    <sheet name="Cuestion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72" i="1" s="1"/>
  <c r="C3" i="1"/>
  <c r="B43" i="1" s="1"/>
  <c r="C42" i="1" s="1"/>
  <c r="C4" i="1"/>
  <c r="B76" i="1" s="1"/>
  <c r="C5" i="1"/>
  <c r="C6" i="1"/>
  <c r="C7" i="1"/>
  <c r="D8" i="1"/>
  <c r="D33" i="1" s="1"/>
  <c r="D9" i="1"/>
  <c r="C10" i="1"/>
  <c r="D11" i="1"/>
  <c r="D12" i="1"/>
  <c r="D13" i="1"/>
  <c r="D14" i="1"/>
  <c r="D15" i="1"/>
  <c r="C41" i="1" s="1"/>
  <c r="C16" i="1"/>
  <c r="D17" i="1"/>
  <c r="B74" i="1" s="1"/>
  <c r="C18" i="1"/>
  <c r="D19" i="1"/>
  <c r="C20" i="1"/>
  <c r="D21" i="1"/>
  <c r="D22" i="1"/>
  <c r="D23" i="1"/>
  <c r="C24" i="1"/>
  <c r="C25" i="1"/>
  <c r="C26" i="1"/>
  <c r="B49" i="1" s="1"/>
  <c r="C27" i="1"/>
  <c r="B56" i="1" s="1"/>
  <c r="C28" i="1"/>
  <c r="B50" i="1" s="1"/>
  <c r="C29" i="1"/>
  <c r="C30" i="1"/>
  <c r="C31" i="1"/>
  <c r="D32" i="1"/>
  <c r="B44" i="1"/>
  <c r="B45" i="1"/>
  <c r="B51" i="1"/>
  <c r="B53" i="1"/>
  <c r="B54" i="1"/>
  <c r="B55" i="1"/>
  <c r="B57" i="1"/>
  <c r="C59" i="1"/>
  <c r="B73" i="1"/>
  <c r="B75" i="1"/>
  <c r="B77" i="1"/>
  <c r="B79" i="1"/>
  <c r="C78" i="1" s="1"/>
  <c r="B80" i="1"/>
  <c r="B81" i="1"/>
  <c r="B82" i="1"/>
  <c r="B83" i="1"/>
  <c r="B84" i="1"/>
  <c r="B88" i="1"/>
  <c r="C87" i="1" s="1"/>
  <c r="C86" i="1" s="1"/>
  <c r="B89" i="1"/>
  <c r="B90" i="1"/>
  <c r="B91" i="1"/>
  <c r="B92" i="1"/>
  <c r="B93" i="1"/>
  <c r="B95" i="1"/>
  <c r="C94" i="1" s="1"/>
  <c r="B97" i="1"/>
  <c r="C48" i="1" l="1"/>
  <c r="C71" i="1"/>
  <c r="C85" i="1" s="1"/>
  <c r="C46" i="1"/>
  <c r="C58" i="1" s="1"/>
  <c r="C60" i="1" s="1"/>
  <c r="C62" i="1" s="1"/>
  <c r="B98" i="1" s="1"/>
  <c r="C96" i="1" s="1"/>
  <c r="C99" i="1" s="1"/>
  <c r="C52" i="1"/>
  <c r="C33" i="1"/>
  <c r="E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A10" authorId="0" shapeId="0" xr:uid="{74FC5431-48F1-45C2-871F-7564BDE47F1B}">
      <text>
        <r>
          <rPr>
            <b/>
            <sz val="9"/>
            <color indexed="81"/>
            <rFont val="Tahoma"/>
            <family val="2"/>
          </rPr>
          <t>El mobiliario y equipo es administrativo.</t>
        </r>
      </text>
    </comment>
    <comment ref="A61" authorId="0" shapeId="0" xr:uid="{4BA3640C-462F-4942-BF70-C4A5D9BDB1DB}">
      <text>
        <r>
          <rPr>
            <b/>
            <sz val="9"/>
            <color indexed="81"/>
            <rFont val="Tahoma"/>
            <family val="2"/>
          </rPr>
          <t>Siempre que hay pérdidas no se paga nada de ISR</t>
        </r>
      </text>
    </comment>
  </commentList>
</comments>
</file>

<file path=xl/sharedStrings.xml><?xml version="1.0" encoding="utf-8"?>
<sst xmlns="http://schemas.openxmlformats.org/spreadsheetml/2006/main" count="105" uniqueCount="80">
  <si>
    <t>TOTAL DE PASIVO + PATRIMONIO</t>
  </si>
  <si>
    <t>Utilidad del período</t>
  </si>
  <si>
    <t>Diego Hernández, Cta. Capital</t>
  </si>
  <si>
    <t>PATRIMONIO</t>
  </si>
  <si>
    <t>Préstamo Bancario</t>
  </si>
  <si>
    <t>Pasivo No Corriente</t>
  </si>
  <si>
    <t>Intereses por pagar</t>
  </si>
  <si>
    <t>Cuentas por pagar</t>
  </si>
  <si>
    <t>Cuota patronal IGSS por pagar</t>
  </si>
  <si>
    <t>Retenciones de IGSS por pagar</t>
  </si>
  <si>
    <t>IVA por pagar</t>
  </si>
  <si>
    <t>Anticipo de clientes</t>
  </si>
  <si>
    <t>Pasivo Corriente</t>
  </si>
  <si>
    <t>PASIVOS</t>
  </si>
  <si>
    <t>TOTAL DEL ACTIVO</t>
  </si>
  <si>
    <t>Depreciación acumulada Maquinaria</t>
  </si>
  <si>
    <t>Depreciación acumulada mobiliario y equipo</t>
  </si>
  <si>
    <t>Depreciación acumulada vehículos</t>
  </si>
  <si>
    <t>Maquinaria</t>
  </si>
  <si>
    <t>Mobiliario y Equipo</t>
  </si>
  <si>
    <t>Vehículos</t>
  </si>
  <si>
    <t>Activo No Corriente</t>
  </si>
  <si>
    <t>Renta pagada por anticipado</t>
  </si>
  <si>
    <t>Papelería y útiles</t>
  </si>
  <si>
    <t>Inventario de Mercaderías</t>
  </si>
  <si>
    <t>Estimación ctas incobrables</t>
  </si>
  <si>
    <t>Clientes</t>
  </si>
  <si>
    <t>Bancos</t>
  </si>
  <si>
    <t>Activo Corriente</t>
  </si>
  <si>
    <t>ACTIVO</t>
  </si>
  <si>
    <t>Expresado en quetzales</t>
  </si>
  <si>
    <t>Al 31 de diciembre del 2022</t>
  </si>
  <si>
    <t>Balance General</t>
  </si>
  <si>
    <t xml:space="preserve">Comercial Distribuidora Germania </t>
  </si>
  <si>
    <t>(-) Impuestos (ISR 25%)</t>
  </si>
  <si>
    <t>Utilidad antes de impuestos</t>
  </si>
  <si>
    <t>(-) Intereses</t>
  </si>
  <si>
    <t>Utilidad Operativa</t>
  </si>
  <si>
    <t>Gasto de agua, luz y teléfono</t>
  </si>
  <si>
    <t>Gasto de renta</t>
  </si>
  <si>
    <t>Depreciación mob y equipo</t>
  </si>
  <si>
    <t>Cuota Patronal IGSS</t>
  </si>
  <si>
    <t>Gastos de Sueldos</t>
  </si>
  <si>
    <t>Gastos de Admon</t>
  </si>
  <si>
    <t>Cuentas incobrables</t>
  </si>
  <si>
    <t>Gasto de publicidad</t>
  </si>
  <si>
    <t>Depreciación de Vehículos</t>
  </si>
  <si>
    <t>Gastos de Venta</t>
  </si>
  <si>
    <t>Gastos de Operación</t>
  </si>
  <si>
    <t>Utilidad Bruta</t>
  </si>
  <si>
    <t>(-) Inventario final</t>
  </si>
  <si>
    <t>(+) Compras</t>
  </si>
  <si>
    <t>Inventario Inicial</t>
  </si>
  <si>
    <t>(-) Costo de Ventas</t>
  </si>
  <si>
    <t>Ventas</t>
  </si>
  <si>
    <t>Del 01 de enero al 31 de diciembre del 2022</t>
  </si>
  <si>
    <t>Estado de Resultados</t>
  </si>
  <si>
    <t>Inventario final de mercaderías Q.56,700</t>
  </si>
  <si>
    <t>Cuentas Incobrables</t>
  </si>
  <si>
    <t>Intereses</t>
  </si>
  <si>
    <t>Gastos de agua, luz y teléfono</t>
  </si>
  <si>
    <t>Gastos de publicidad</t>
  </si>
  <si>
    <t>Gastos de renta</t>
  </si>
  <si>
    <t>Depreciaciones Vehículos</t>
  </si>
  <si>
    <t>Depreciaciones Mobiliario y Equipo</t>
  </si>
  <si>
    <t>Cuota patronal IGSS</t>
  </si>
  <si>
    <t>Retenciones IGSS por pagar</t>
  </si>
  <si>
    <t xml:space="preserve">Gastos de Sueldos </t>
  </si>
  <si>
    <t>Préstamo bancario</t>
  </si>
  <si>
    <t>Compras</t>
  </si>
  <si>
    <t>Estimación para cuentas incobrables</t>
  </si>
  <si>
    <t>Depreciación acumulada maquinaria</t>
  </si>
  <si>
    <t>Papelería y Útiles</t>
  </si>
  <si>
    <t>Inventario de mercaderías</t>
  </si>
  <si>
    <t>Clasificación</t>
  </si>
  <si>
    <t>Estado Financiero</t>
  </si>
  <si>
    <t>HABER</t>
  </si>
  <si>
    <t xml:space="preserve">DEBE </t>
  </si>
  <si>
    <t>SALDO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</si>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</sst>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 Light"/>
      <family val="2"/>
    </font>
    <font>
      <b/>
      <u/>
      <sz val="10"/>
      <color theme="1"/>
      <name val="Calibri Light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44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44" fontId="0" fillId="0" borderId="3" xfId="0" applyNumberFormat="1" applyBorder="1"/>
    <xf numFmtId="44" fontId="0" fillId="0" borderId="2" xfId="1" applyFont="1" applyBorder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4" fontId="8" fillId="0" borderId="4" xfId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44" fontId="0" fillId="0" borderId="6" xfId="0" applyNumberFormat="1" applyBorder="1"/>
    <xf numFmtId="0" fontId="0" fillId="0" borderId="6" xfId="0" applyBorder="1"/>
    <xf numFmtId="44" fontId="9" fillId="0" borderId="7" xfId="1" applyFont="1" applyBorder="1" applyAlignment="1">
      <alignment vertical="center"/>
    </xf>
    <xf numFmtId="0" fontId="0" fillId="0" borderId="8" xfId="0" applyBorder="1"/>
    <xf numFmtId="44" fontId="0" fillId="0" borderId="8" xfId="0" applyNumberFormat="1" applyBorder="1"/>
    <xf numFmtId="44" fontId="9" fillId="2" borderId="7" xfId="1" applyFont="1" applyFill="1" applyBorder="1" applyAlignment="1">
      <alignment horizontal="right" vertical="center"/>
    </xf>
    <xf numFmtId="0" fontId="9" fillId="2" borderId="5" xfId="0" applyFont="1" applyFill="1" applyBorder="1" applyAlignment="1">
      <alignment vertical="center"/>
    </xf>
    <xf numFmtId="44" fontId="9" fillId="0" borderId="7" xfId="1" applyFont="1" applyBorder="1" applyAlignment="1">
      <alignment horizontal="right" vertical="center"/>
    </xf>
    <xf numFmtId="0" fontId="2" fillId="0" borderId="8" xfId="0" applyFont="1" applyBorder="1"/>
    <xf numFmtId="44" fontId="10" fillId="3" borderId="9" xfId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144780</xdr:rowOff>
    </xdr:from>
    <xdr:to>
      <xdr:col>23</xdr:col>
      <xdr:colOff>195834</xdr:colOff>
      <xdr:row>57</xdr:row>
      <xdr:rowOff>6334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5B3B0D-7AB3-F67E-CB98-B76B5A289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14478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A07C-7493-45AD-9E15-673F638FF971}">
  <dimension ref="A1:F99"/>
  <sheetViews>
    <sheetView workbookViewId="0">
      <selection activeCell="F88" sqref="F88"/>
    </sheetView>
  </sheetViews>
  <sheetFormatPr baseColWidth="10" defaultRowHeight="14.4" x14ac:dyDescent="0.3"/>
  <cols>
    <col min="1" max="1" width="35.6640625" bestFit="1" customWidth="1"/>
    <col min="2" max="2" width="12.6640625" style="1" bestFit="1" customWidth="1"/>
    <col min="3" max="4" width="12.6640625" bestFit="1" customWidth="1"/>
  </cols>
  <sheetData>
    <row r="1" spans="1:6" ht="15" thickBot="1" x14ac:dyDescent="0.35">
      <c r="A1" s="27" t="s">
        <v>79</v>
      </c>
      <c r="B1" s="26" t="s">
        <v>78</v>
      </c>
      <c r="C1" s="25" t="s">
        <v>77</v>
      </c>
      <c r="D1" s="25" t="s">
        <v>76</v>
      </c>
      <c r="E1" t="s">
        <v>75</v>
      </c>
      <c r="F1" t="s">
        <v>74</v>
      </c>
    </row>
    <row r="2" spans="1:6" ht="15" thickBot="1" x14ac:dyDescent="0.35">
      <c r="A2" s="23" t="s">
        <v>27</v>
      </c>
      <c r="B2" s="22">
        <v>17200</v>
      </c>
      <c r="C2" s="21">
        <f t="shared" ref="C2:C7" si="0">B2</f>
        <v>17200</v>
      </c>
      <c r="D2" s="20"/>
      <c r="E2" t="s">
        <v>32</v>
      </c>
      <c r="F2" t="s">
        <v>28</v>
      </c>
    </row>
    <row r="3" spans="1:6" ht="15" thickBot="1" x14ac:dyDescent="0.35">
      <c r="A3" s="23" t="s">
        <v>73</v>
      </c>
      <c r="B3" s="22">
        <v>60800</v>
      </c>
      <c r="C3" s="21">
        <f t="shared" si="0"/>
        <v>60800</v>
      </c>
      <c r="D3" s="20"/>
      <c r="E3" t="s">
        <v>56</v>
      </c>
    </row>
    <row r="4" spans="1:6" ht="15" thickBot="1" x14ac:dyDescent="0.35">
      <c r="A4" s="23" t="s">
        <v>72</v>
      </c>
      <c r="B4" s="22">
        <v>5500</v>
      </c>
      <c r="C4" s="21">
        <f t="shared" si="0"/>
        <v>5500</v>
      </c>
      <c r="D4" s="20"/>
      <c r="E4" t="s">
        <v>32</v>
      </c>
      <c r="F4" t="s">
        <v>28</v>
      </c>
    </row>
    <row r="5" spans="1:6" ht="15" thickBot="1" x14ac:dyDescent="0.35">
      <c r="A5" s="23" t="s">
        <v>22</v>
      </c>
      <c r="B5" s="22">
        <v>15000</v>
      </c>
      <c r="C5" s="21">
        <f t="shared" si="0"/>
        <v>15000</v>
      </c>
      <c r="D5" s="20"/>
      <c r="E5" t="s">
        <v>32</v>
      </c>
      <c r="F5" t="s">
        <v>21</v>
      </c>
    </row>
    <row r="6" spans="1:6" ht="15" thickBot="1" x14ac:dyDescent="0.35">
      <c r="A6" s="23" t="s">
        <v>18</v>
      </c>
      <c r="B6" s="22">
        <v>65000</v>
      </c>
      <c r="C6" s="21">
        <f t="shared" si="0"/>
        <v>65000</v>
      </c>
      <c r="D6" s="20"/>
    </row>
    <row r="7" spans="1:6" ht="15" thickBot="1" x14ac:dyDescent="0.35">
      <c r="A7" s="23" t="s">
        <v>20</v>
      </c>
      <c r="B7" s="22">
        <v>45000</v>
      </c>
      <c r="C7" s="21">
        <f t="shared" si="0"/>
        <v>45000</v>
      </c>
      <c r="D7" s="20"/>
    </row>
    <row r="8" spans="1:6" ht="15" thickBot="1" x14ac:dyDescent="0.35">
      <c r="A8" s="23" t="s">
        <v>17</v>
      </c>
      <c r="B8" s="22">
        <v>11250</v>
      </c>
      <c r="C8" s="20"/>
      <c r="D8" s="21">
        <f>B8</f>
        <v>11250</v>
      </c>
    </row>
    <row r="9" spans="1:6" ht="15" thickBot="1" x14ac:dyDescent="0.35">
      <c r="A9" s="16" t="s">
        <v>11</v>
      </c>
      <c r="B9" s="24">
        <v>7000</v>
      </c>
      <c r="C9" s="20"/>
      <c r="D9" s="21">
        <f>B9</f>
        <v>7000</v>
      </c>
    </row>
    <row r="10" spans="1:6" ht="15" thickBot="1" x14ac:dyDescent="0.35">
      <c r="A10" s="23" t="s">
        <v>19</v>
      </c>
      <c r="B10" s="22">
        <v>34500</v>
      </c>
      <c r="C10" s="21">
        <f>B10</f>
        <v>34500</v>
      </c>
      <c r="D10" s="20"/>
    </row>
    <row r="11" spans="1:6" ht="15" thickBot="1" x14ac:dyDescent="0.35">
      <c r="A11" s="23" t="s">
        <v>16</v>
      </c>
      <c r="B11" s="22">
        <v>8625</v>
      </c>
      <c r="C11" s="20"/>
      <c r="D11" s="21">
        <f>B11</f>
        <v>8625</v>
      </c>
    </row>
    <row r="12" spans="1:6" ht="15" thickBot="1" x14ac:dyDescent="0.35">
      <c r="A12" s="23" t="s">
        <v>71</v>
      </c>
      <c r="B12" s="22">
        <v>8930</v>
      </c>
      <c r="C12" s="20"/>
      <c r="D12" s="21">
        <f>B12</f>
        <v>8930</v>
      </c>
    </row>
    <row r="13" spans="1:6" ht="15" thickBot="1" x14ac:dyDescent="0.35">
      <c r="A13" s="16" t="s">
        <v>7</v>
      </c>
      <c r="B13" s="24">
        <v>35000</v>
      </c>
      <c r="C13" s="20"/>
      <c r="D13" s="21">
        <f>B13</f>
        <v>35000</v>
      </c>
    </row>
    <row r="14" spans="1:6" ht="15" thickBot="1" x14ac:dyDescent="0.35">
      <c r="A14" s="16" t="s">
        <v>2</v>
      </c>
      <c r="B14" s="24">
        <v>200000</v>
      </c>
      <c r="C14" s="21"/>
      <c r="D14" s="21">
        <f>B14</f>
        <v>200000</v>
      </c>
    </row>
    <row r="15" spans="1:6" ht="15" thickBot="1" x14ac:dyDescent="0.35">
      <c r="A15" s="23" t="s">
        <v>54</v>
      </c>
      <c r="B15" s="22">
        <v>285000</v>
      </c>
      <c r="C15" s="20"/>
      <c r="D15" s="21">
        <f>B15</f>
        <v>285000</v>
      </c>
    </row>
    <row r="16" spans="1:6" ht="15" thickBot="1" x14ac:dyDescent="0.35">
      <c r="A16" s="23" t="s">
        <v>26</v>
      </c>
      <c r="B16" s="22">
        <v>48000</v>
      </c>
      <c r="C16" s="21">
        <f>B16</f>
        <v>48000</v>
      </c>
      <c r="D16" s="20"/>
    </row>
    <row r="17" spans="1:4" ht="15" thickBot="1" x14ac:dyDescent="0.35">
      <c r="A17" s="23" t="s">
        <v>70</v>
      </c>
      <c r="B17" s="22">
        <v>1440</v>
      </c>
      <c r="C17" s="20"/>
      <c r="D17" s="21">
        <f>B17</f>
        <v>1440</v>
      </c>
    </row>
    <row r="18" spans="1:4" ht="15" thickBot="1" x14ac:dyDescent="0.35">
      <c r="A18" s="23" t="s">
        <v>69</v>
      </c>
      <c r="B18" s="22">
        <v>58500</v>
      </c>
      <c r="C18" s="21">
        <f>B18</f>
        <v>58500</v>
      </c>
      <c r="D18" s="20"/>
    </row>
    <row r="19" spans="1:4" ht="15" thickBot="1" x14ac:dyDescent="0.35">
      <c r="A19" s="16" t="s">
        <v>68</v>
      </c>
      <c r="B19" s="24">
        <v>55000</v>
      </c>
      <c r="C19" s="20"/>
      <c r="D19" s="21">
        <f>B19</f>
        <v>55000</v>
      </c>
    </row>
    <row r="20" spans="1:4" ht="15" thickBot="1" x14ac:dyDescent="0.35">
      <c r="A20" s="23" t="s">
        <v>67</v>
      </c>
      <c r="B20" s="22">
        <v>156000</v>
      </c>
      <c r="C20" s="21">
        <f>B20</f>
        <v>156000</v>
      </c>
      <c r="D20" s="20"/>
    </row>
    <row r="21" spans="1:4" ht="15" thickBot="1" x14ac:dyDescent="0.35">
      <c r="A21" s="16" t="s">
        <v>10</v>
      </c>
      <c r="B21" s="24">
        <v>9070</v>
      </c>
      <c r="C21" s="20"/>
      <c r="D21" s="21">
        <f>B21</f>
        <v>9070</v>
      </c>
    </row>
    <row r="22" spans="1:4" ht="15" thickBot="1" x14ac:dyDescent="0.35">
      <c r="A22" s="16" t="s">
        <v>66</v>
      </c>
      <c r="B22" s="24">
        <v>580</v>
      </c>
      <c r="C22" s="20"/>
      <c r="D22" s="21">
        <f>B22</f>
        <v>580</v>
      </c>
    </row>
    <row r="23" spans="1:4" ht="15" thickBot="1" x14ac:dyDescent="0.35">
      <c r="A23" s="16" t="s">
        <v>8</v>
      </c>
      <c r="B23" s="24">
        <v>1280</v>
      </c>
      <c r="C23" s="20"/>
      <c r="D23" s="21">
        <f>B23</f>
        <v>1280</v>
      </c>
    </row>
    <row r="24" spans="1:4" ht="15" thickBot="1" x14ac:dyDescent="0.35">
      <c r="A24" s="23" t="s">
        <v>65</v>
      </c>
      <c r="B24" s="22">
        <v>14400</v>
      </c>
      <c r="C24" s="21">
        <f t="shared" ref="C24:C31" si="1">B24</f>
        <v>14400</v>
      </c>
      <c r="D24" s="20"/>
    </row>
    <row r="25" spans="1:4" ht="15" thickBot="1" x14ac:dyDescent="0.35">
      <c r="A25" s="23" t="s">
        <v>64</v>
      </c>
      <c r="B25" s="22">
        <v>5225</v>
      </c>
      <c r="C25" s="21">
        <f t="shared" si="1"/>
        <v>5225</v>
      </c>
      <c r="D25" s="20"/>
    </row>
    <row r="26" spans="1:4" ht="15" thickBot="1" x14ac:dyDescent="0.35">
      <c r="A26" s="23" t="s">
        <v>63</v>
      </c>
      <c r="B26" s="22">
        <v>6750</v>
      </c>
      <c r="C26" s="21">
        <f t="shared" si="1"/>
        <v>6750</v>
      </c>
      <c r="D26" s="20"/>
    </row>
    <row r="27" spans="1:4" ht="15" thickBot="1" x14ac:dyDescent="0.35">
      <c r="A27" s="23" t="s">
        <v>62</v>
      </c>
      <c r="B27" s="22">
        <v>60000</v>
      </c>
      <c r="C27" s="21">
        <f t="shared" si="1"/>
        <v>60000</v>
      </c>
      <c r="D27" s="20"/>
    </row>
    <row r="28" spans="1:4" ht="15" thickBot="1" x14ac:dyDescent="0.35">
      <c r="A28" s="23" t="s">
        <v>61</v>
      </c>
      <c r="B28" s="22">
        <v>12000</v>
      </c>
      <c r="C28" s="21">
        <f t="shared" si="1"/>
        <v>12000</v>
      </c>
      <c r="D28" s="20"/>
    </row>
    <row r="29" spans="1:4" ht="15" thickBot="1" x14ac:dyDescent="0.35">
      <c r="A29" s="23" t="s">
        <v>60</v>
      </c>
      <c r="B29" s="22">
        <v>12000</v>
      </c>
      <c r="C29" s="21">
        <f t="shared" si="1"/>
        <v>12000</v>
      </c>
      <c r="D29" s="20"/>
    </row>
    <row r="30" spans="1:4" ht="15" thickBot="1" x14ac:dyDescent="0.35">
      <c r="A30" s="16" t="s">
        <v>59</v>
      </c>
      <c r="B30" s="24">
        <v>8700</v>
      </c>
      <c r="C30" s="21">
        <f t="shared" si="1"/>
        <v>8700</v>
      </c>
      <c r="D30" s="20"/>
    </row>
    <row r="31" spans="1:4" ht="15" thickBot="1" x14ac:dyDescent="0.35">
      <c r="A31" s="23" t="s">
        <v>58</v>
      </c>
      <c r="B31" s="22">
        <v>500</v>
      </c>
      <c r="C31" s="21">
        <f t="shared" si="1"/>
        <v>500</v>
      </c>
      <c r="D31" s="20"/>
    </row>
    <row r="32" spans="1:4" ht="15" thickBot="1" x14ac:dyDescent="0.35">
      <c r="A32" s="16" t="s">
        <v>6</v>
      </c>
      <c r="B32" s="19">
        <v>1900</v>
      </c>
      <c r="C32" s="18"/>
      <c r="D32" s="17">
        <f>B32</f>
        <v>1900</v>
      </c>
    </row>
    <row r="33" spans="1:5" ht="15" thickBot="1" x14ac:dyDescent="0.35">
      <c r="A33" s="16"/>
      <c r="B33" s="14"/>
      <c r="C33" s="2">
        <f>SUM(C2:C32)</f>
        <v>625075</v>
      </c>
      <c r="D33" s="2">
        <f>SUM(D2:D32)</f>
        <v>625075</v>
      </c>
      <c r="E33" s="2">
        <f>C33-D33</f>
        <v>0</v>
      </c>
    </row>
    <row r="34" spans="1:5" ht="15" thickBot="1" x14ac:dyDescent="0.35">
      <c r="A34" s="15" t="s">
        <v>57</v>
      </c>
      <c r="B34" s="14"/>
    </row>
    <row r="36" spans="1:5" x14ac:dyDescent="0.3">
      <c r="A36" t="s">
        <v>33</v>
      </c>
    </row>
    <row r="37" spans="1:5" x14ac:dyDescent="0.3">
      <c r="A37" s="5" t="s">
        <v>56</v>
      </c>
    </row>
    <row r="38" spans="1:5" x14ac:dyDescent="0.3">
      <c r="A38" s="5" t="s">
        <v>55</v>
      </c>
    </row>
    <row r="39" spans="1:5" x14ac:dyDescent="0.3">
      <c r="A39" s="5" t="s">
        <v>30</v>
      </c>
    </row>
    <row r="41" spans="1:5" x14ac:dyDescent="0.3">
      <c r="A41" t="s">
        <v>54</v>
      </c>
      <c r="C41" s="2">
        <f>D15</f>
        <v>285000</v>
      </c>
    </row>
    <row r="42" spans="1:5" x14ac:dyDescent="0.3">
      <c r="A42" s="5" t="s">
        <v>53</v>
      </c>
      <c r="C42" s="2">
        <f>SUM(B43:B45)</f>
        <v>62600</v>
      </c>
    </row>
    <row r="43" spans="1:5" x14ac:dyDescent="0.3">
      <c r="A43" s="5" t="s">
        <v>52</v>
      </c>
      <c r="B43" s="1">
        <f>C3</f>
        <v>60800</v>
      </c>
    </row>
    <row r="44" spans="1:5" x14ac:dyDescent="0.3">
      <c r="A44" s="5" t="s">
        <v>51</v>
      </c>
      <c r="B44" s="1">
        <f>C18</f>
        <v>58500</v>
      </c>
    </row>
    <row r="45" spans="1:5" x14ac:dyDescent="0.3">
      <c r="A45" s="5" t="s">
        <v>50</v>
      </c>
      <c r="B45" s="10">
        <f>-56700</f>
        <v>-56700</v>
      </c>
      <c r="C45" s="7"/>
    </row>
    <row r="46" spans="1:5" x14ac:dyDescent="0.3">
      <c r="A46" s="5" t="s">
        <v>49</v>
      </c>
      <c r="C46" s="2">
        <f>C41-C42</f>
        <v>222400</v>
      </c>
    </row>
    <row r="47" spans="1:5" x14ac:dyDescent="0.3">
      <c r="A47" s="13" t="s">
        <v>48</v>
      </c>
    </row>
    <row r="48" spans="1:5" x14ac:dyDescent="0.3">
      <c r="A48" s="12" t="s">
        <v>47</v>
      </c>
      <c r="C48" s="2">
        <f>SUM(B49:B51)</f>
        <v>19250</v>
      </c>
    </row>
    <row r="49" spans="1:3" x14ac:dyDescent="0.3">
      <c r="A49" s="5" t="s">
        <v>46</v>
      </c>
      <c r="B49" s="1">
        <f>C26</f>
        <v>6750</v>
      </c>
    </row>
    <row r="50" spans="1:3" x14ac:dyDescent="0.3">
      <c r="A50" s="5" t="s">
        <v>45</v>
      </c>
      <c r="B50" s="1">
        <f>C28</f>
        <v>12000</v>
      </c>
    </row>
    <row r="51" spans="1:3" x14ac:dyDescent="0.3">
      <c r="A51" t="s">
        <v>44</v>
      </c>
      <c r="B51" s="1">
        <f>B31</f>
        <v>500</v>
      </c>
    </row>
    <row r="52" spans="1:3" x14ac:dyDescent="0.3">
      <c r="A52" s="11" t="s">
        <v>43</v>
      </c>
      <c r="C52" s="2">
        <f>SUM(B53:B57)</f>
        <v>247625</v>
      </c>
    </row>
    <row r="53" spans="1:3" x14ac:dyDescent="0.3">
      <c r="A53" t="s">
        <v>42</v>
      </c>
      <c r="B53" s="1">
        <f>C20</f>
        <v>156000</v>
      </c>
    </row>
    <row r="54" spans="1:3" x14ac:dyDescent="0.3">
      <c r="A54" t="s">
        <v>41</v>
      </c>
      <c r="B54" s="1">
        <f>C24</f>
        <v>14400</v>
      </c>
    </row>
    <row r="55" spans="1:3" x14ac:dyDescent="0.3">
      <c r="A55" t="s">
        <v>40</v>
      </c>
      <c r="B55" s="1">
        <f>C25</f>
        <v>5225</v>
      </c>
    </row>
    <row r="56" spans="1:3" x14ac:dyDescent="0.3">
      <c r="A56" t="s">
        <v>39</v>
      </c>
      <c r="B56" s="1">
        <f>C27</f>
        <v>60000</v>
      </c>
    </row>
    <row r="57" spans="1:3" x14ac:dyDescent="0.3">
      <c r="A57" t="s">
        <v>38</v>
      </c>
      <c r="B57" s="10">
        <f>B29</f>
        <v>12000</v>
      </c>
      <c r="C57" s="7"/>
    </row>
    <row r="58" spans="1:3" x14ac:dyDescent="0.3">
      <c r="A58" s="3" t="s">
        <v>37</v>
      </c>
      <c r="C58" s="9">
        <f>C46-C48-C52</f>
        <v>-44475</v>
      </c>
    </row>
    <row r="59" spans="1:3" x14ac:dyDescent="0.3">
      <c r="A59" t="s">
        <v>36</v>
      </c>
      <c r="C59" s="8">
        <f>C30</f>
        <v>8700</v>
      </c>
    </row>
    <row r="60" spans="1:3" x14ac:dyDescent="0.3">
      <c r="A60" t="s">
        <v>35</v>
      </c>
      <c r="C60" s="2">
        <f>C58-C59</f>
        <v>-53175</v>
      </c>
    </row>
    <row r="61" spans="1:3" x14ac:dyDescent="0.3">
      <c r="A61" t="s">
        <v>34</v>
      </c>
      <c r="C61" s="7">
        <v>0</v>
      </c>
    </row>
    <row r="62" spans="1:3" ht="15" thickBot="1" x14ac:dyDescent="0.35">
      <c r="A62" s="3" t="s">
        <v>1</v>
      </c>
      <c r="C62" s="6">
        <f>C60-C61</f>
        <v>-53175</v>
      </c>
    </row>
    <row r="63" spans="1:3" ht="15" thickTop="1" x14ac:dyDescent="0.3"/>
    <row r="65" spans="1:3" x14ac:dyDescent="0.3">
      <c r="A65" t="s">
        <v>33</v>
      </c>
    </row>
    <row r="66" spans="1:3" x14ac:dyDescent="0.3">
      <c r="A66" s="5" t="s">
        <v>32</v>
      </c>
    </row>
    <row r="67" spans="1:3" x14ac:dyDescent="0.3">
      <c r="A67" s="5" t="s">
        <v>31</v>
      </c>
    </row>
    <row r="68" spans="1:3" x14ac:dyDescent="0.3">
      <c r="A68" s="5" t="s">
        <v>30</v>
      </c>
    </row>
    <row r="70" spans="1:3" x14ac:dyDescent="0.3">
      <c r="A70" s="3" t="s">
        <v>29</v>
      </c>
    </row>
    <row r="71" spans="1:3" x14ac:dyDescent="0.3">
      <c r="A71" s="4" t="s">
        <v>28</v>
      </c>
      <c r="C71" s="2">
        <f>SUM(B72:B77)</f>
        <v>140960</v>
      </c>
    </row>
    <row r="72" spans="1:3" x14ac:dyDescent="0.3">
      <c r="A72" t="s">
        <v>27</v>
      </c>
      <c r="B72" s="1">
        <f>C2</f>
        <v>17200</v>
      </c>
    </row>
    <row r="73" spans="1:3" x14ac:dyDescent="0.3">
      <c r="A73" t="s">
        <v>26</v>
      </c>
      <c r="B73" s="1">
        <f>C16</f>
        <v>48000</v>
      </c>
    </row>
    <row r="74" spans="1:3" x14ac:dyDescent="0.3">
      <c r="A74" t="s">
        <v>25</v>
      </c>
      <c r="B74" s="1">
        <f>-D17</f>
        <v>-1440</v>
      </c>
    </row>
    <row r="75" spans="1:3" x14ac:dyDescent="0.3">
      <c r="A75" t="s">
        <v>24</v>
      </c>
      <c r="B75" s="1">
        <f>56700</f>
        <v>56700</v>
      </c>
    </row>
    <row r="76" spans="1:3" x14ac:dyDescent="0.3">
      <c r="A76" t="s">
        <v>23</v>
      </c>
      <c r="B76" s="1">
        <f>C4</f>
        <v>5500</v>
      </c>
    </row>
    <row r="77" spans="1:3" x14ac:dyDescent="0.3">
      <c r="A77" t="s">
        <v>22</v>
      </c>
      <c r="B77" s="1">
        <f>C5</f>
        <v>15000</v>
      </c>
    </row>
    <row r="78" spans="1:3" x14ac:dyDescent="0.3">
      <c r="A78" s="4" t="s">
        <v>21</v>
      </c>
      <c r="C78" s="2">
        <f>SUM(B79:B84)</f>
        <v>115695</v>
      </c>
    </row>
    <row r="79" spans="1:3" x14ac:dyDescent="0.3">
      <c r="A79" t="s">
        <v>20</v>
      </c>
      <c r="B79" s="1">
        <f>C7</f>
        <v>45000</v>
      </c>
    </row>
    <row r="80" spans="1:3" x14ac:dyDescent="0.3">
      <c r="A80" t="s">
        <v>19</v>
      </c>
      <c r="B80" s="1">
        <f>C10</f>
        <v>34500</v>
      </c>
    </row>
    <row r="81" spans="1:3" x14ac:dyDescent="0.3">
      <c r="A81" t="s">
        <v>18</v>
      </c>
      <c r="B81" s="1">
        <f>C6</f>
        <v>65000</v>
      </c>
    </row>
    <row r="82" spans="1:3" x14ac:dyDescent="0.3">
      <c r="A82" t="s">
        <v>17</v>
      </c>
      <c r="B82" s="1">
        <f>-D8</f>
        <v>-11250</v>
      </c>
    </row>
    <row r="83" spans="1:3" x14ac:dyDescent="0.3">
      <c r="A83" t="s">
        <v>16</v>
      </c>
      <c r="B83" s="1">
        <f>-D11</f>
        <v>-8625</v>
      </c>
    </row>
    <row r="84" spans="1:3" x14ac:dyDescent="0.3">
      <c r="A84" t="s">
        <v>15</v>
      </c>
      <c r="B84" s="1">
        <f>-D12</f>
        <v>-8930</v>
      </c>
    </row>
    <row r="85" spans="1:3" x14ac:dyDescent="0.3">
      <c r="A85" t="s">
        <v>14</v>
      </c>
      <c r="C85" s="2">
        <f>C71+C78</f>
        <v>256655</v>
      </c>
    </row>
    <row r="86" spans="1:3" x14ac:dyDescent="0.3">
      <c r="A86" s="3" t="s">
        <v>13</v>
      </c>
      <c r="C86" s="2">
        <f>C87+C94</f>
        <v>109830</v>
      </c>
    </row>
    <row r="87" spans="1:3" x14ac:dyDescent="0.3">
      <c r="A87" s="4" t="s">
        <v>12</v>
      </c>
      <c r="C87" s="2">
        <f>SUM(B88:B93)</f>
        <v>54830</v>
      </c>
    </row>
    <row r="88" spans="1:3" x14ac:dyDescent="0.3">
      <c r="A88" t="s">
        <v>11</v>
      </c>
      <c r="B88" s="1">
        <f>D9</f>
        <v>7000</v>
      </c>
    </row>
    <row r="89" spans="1:3" x14ac:dyDescent="0.3">
      <c r="A89" t="s">
        <v>10</v>
      </c>
      <c r="B89" s="1">
        <f>D21</f>
        <v>9070</v>
      </c>
    </row>
    <row r="90" spans="1:3" x14ac:dyDescent="0.3">
      <c r="A90" t="s">
        <v>9</v>
      </c>
      <c r="B90" s="1">
        <f>D22</f>
        <v>580</v>
      </c>
    </row>
    <row r="91" spans="1:3" x14ac:dyDescent="0.3">
      <c r="A91" t="s">
        <v>8</v>
      </c>
      <c r="B91" s="1">
        <f>D23</f>
        <v>1280</v>
      </c>
    </row>
    <row r="92" spans="1:3" x14ac:dyDescent="0.3">
      <c r="A92" t="s">
        <v>7</v>
      </c>
      <c r="B92" s="1">
        <f>D13</f>
        <v>35000</v>
      </c>
    </row>
    <row r="93" spans="1:3" x14ac:dyDescent="0.3">
      <c r="A93" t="s">
        <v>6</v>
      </c>
      <c r="B93" s="1">
        <f>D32</f>
        <v>1900</v>
      </c>
    </row>
    <row r="94" spans="1:3" x14ac:dyDescent="0.3">
      <c r="A94" s="4" t="s">
        <v>5</v>
      </c>
      <c r="C94" s="2">
        <f>B95</f>
        <v>55000</v>
      </c>
    </row>
    <row r="95" spans="1:3" x14ac:dyDescent="0.3">
      <c r="A95" t="s">
        <v>4</v>
      </c>
      <c r="B95" s="1">
        <f>D19</f>
        <v>55000</v>
      </c>
    </row>
    <row r="96" spans="1:3" x14ac:dyDescent="0.3">
      <c r="A96" s="3" t="s">
        <v>3</v>
      </c>
      <c r="C96" s="2">
        <f>B97+B98</f>
        <v>146825</v>
      </c>
    </row>
    <row r="97" spans="1:3" x14ac:dyDescent="0.3">
      <c r="A97" t="s">
        <v>2</v>
      </c>
      <c r="B97" s="1">
        <f>D14</f>
        <v>200000</v>
      </c>
    </row>
    <row r="98" spans="1:3" x14ac:dyDescent="0.3">
      <c r="A98" t="s">
        <v>1</v>
      </c>
      <c r="B98" s="1">
        <f>C62</f>
        <v>-53175</v>
      </c>
    </row>
    <row r="99" spans="1:3" x14ac:dyDescent="0.3">
      <c r="A99" s="3" t="s">
        <v>0</v>
      </c>
      <c r="C99" s="2">
        <f>C86+C96</f>
        <v>256655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2CCD-BA14-4C45-A291-2656A681F1E8}">
  <dimension ref="A1"/>
  <sheetViews>
    <sheetView tabSelected="1" zoomScale="52" workbookViewId="0">
      <selection activeCell="N17" sqref="N1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2</vt:lpstr>
      <vt:lpstr>Cuestionario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2023-01-26T00:34:44Z</dcterms:created>
  <dcterms:modified xsi:type="dcterms:W3CDTF">2023-01-26T00:39:12Z</dcterms:modified>
</cp:coreProperties>
</file>