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DAD Z\QA\PC\FUNDAMENTOS DE ADMINISTRACIÓN Y ANÁLISIS FINANCIERO\TEORÍA\TAREAS\"/>
    </mc:Choice>
  </mc:AlternateContent>
  <xr:revisionPtr revIDLastSave="0" documentId="13_ncr:1_{6C21F0EA-2E0B-4E62-8FA4-3DFE08EBB43A}" xr6:coauthVersionLast="47" xr6:coauthVersionMax="47" xr10:uidLastSave="{00000000-0000-0000-0000-000000000000}"/>
  <bookViews>
    <workbookView xWindow="7320" yWindow="165" windowWidth="21600" windowHeight="11295" xr2:uid="{00000000-000D-0000-FFFF-FFFF00000000}"/>
  </bookViews>
  <sheets>
    <sheet name="RUNDE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1" l="1"/>
  <c r="H41" i="1"/>
  <c r="H40" i="1"/>
  <c r="I52" i="1"/>
  <c r="C48" i="1" l="1"/>
  <c r="H35" i="1"/>
  <c r="H36" i="1"/>
  <c r="H43" i="1"/>
  <c r="H25" i="1"/>
  <c r="I44" i="1" l="1"/>
  <c r="I51" i="1" s="1"/>
  <c r="I53" i="1" s="1"/>
  <c r="H12" i="1"/>
  <c r="H9" i="1"/>
  <c r="K9" i="1"/>
  <c r="K7" i="1"/>
  <c r="K8" i="1" l="1"/>
  <c r="I32" i="1"/>
  <c r="H31" i="1"/>
  <c r="H30" i="1"/>
  <c r="H29" i="1"/>
  <c r="H28" i="1"/>
  <c r="H27" i="1"/>
  <c r="H26" i="1"/>
  <c r="H23" i="1"/>
  <c r="D33" i="1"/>
  <c r="B49" i="1"/>
  <c r="B48" i="1"/>
  <c r="D29" i="1" l="1"/>
  <c r="D30" i="1"/>
  <c r="D31" i="1"/>
  <c r="D32" i="1"/>
  <c r="D37" i="1"/>
  <c r="D38" i="1"/>
  <c r="D39" i="1"/>
  <c r="D40" i="1"/>
  <c r="D41" i="1"/>
  <c r="D45" i="1"/>
  <c r="D46" i="1"/>
  <c r="D47" i="1"/>
  <c r="H24" i="1"/>
  <c r="H6" i="1"/>
  <c r="I37" i="1" l="1"/>
  <c r="C8" i="1" l="1"/>
  <c r="C13" i="1" s="1"/>
  <c r="D48" i="1"/>
  <c r="C42" i="1"/>
  <c r="B42" i="1"/>
  <c r="D42" i="1" s="1"/>
  <c r="C34" i="1"/>
  <c r="B34" i="1"/>
  <c r="D34" i="1" s="1"/>
  <c r="C18" i="1" l="1"/>
  <c r="C49" i="1"/>
  <c r="D49" i="1" l="1"/>
  <c r="C19" i="1"/>
  <c r="C20" i="1" s="1"/>
  <c r="H7" i="1" l="1"/>
  <c r="H8" i="1" s="1"/>
</calcChain>
</file>

<file path=xl/sharedStrings.xml><?xml version="1.0" encoding="utf-8"?>
<sst xmlns="http://schemas.openxmlformats.org/spreadsheetml/2006/main" count="86" uniqueCount="80">
  <si>
    <t>Rundell, S.A.</t>
  </si>
  <si>
    <t>Activos</t>
  </si>
  <si>
    <t>Efectivo</t>
  </si>
  <si>
    <t>Terreno</t>
  </si>
  <si>
    <t>Edificios</t>
  </si>
  <si>
    <t>Depreciación Acumulada de Edificio</t>
  </si>
  <si>
    <t>Pasivos</t>
  </si>
  <si>
    <t>Proveedores</t>
  </si>
  <si>
    <t>Gastos por Pagar</t>
  </si>
  <si>
    <t>Impuesto sobre la Renta por Pagar</t>
  </si>
  <si>
    <t>Pasivos Totales</t>
  </si>
  <si>
    <t>Activos Totales</t>
  </si>
  <si>
    <t>Capital Contable</t>
  </si>
  <si>
    <t>Capital común (valor par $ 2)</t>
  </si>
  <si>
    <t>Utilidades retenidas</t>
  </si>
  <si>
    <t>Capital Contable Total</t>
  </si>
  <si>
    <t>Inventario</t>
  </si>
  <si>
    <t>Balance General Comparativo</t>
  </si>
  <si>
    <t>Estado de Resultados</t>
  </si>
  <si>
    <t>Ventas</t>
  </si>
  <si>
    <t>Costo de mercadería vendidas</t>
  </si>
  <si>
    <t>Utilidad bruta</t>
  </si>
  <si>
    <t>Gastos de Operación</t>
  </si>
  <si>
    <t xml:space="preserve">   Gasto por Depreciación</t>
  </si>
  <si>
    <t xml:space="preserve">   Otros Gastos de Operación</t>
  </si>
  <si>
    <t xml:space="preserve">        Gastos de Operación Totales</t>
  </si>
  <si>
    <t>Utilidad Operativa</t>
  </si>
  <si>
    <t xml:space="preserve">      Ganancia en venta de terreno</t>
  </si>
  <si>
    <t>Otros Gastos</t>
  </si>
  <si>
    <t xml:space="preserve">     Gastos por Intereses</t>
  </si>
  <si>
    <t>Utilidad antes de impuesto sobre la renta</t>
  </si>
  <si>
    <t>Impuesto sobre la Renta</t>
  </si>
  <si>
    <t>Utilidad Neta</t>
  </si>
  <si>
    <t>Expresado en Dólares</t>
  </si>
  <si>
    <t>Otra Utilidad</t>
  </si>
  <si>
    <t>Obligaciones Bancarias por pagar</t>
  </si>
  <si>
    <t>Capital pagado en exceso del valor par</t>
  </si>
  <si>
    <t>Pasivos y Capital contable totales</t>
  </si>
  <si>
    <t>Prestaciones Laborales</t>
  </si>
  <si>
    <t>Del año que termina el 31 de diciembre de 2022</t>
  </si>
  <si>
    <t>Al 31 de diciembre de 2021 y 2022</t>
  </si>
  <si>
    <t>Estado de Utilidades Retenidas</t>
  </si>
  <si>
    <t>Del 01 de enero al 31 de Diciembre 2022</t>
  </si>
  <si>
    <t>Expresado en Dolares</t>
  </si>
  <si>
    <t>Saldo al inicio del Período (1 de enero de 2022)</t>
  </si>
  <si>
    <t>(+) Utilidad del Período</t>
  </si>
  <si>
    <t>Utilidad disponible para los accionistas comunes y preferentes</t>
  </si>
  <si>
    <t>Saldo de Utilidades retenidas al final del período</t>
  </si>
  <si>
    <t>Estado de Flujos de efectivo</t>
  </si>
  <si>
    <t>FNE proveniente de actividades de operación</t>
  </si>
  <si>
    <t>Utilidad del período</t>
  </si>
  <si>
    <t>Diferencia</t>
  </si>
  <si>
    <t>Aumento de Cuentas por cobrar</t>
  </si>
  <si>
    <t>Disminución de Inventario</t>
  </si>
  <si>
    <t>Aumento de Gastos por pagar</t>
  </si>
  <si>
    <t>Disminución de provededores</t>
  </si>
  <si>
    <t>Diminución de Impuesto sobre la Renta por Pagar</t>
  </si>
  <si>
    <t>Aumento de Prestaciones Laborales</t>
  </si>
  <si>
    <t>Suma del FNE por actividades de operación</t>
  </si>
  <si>
    <t>FNE proveniente de actividades de inversión</t>
  </si>
  <si>
    <t>Disminución de Terreno</t>
  </si>
  <si>
    <t>Aumento de Edificios</t>
  </si>
  <si>
    <t>Suma del FNE por actividades de inversión</t>
  </si>
  <si>
    <t>Saldo de efectivo al final del período</t>
  </si>
  <si>
    <t>(+) Saldo al inicio del Período (del año anterior)</t>
  </si>
  <si>
    <t>Suma de FNE del período</t>
  </si>
  <si>
    <t>FNE proveniente de actividades de financiamiento</t>
  </si>
  <si>
    <t>Disminución de Obligaciones Bancarias por pagar</t>
  </si>
  <si>
    <t>Suma del FNE por actividades de financiamiento</t>
  </si>
  <si>
    <t>Depreciación</t>
  </si>
  <si>
    <t>Cambio en utilidades retenidas</t>
  </si>
  <si>
    <t>utilidad del período</t>
  </si>
  <si>
    <t>esta ganancia la tenía positiva en el estado de resultados, del tipo del período, lo debemos de colocar negativo, en la venta del terreno. Debemos de quitarle estos docemil y lo sumamos en las de inversión.</t>
  </si>
  <si>
    <t>(-) Dividendos Preferentes y comunes</t>
  </si>
  <si>
    <t>Ganancia en venta de terreno</t>
  </si>
  <si>
    <t xml:space="preserve">Pago de Dividentos comunes </t>
  </si>
  <si>
    <t>Aumento capitla común</t>
  </si>
  <si>
    <t>Aumento de capital en exceso del valor par</t>
  </si>
  <si>
    <t>No tomar en cuenta las utilidades retenidas</t>
  </si>
  <si>
    <t>Cuentas por Cobrar (Netas) Esta es la cuenta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</si>
</sst>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Q&quot;* #,##0.00_);_(&quot;Q&quot;* \(#,##0.00\);_(&quot;Q&quot;* &quot;-&quot;??_);_(@_)"/>
    <numFmt numFmtId="165" formatCode="_([$$-409]* #,##0.00_);_([$$-409]* \(#,##0.00\);_([$$-409]* &quot;-&quot;??_);_(@_)"/>
    <numFmt numFmtId="166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3" fillId="0" borderId="4" xfId="0" applyFont="1" applyBorder="1" applyAlignment="1">
      <alignment horizontal="center"/>
    </xf>
    <xf numFmtId="165" fontId="4" fillId="0" borderId="0" xfId="0" applyNumberFormat="1" applyFont="1"/>
    <xf numFmtId="165" fontId="3" fillId="0" borderId="3" xfId="0" applyNumberFormat="1" applyFont="1" applyBorder="1"/>
    <xf numFmtId="165" fontId="0" fillId="0" borderId="0" xfId="0" applyNumberFormat="1"/>
    <xf numFmtId="165" fontId="4" fillId="0" borderId="1" xfId="0" applyNumberFormat="1" applyFont="1" applyBorder="1"/>
    <xf numFmtId="165" fontId="3" fillId="0" borderId="0" xfId="0" applyNumberFormat="1" applyFont="1"/>
    <xf numFmtId="165" fontId="4" fillId="0" borderId="0" xfId="0" applyNumberFormat="1" applyFont="1" applyAlignment="1">
      <alignment horizontal="center"/>
    </xf>
    <xf numFmtId="165" fontId="2" fillId="0" borderId="2" xfId="0" applyNumberFormat="1" applyFont="1" applyBorder="1"/>
    <xf numFmtId="165" fontId="2" fillId="0" borderId="3" xfId="0" applyNumberFormat="1" applyFont="1" applyBorder="1"/>
    <xf numFmtId="165" fontId="0" fillId="0" borderId="0" xfId="1" applyNumberFormat="1" applyFont="1"/>
    <xf numFmtId="165" fontId="0" fillId="0" borderId="4" xfId="1" applyNumberFormat="1" applyFont="1" applyBorder="1"/>
    <xf numFmtId="165" fontId="2" fillId="0" borderId="3" xfId="1" applyNumberFormat="1" applyFont="1" applyBorder="1"/>
    <xf numFmtId="9" fontId="0" fillId="0" borderId="0" xfId="2" applyFont="1"/>
    <xf numFmtId="166" fontId="0" fillId="0" borderId="0" xfId="0" applyNumberFormat="1"/>
    <xf numFmtId="165" fontId="0" fillId="0" borderId="0" xfId="1" applyNumberFormat="1" applyFont="1" applyFill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165" fontId="0" fillId="2" borderId="0" xfId="0" applyNumberFormat="1" applyFill="1"/>
    <xf numFmtId="0" fontId="0" fillId="0" borderId="8" xfId="0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2" borderId="0" xfId="0" applyNumberForma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3"/>
  <sheetViews>
    <sheetView tabSelected="1" zoomScale="60" zoomScaleNormal="60" workbookViewId="0">
      <selection activeCell="A12" sqref="A12"/>
    </sheetView>
  </sheetViews>
  <sheetFormatPr defaultColWidth="9.140625" defaultRowHeight="15" x14ac:dyDescent="0.25"/>
  <cols>
    <col min="1" max="1" width="56.28515625" bestFit="1" customWidth="1"/>
    <col min="2" max="2" width="18.140625" bestFit="1" customWidth="1"/>
    <col min="3" max="3" width="18" customWidth="1"/>
    <col min="4" max="4" width="14.42578125" bestFit="1" customWidth="1"/>
    <col min="7" max="7" width="74.5703125" bestFit="1" customWidth="1"/>
    <col min="8" max="8" width="14.85546875" bestFit="1" customWidth="1"/>
    <col min="9" max="9" width="14.42578125" bestFit="1" customWidth="1"/>
    <col min="10" max="10" width="30.5703125" bestFit="1" customWidth="1"/>
    <col min="11" max="11" width="14.85546875" bestFit="1" customWidth="1"/>
  </cols>
  <sheetData>
    <row r="1" spans="1:11" x14ac:dyDescent="0.25">
      <c r="A1" s="1" t="s">
        <v>0</v>
      </c>
      <c r="G1" s="1" t="s">
        <v>0</v>
      </c>
    </row>
    <row r="2" spans="1:11" x14ac:dyDescent="0.25">
      <c r="A2" s="1" t="s">
        <v>18</v>
      </c>
      <c r="G2" s="1" t="s">
        <v>41</v>
      </c>
    </row>
    <row r="3" spans="1:11" x14ac:dyDescent="0.25">
      <c r="A3" s="1" t="s">
        <v>39</v>
      </c>
      <c r="G3" s="1" t="s">
        <v>42</v>
      </c>
    </row>
    <row r="4" spans="1:11" x14ac:dyDescent="0.25">
      <c r="A4" s="1" t="s">
        <v>33</v>
      </c>
      <c r="G4" s="1" t="s">
        <v>43</v>
      </c>
    </row>
    <row r="6" spans="1:11" x14ac:dyDescent="0.25">
      <c r="A6" t="s">
        <v>19</v>
      </c>
      <c r="B6" s="13"/>
      <c r="C6" s="13">
        <v>1180000</v>
      </c>
      <c r="G6" s="23" t="s">
        <v>44</v>
      </c>
      <c r="H6" s="20">
        <f>C47</f>
        <v>202300</v>
      </c>
    </row>
    <row r="7" spans="1:11" ht="15.75" thickBot="1" x14ac:dyDescent="0.3">
      <c r="A7" t="s">
        <v>20</v>
      </c>
      <c r="B7" s="13"/>
      <c r="C7" s="14">
        <v>790000</v>
      </c>
      <c r="G7" s="24" t="s">
        <v>45</v>
      </c>
      <c r="H7" s="22">
        <f>C20</f>
        <v>143250</v>
      </c>
      <c r="J7" t="s">
        <v>71</v>
      </c>
      <c r="K7">
        <f>143250</f>
        <v>143250</v>
      </c>
    </row>
    <row r="8" spans="1:11" ht="15.75" thickBot="1" x14ac:dyDescent="0.3">
      <c r="A8" t="s">
        <v>21</v>
      </c>
      <c r="B8" s="13"/>
      <c r="C8" s="13">
        <f>C6-C7</f>
        <v>390000</v>
      </c>
      <c r="G8" s="25" t="s">
        <v>46</v>
      </c>
      <c r="H8" s="20">
        <f>H6+H7</f>
        <v>345550</v>
      </c>
      <c r="J8" s="31" t="s">
        <v>70</v>
      </c>
      <c r="K8" s="33">
        <f>D47</f>
        <v>80000</v>
      </c>
    </row>
    <row r="9" spans="1:11" ht="15.75" thickBot="1" x14ac:dyDescent="0.3">
      <c r="A9" t="s">
        <v>22</v>
      </c>
      <c r="B9" s="13"/>
      <c r="C9" s="13"/>
      <c r="G9" s="24" t="s">
        <v>73</v>
      </c>
      <c r="H9" s="22">
        <f>K8-K7</f>
        <v>-63250</v>
      </c>
      <c r="K9" s="7">
        <f>K7-K8</f>
        <v>63250</v>
      </c>
    </row>
    <row r="10" spans="1:11" x14ac:dyDescent="0.25">
      <c r="A10" t="s">
        <v>23</v>
      </c>
      <c r="B10" s="13">
        <v>7000</v>
      </c>
      <c r="C10" s="13"/>
      <c r="G10" s="23"/>
      <c r="H10" s="20"/>
    </row>
    <row r="11" spans="1:11" ht="15.75" thickBot="1" x14ac:dyDescent="0.3">
      <c r="A11" t="s">
        <v>24</v>
      </c>
      <c r="B11" s="14">
        <v>196000</v>
      </c>
      <c r="C11" s="13"/>
      <c r="G11" s="24"/>
      <c r="H11" s="21"/>
    </row>
    <row r="12" spans="1:11" x14ac:dyDescent="0.25">
      <c r="A12" t="s">
        <v>25</v>
      </c>
      <c r="B12" s="13"/>
      <c r="C12" s="14">
        <v>203000</v>
      </c>
      <c r="G12" s="26" t="s">
        <v>47</v>
      </c>
      <c r="H12" s="40">
        <f>H8+H9</f>
        <v>282300</v>
      </c>
    </row>
    <row r="13" spans="1:11" x14ac:dyDescent="0.25">
      <c r="A13" t="s">
        <v>26</v>
      </c>
      <c r="B13" s="13"/>
      <c r="C13" s="13">
        <f>C8-C12</f>
        <v>187000</v>
      </c>
      <c r="G13" s="19"/>
      <c r="H13" s="19"/>
    </row>
    <row r="14" spans="1:11" x14ac:dyDescent="0.25">
      <c r="A14" t="s">
        <v>34</v>
      </c>
      <c r="B14" s="13"/>
      <c r="C14" s="13"/>
      <c r="G14" s="19"/>
      <c r="H14" s="19"/>
    </row>
    <row r="15" spans="1:11" x14ac:dyDescent="0.25">
      <c r="A15" t="s">
        <v>27</v>
      </c>
      <c r="B15" s="18">
        <v>12000</v>
      </c>
      <c r="C15" s="13"/>
      <c r="D15" t="s">
        <v>72</v>
      </c>
      <c r="G15" s="19"/>
      <c r="H15" s="19"/>
    </row>
    <row r="16" spans="1:11" x14ac:dyDescent="0.25">
      <c r="A16" t="s">
        <v>28</v>
      </c>
      <c r="B16" s="13"/>
      <c r="C16" s="13"/>
      <c r="G16" s="19"/>
      <c r="H16" s="19"/>
    </row>
    <row r="17" spans="1:9" x14ac:dyDescent="0.25">
      <c r="A17" t="s">
        <v>29</v>
      </c>
      <c r="B17" s="14">
        <v>8000</v>
      </c>
      <c r="C17" s="14">
        <v>4000</v>
      </c>
      <c r="G17" s="1" t="s">
        <v>0</v>
      </c>
      <c r="H17" s="19"/>
    </row>
    <row r="18" spans="1:9" x14ac:dyDescent="0.25">
      <c r="A18" t="s">
        <v>30</v>
      </c>
      <c r="B18" s="13"/>
      <c r="C18" s="13">
        <f>C13+C17</f>
        <v>191000</v>
      </c>
      <c r="G18" s="1" t="s">
        <v>48</v>
      </c>
      <c r="H18" s="19"/>
    </row>
    <row r="19" spans="1:9" x14ac:dyDescent="0.25">
      <c r="A19" t="s">
        <v>31</v>
      </c>
      <c r="B19" s="13"/>
      <c r="C19" s="14">
        <f>C18*0.25</f>
        <v>47750</v>
      </c>
      <c r="G19" s="1" t="s">
        <v>42</v>
      </c>
      <c r="H19" s="19"/>
    </row>
    <row r="20" spans="1:9" ht="15.75" thickBot="1" x14ac:dyDescent="0.3">
      <c r="A20" t="s">
        <v>32</v>
      </c>
      <c r="B20" s="13"/>
      <c r="C20" s="15">
        <f>C18-C19</f>
        <v>143250</v>
      </c>
      <c r="G20" s="1" t="s">
        <v>43</v>
      </c>
      <c r="H20" s="19"/>
    </row>
    <row r="21" spans="1:9" ht="15.75" thickTop="1" x14ac:dyDescent="0.25"/>
    <row r="22" spans="1:9" ht="15.75" thickBot="1" x14ac:dyDescent="0.3">
      <c r="A22" s="1" t="s">
        <v>0</v>
      </c>
      <c r="G22" s="29" t="s">
        <v>49</v>
      </c>
      <c r="H22" s="30"/>
      <c r="I22" s="31"/>
    </row>
    <row r="23" spans="1:9" x14ac:dyDescent="0.25">
      <c r="A23" s="1" t="s">
        <v>17</v>
      </c>
      <c r="B23" s="17"/>
      <c r="C23" s="16"/>
      <c r="G23" s="28" t="s">
        <v>50</v>
      </c>
      <c r="H23" s="7">
        <f>C20</f>
        <v>143250</v>
      </c>
    </row>
    <row r="24" spans="1:9" x14ac:dyDescent="0.25">
      <c r="A24" s="1" t="s">
        <v>40</v>
      </c>
      <c r="B24" s="17"/>
      <c r="G24" s="28" t="s">
        <v>69</v>
      </c>
      <c r="H24" s="7">
        <f>B10</f>
        <v>7000</v>
      </c>
    </row>
    <row r="25" spans="1:9" x14ac:dyDescent="0.25">
      <c r="A25" s="1" t="s">
        <v>33</v>
      </c>
      <c r="G25" s="28" t="s">
        <v>74</v>
      </c>
      <c r="H25" s="7">
        <f>B15*-1</f>
        <v>-12000</v>
      </c>
    </row>
    <row r="26" spans="1:9" x14ac:dyDescent="0.25">
      <c r="B26" s="4">
        <v>2022</v>
      </c>
      <c r="C26" s="4">
        <v>2021</v>
      </c>
      <c r="D26" t="s">
        <v>51</v>
      </c>
      <c r="G26" s="28" t="s">
        <v>52</v>
      </c>
      <c r="H26" s="7">
        <f>D29*-1</f>
        <v>-9000</v>
      </c>
    </row>
    <row r="27" spans="1:9" x14ac:dyDescent="0.25">
      <c r="A27" s="1" t="s">
        <v>1</v>
      </c>
      <c r="G27" s="28" t="s">
        <v>53</v>
      </c>
      <c r="H27" s="7">
        <f>D30*-1</f>
        <v>8000</v>
      </c>
    </row>
    <row r="28" spans="1:9" x14ac:dyDescent="0.25">
      <c r="A28" t="s">
        <v>2</v>
      </c>
      <c r="B28" s="5">
        <v>97500</v>
      </c>
      <c r="C28" s="5">
        <v>26000</v>
      </c>
      <c r="D28" s="7"/>
      <c r="G28" s="28" t="s">
        <v>55</v>
      </c>
      <c r="H28" s="7">
        <f>D37</f>
        <v>-3200</v>
      </c>
    </row>
    <row r="29" spans="1:9" x14ac:dyDescent="0.25">
      <c r="A29" t="s">
        <v>79</v>
      </c>
      <c r="B29" s="5">
        <v>74000</v>
      </c>
      <c r="C29" s="5">
        <v>65000</v>
      </c>
      <c r="D29" s="7">
        <f t="shared" ref="D29:D49" si="0">B29-C29</f>
        <v>9000</v>
      </c>
      <c r="G29" s="28" t="s">
        <v>54</v>
      </c>
      <c r="H29" s="7">
        <f>D38</f>
        <v>2200</v>
      </c>
    </row>
    <row r="30" spans="1:9" x14ac:dyDescent="0.25">
      <c r="A30" t="s">
        <v>16</v>
      </c>
      <c r="B30" s="5">
        <v>172000</v>
      </c>
      <c r="C30" s="5">
        <v>180000</v>
      </c>
      <c r="D30" s="7">
        <f t="shared" si="0"/>
        <v>-8000</v>
      </c>
      <c r="G30" s="28" t="s">
        <v>56</v>
      </c>
      <c r="H30" s="7">
        <f>D39</f>
        <v>-500</v>
      </c>
    </row>
    <row r="31" spans="1:9" ht="15.75" thickBot="1" x14ac:dyDescent="0.3">
      <c r="A31" s="2" t="s">
        <v>3</v>
      </c>
      <c r="B31" s="5">
        <v>80000</v>
      </c>
      <c r="C31" s="5">
        <v>125000</v>
      </c>
      <c r="D31" s="7">
        <f t="shared" si="0"/>
        <v>-45000</v>
      </c>
      <c r="G31" s="32" t="s">
        <v>57</v>
      </c>
      <c r="H31" s="33">
        <f>D40</f>
        <v>4000</v>
      </c>
      <c r="I31" s="31"/>
    </row>
    <row r="32" spans="1:9" x14ac:dyDescent="0.25">
      <c r="A32" s="2" t="s">
        <v>4</v>
      </c>
      <c r="B32" s="5">
        <v>260000</v>
      </c>
      <c r="C32" s="5">
        <v>200000</v>
      </c>
      <c r="D32" s="7">
        <f t="shared" si="0"/>
        <v>60000</v>
      </c>
      <c r="G32" s="27" t="s">
        <v>58</v>
      </c>
      <c r="I32" s="34">
        <f>SUM(H23:H31)</f>
        <v>139750</v>
      </c>
    </row>
    <row r="33" spans="1:10" x14ac:dyDescent="0.25">
      <c r="A33" s="2" t="s">
        <v>5</v>
      </c>
      <c r="B33" s="5">
        <v>-65300</v>
      </c>
      <c r="C33" s="5">
        <v>-58300</v>
      </c>
      <c r="D33" s="7">
        <f>B33-C33</f>
        <v>-7000</v>
      </c>
      <c r="G33" s="28"/>
    </row>
    <row r="34" spans="1:10" ht="15.75" thickBot="1" x14ac:dyDescent="0.3">
      <c r="A34" s="3" t="s">
        <v>11</v>
      </c>
      <c r="B34" s="6">
        <f>SUM(B28:B33)</f>
        <v>618200</v>
      </c>
      <c r="C34" s="6">
        <f>SUM(C28:C33)</f>
        <v>537700</v>
      </c>
      <c r="D34" s="7">
        <f t="shared" si="0"/>
        <v>80500</v>
      </c>
      <c r="G34" s="29" t="s">
        <v>59</v>
      </c>
      <c r="H34" s="31"/>
      <c r="I34" s="31"/>
    </row>
    <row r="35" spans="1:10" ht="15.75" thickTop="1" x14ac:dyDescent="0.25">
      <c r="B35" s="7"/>
      <c r="C35" s="7"/>
      <c r="D35" s="7"/>
      <c r="G35" s="28" t="s">
        <v>60</v>
      </c>
      <c r="H35" s="7">
        <f>D31*-1+B15</f>
        <v>57000</v>
      </c>
    </row>
    <row r="36" spans="1:10" ht="15.75" thickBot="1" x14ac:dyDescent="0.3">
      <c r="A36" s="3" t="s">
        <v>6</v>
      </c>
      <c r="B36" s="7"/>
      <c r="C36" s="7"/>
      <c r="D36" s="7"/>
      <c r="G36" s="32" t="s">
        <v>61</v>
      </c>
      <c r="H36" s="33">
        <f>D32*-1</f>
        <v>-60000</v>
      </c>
    </row>
    <row r="37" spans="1:10" x14ac:dyDescent="0.25">
      <c r="A37" s="2" t="s">
        <v>7</v>
      </c>
      <c r="B37" s="5">
        <v>43500</v>
      </c>
      <c r="C37" s="5">
        <v>46700</v>
      </c>
      <c r="D37" s="7">
        <f t="shared" si="0"/>
        <v>-3200</v>
      </c>
      <c r="G37" s="27" t="s">
        <v>62</v>
      </c>
      <c r="I37" s="34">
        <f>SUM(H35:H36)</f>
        <v>-3000</v>
      </c>
    </row>
    <row r="38" spans="1:10" x14ac:dyDescent="0.25">
      <c r="A38" s="2" t="s">
        <v>8</v>
      </c>
      <c r="B38" s="5">
        <v>26500</v>
      </c>
      <c r="C38" s="5">
        <v>24300</v>
      </c>
      <c r="D38" s="7">
        <f t="shared" si="0"/>
        <v>2200</v>
      </c>
      <c r="G38" s="28"/>
    </row>
    <row r="39" spans="1:10" ht="15.75" thickBot="1" x14ac:dyDescent="0.3">
      <c r="A39" s="2" t="s">
        <v>9</v>
      </c>
      <c r="B39" s="5">
        <v>7900</v>
      </c>
      <c r="C39" s="5">
        <v>8400</v>
      </c>
      <c r="D39" s="7">
        <f t="shared" si="0"/>
        <v>-500</v>
      </c>
      <c r="G39" s="29" t="s">
        <v>66</v>
      </c>
      <c r="H39" s="31"/>
      <c r="I39" s="31"/>
    </row>
    <row r="40" spans="1:10" x14ac:dyDescent="0.25">
      <c r="A40" s="2" t="s">
        <v>38</v>
      </c>
      <c r="B40" s="5">
        <v>14000</v>
      </c>
      <c r="C40" s="5">
        <v>10000</v>
      </c>
      <c r="D40" s="7">
        <f t="shared" si="0"/>
        <v>4000</v>
      </c>
      <c r="G40" s="28" t="s">
        <v>67</v>
      </c>
      <c r="H40" s="7">
        <f>D41</f>
        <v>-50000</v>
      </c>
    </row>
    <row r="41" spans="1:10" ht="15.75" thickBot="1" x14ac:dyDescent="0.3">
      <c r="A41" s="2" t="s">
        <v>35</v>
      </c>
      <c r="B41" s="8">
        <v>100000</v>
      </c>
      <c r="C41" s="8">
        <v>150000</v>
      </c>
      <c r="D41" s="7">
        <f t="shared" si="0"/>
        <v>-50000</v>
      </c>
      <c r="G41" s="28" t="s">
        <v>76</v>
      </c>
      <c r="H41" s="7">
        <f>D45</f>
        <v>8000</v>
      </c>
    </row>
    <row r="42" spans="1:10" x14ac:dyDescent="0.25">
      <c r="A42" s="3" t="s">
        <v>10</v>
      </c>
      <c r="B42" s="9">
        <f>SUM(B37:B41)</f>
        <v>191900</v>
      </c>
      <c r="C42" s="9">
        <f>SUM(C37:C41)</f>
        <v>239400</v>
      </c>
      <c r="D42" s="7">
        <f t="shared" si="0"/>
        <v>-47500</v>
      </c>
      <c r="G42" s="28" t="s">
        <v>77</v>
      </c>
      <c r="H42" s="7">
        <f>D46</f>
        <v>40000</v>
      </c>
      <c r="J42" t="s">
        <v>78</v>
      </c>
    </row>
    <row r="43" spans="1:10" ht="15.75" thickBot="1" x14ac:dyDescent="0.3">
      <c r="B43" s="7"/>
      <c r="C43" s="7"/>
      <c r="D43" s="7"/>
      <c r="G43" s="32" t="s">
        <v>75</v>
      </c>
      <c r="H43" s="33">
        <f>H9</f>
        <v>-63250</v>
      </c>
      <c r="I43" s="31"/>
    </row>
    <row r="44" spans="1:10" x14ac:dyDescent="0.25">
      <c r="A44" s="3" t="s">
        <v>12</v>
      </c>
      <c r="B44" s="10"/>
      <c r="C44" s="10"/>
      <c r="D44" s="7"/>
      <c r="G44" s="27" t="s">
        <v>68</v>
      </c>
      <c r="I44" s="34">
        <f>SUM(H40:H43)</f>
        <v>-65250</v>
      </c>
    </row>
    <row r="45" spans="1:10" x14ac:dyDescent="0.25">
      <c r="A45" t="s">
        <v>13</v>
      </c>
      <c r="B45" s="5">
        <v>24000</v>
      </c>
      <c r="C45" s="5">
        <v>16000</v>
      </c>
      <c r="D45" s="7">
        <f t="shared" si="0"/>
        <v>8000</v>
      </c>
      <c r="G45" s="28"/>
    </row>
    <row r="46" spans="1:10" x14ac:dyDescent="0.25">
      <c r="A46" t="s">
        <v>36</v>
      </c>
      <c r="B46" s="5">
        <v>120000</v>
      </c>
      <c r="C46" s="5">
        <v>80000</v>
      </c>
      <c r="D46" s="7">
        <f t="shared" si="0"/>
        <v>40000</v>
      </c>
      <c r="G46" s="28"/>
      <c r="H46" s="7"/>
    </row>
    <row r="47" spans="1:10" ht="15.75" thickBot="1" x14ac:dyDescent="0.3">
      <c r="A47" t="s">
        <v>14</v>
      </c>
      <c r="B47" s="8">
        <v>282300</v>
      </c>
      <c r="C47" s="8">
        <v>202300</v>
      </c>
      <c r="D47" s="7">
        <f t="shared" si="0"/>
        <v>80000</v>
      </c>
      <c r="G47" s="28"/>
      <c r="H47" s="7"/>
    </row>
    <row r="48" spans="1:10" x14ac:dyDescent="0.25">
      <c r="A48" t="s">
        <v>15</v>
      </c>
      <c r="B48" s="11">
        <f>SUM(B45:B47)</f>
        <v>426300</v>
      </c>
      <c r="C48" s="11">
        <f>SUM(C45:C47)</f>
        <v>298300</v>
      </c>
      <c r="D48" s="7">
        <f t="shared" si="0"/>
        <v>128000</v>
      </c>
    </row>
    <row r="49" spans="1:9" ht="15.75" thickBot="1" x14ac:dyDescent="0.3">
      <c r="A49" t="s">
        <v>37</v>
      </c>
      <c r="B49" s="12">
        <f>B42+B48</f>
        <v>618200</v>
      </c>
      <c r="C49" s="12">
        <f>C42+C48</f>
        <v>537700</v>
      </c>
      <c r="D49" s="7">
        <f t="shared" si="0"/>
        <v>80500</v>
      </c>
    </row>
    <row r="50" spans="1:9" ht="15.75" thickTop="1" x14ac:dyDescent="0.25">
      <c r="G50" s="28"/>
    </row>
    <row r="51" spans="1:9" x14ac:dyDescent="0.25">
      <c r="G51" s="36" t="s">
        <v>65</v>
      </c>
      <c r="H51" s="36"/>
      <c r="I51" s="38">
        <f>SUM(I32:I47)</f>
        <v>71500</v>
      </c>
    </row>
    <row r="52" spans="1:9" x14ac:dyDescent="0.25">
      <c r="G52" s="35" t="s">
        <v>64</v>
      </c>
      <c r="H52" s="35"/>
      <c r="I52" s="39">
        <f>C28</f>
        <v>26000</v>
      </c>
    </row>
    <row r="53" spans="1:9" x14ac:dyDescent="0.25">
      <c r="G53" s="37" t="s">
        <v>63</v>
      </c>
      <c r="H53" s="37"/>
      <c r="I53" s="38">
        <f>SUM(I51:I52)</f>
        <v>97500</v>
      </c>
    </row>
  </sheetData>
  <pageMargins left="0.7" right="0.7" top="0.75" bottom="0.75" header="0.3" footer="0.3"/>
  <pageSetup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RUNDELL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Jose Alejandro Montenegro Monzon</cp:lastModifiedBy>
  <cp:lastPrinted>2019-01-16T19:16:08Z</cp:lastPrinted>
  <dcterms:created xsi:type="dcterms:W3CDTF">2014-02-01T15:08:11Z</dcterms:created>
  <dcterms:modified xsi:type="dcterms:W3CDTF">2023-02-01T03:42:44Z</dcterms:modified>
</cp:coreProperties>
</file>