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D:\UNIVERSIDAD\2023 CICLO 1\FUNDAMENTOS DE ADMINISTRACIÓN Y ANÁLISIS FINANCIERO\Semana 4\"/>
    </mc:Choice>
  </mc:AlternateContent>
  <xr:revisionPtr revIDLastSave="0" documentId="13_ncr:1_{B60CDAB2-1A10-4C58-ABC8-A8AD9AA2B47C}" xr6:coauthVersionLast="47" xr6:coauthVersionMax="47" xr10:uidLastSave="{00000000-0000-0000-0000-000000000000}"/>
  <bookViews>
    <workbookView xWindow="-108" yWindow="-108" windowWidth="23256" windowHeight="12456" activeTab="1" xr2:uid="{00000000-000D-0000-FFFF-FFFF00000000}"/>
  </bookViews>
  <sheets>
    <sheet name="EJEMPLO 1" sheetId="3" r:id="rId1"/>
    <sheet name="PESIMISTA" sheetId="4" r:id="rId2"/>
    <sheet name="TARE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 i="4" l="1"/>
  <c r="E59" i="4"/>
  <c r="F26" i="4"/>
  <c r="G26" i="4"/>
  <c r="E26" i="4"/>
  <c r="E55" i="4"/>
  <c r="E46" i="4"/>
  <c r="D46" i="4"/>
  <c r="C46" i="4"/>
  <c r="E43" i="4"/>
  <c r="E39" i="4"/>
  <c r="E52" i="4" s="1"/>
  <c r="D39" i="4"/>
  <c r="D52" i="4" s="1"/>
  <c r="C39" i="4"/>
  <c r="C52" i="4" s="1"/>
  <c r="E37" i="4"/>
  <c r="D37" i="4"/>
  <c r="C37" i="4"/>
  <c r="E36" i="4"/>
  <c r="D36" i="4"/>
  <c r="C36" i="4"/>
  <c r="E35" i="4"/>
  <c r="D35" i="4"/>
  <c r="C35" i="4"/>
  <c r="E41" i="4"/>
  <c r="E42" i="4"/>
  <c r="D42" i="4"/>
  <c r="D26" i="4"/>
  <c r="D43" i="4" s="1"/>
  <c r="C26" i="4"/>
  <c r="C43" i="4" s="1"/>
  <c r="E55" i="3"/>
  <c r="E56" i="3" s="1"/>
  <c r="E58" i="3" s="1"/>
  <c r="D59" i="3"/>
  <c r="C58" i="3"/>
  <c r="D56" i="3"/>
  <c r="D55" i="3"/>
  <c r="C56" i="3"/>
  <c r="D54" i="3"/>
  <c r="E54" i="3"/>
  <c r="C54" i="3"/>
  <c r="D53" i="3"/>
  <c r="E53" i="3"/>
  <c r="C53" i="3"/>
  <c r="D52" i="3"/>
  <c r="E52" i="3"/>
  <c r="C52" i="3"/>
  <c r="D50" i="3"/>
  <c r="E50" i="3"/>
  <c r="C50" i="3"/>
  <c r="D46" i="3"/>
  <c r="E46" i="3"/>
  <c r="C46" i="3"/>
  <c r="D43" i="3"/>
  <c r="E43" i="3"/>
  <c r="C43" i="3"/>
  <c r="D42" i="3"/>
  <c r="E42" i="3"/>
  <c r="D41" i="3"/>
  <c r="E41" i="3"/>
  <c r="C42" i="3"/>
  <c r="C41" i="3"/>
  <c r="D26" i="3"/>
  <c r="E26" i="3"/>
  <c r="F26" i="3"/>
  <c r="G26" i="3"/>
  <c r="C26" i="3"/>
  <c r="D39" i="3"/>
  <c r="E39" i="3"/>
  <c r="C39" i="3"/>
  <c r="D37" i="3"/>
  <c r="E37" i="3"/>
  <c r="C37" i="3"/>
  <c r="D36" i="3"/>
  <c r="E36" i="3"/>
  <c r="C36" i="3"/>
  <c r="D35" i="3"/>
  <c r="E35" i="3"/>
  <c r="C35" i="3"/>
  <c r="E50" i="4" l="1"/>
  <c r="E53" i="4" s="1"/>
  <c r="E54" i="4" s="1"/>
  <c r="E56" i="4" s="1"/>
  <c r="C41" i="4"/>
  <c r="D41" i="4"/>
  <c r="D50" i="4" s="1"/>
  <c r="D53" i="4" s="1"/>
  <c r="D54" i="4" s="1"/>
  <c r="C42" i="4"/>
  <c r="C50" i="4" l="1"/>
  <c r="C53" i="4" s="1"/>
  <c r="C54" i="4" s="1"/>
  <c r="C56" i="4" s="1"/>
  <c r="C58" i="4" l="1"/>
  <c r="D55" i="4"/>
  <c r="D56" i="4" s="1"/>
  <c r="D5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34" authorId="0" shapeId="0" xr:uid="{830EAB50-D742-44A6-8A23-60654224BDA2}">
      <text>
        <r>
          <rPr>
            <b/>
            <sz val="9"/>
            <color indexed="81"/>
            <rFont val="Tahoma"/>
            <family val="2"/>
          </rPr>
          <t>asumimos que no tienen IVA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B34" authorId="0" shapeId="0" xr:uid="{91BC5555-0C8F-4B34-AE15-4685A9BD2988}">
      <text>
        <r>
          <rPr>
            <b/>
            <sz val="9"/>
            <color indexed="81"/>
            <rFont val="Tahoma"/>
            <family val="2"/>
          </rPr>
          <t>asumimos que no tienen IVA</t>
        </r>
      </text>
    </comment>
  </commentList>
</comments>
</file>

<file path=xl/sharedStrings.xml><?xml version="1.0" encoding="utf-8"?>
<sst xmlns="http://schemas.openxmlformats.org/spreadsheetml/2006/main" count="84" uniqueCount="40">
  <si>
    <t>ESCENARIO MAS PROBABLE</t>
  </si>
  <si>
    <t>Cierta empresa espera ventas de Q.100,000.00 en cada uno de los 3 meses siguientes, de los cuales el 50% será al contado y el otro 50% al crédito a 30 días.  Del mes anterior se espera recibir Q45,000.00 por las ventas realizadas al crédito.   Realizará compras mensuales de Q.60,000.00 durante este tiempo.  Los sueldos y salarios son de Q.10,000.00 mensuales más el 5% de las ventas.  Esta empresa espera efectuar un pago fiscal de Q.20,000.00 en el mes siguiente, realizar una compra de Q.15,000.00 de activos fijos en el segundo mes y recibir Q.8,000.00 en efectivo de la venta de un activo en el tercer mes.  Todas las compras son en efectivo.  Se asume que el efectivo inicial y el saldo de efectivo mínimo son de cero.
a) Prepare un presupuesto de caja para los tres meses siguientes.
b) Dado que el administrador financiero de la empresa no está seguro del nivel de ventas, pero si de todas las demás cifras; efectúe un análisis de sensibilidad si bajo un escenario pesimista se consideran ventas de Q.80,000.00 y en un escenario optimista, ventas de Q.120,000.00.  ¿Cuál es el saldo de efectivo final, mínimo y máximo mensual, que la empresa puede esperar para cada uno de los períodos de 1 mes?</t>
  </si>
  <si>
    <t>Fábrica Bombas S.A.</t>
  </si>
  <si>
    <t>Presupuesto de Caja</t>
  </si>
  <si>
    <t>Primer trimestres del año 2023</t>
  </si>
  <si>
    <t>Expresado en quetzales</t>
  </si>
  <si>
    <t>ENTRADAS DE EFECTIVO</t>
  </si>
  <si>
    <t>Enero</t>
  </si>
  <si>
    <t>Febrero</t>
  </si>
  <si>
    <t>Marzo</t>
  </si>
  <si>
    <t>Ventas al contado (35%)</t>
  </si>
  <si>
    <t>Ventas al crédito a 30 días (50%)</t>
  </si>
  <si>
    <t>Ventas al crédito a 60 días (15%)</t>
  </si>
  <si>
    <t>Ventas históricas y pronosticadas</t>
  </si>
  <si>
    <t>Noviembre</t>
  </si>
  <si>
    <t>Diciembre</t>
  </si>
  <si>
    <t>Intereses ganados</t>
  </si>
  <si>
    <t>TOTAL DE ENTRADAS DE EFECTIVO</t>
  </si>
  <si>
    <t>SALIDAS DE EFECTIVO</t>
  </si>
  <si>
    <t>Compras (60% de las ventas)</t>
  </si>
  <si>
    <t>Compras al contado (40%)</t>
  </si>
  <si>
    <t>Compras al crédito a 1 mes (50%)</t>
  </si>
  <si>
    <t>Compras al crédito a 2 meses (10%)</t>
  </si>
  <si>
    <t>Servicios básicos</t>
  </si>
  <si>
    <t>Arrendamiento</t>
  </si>
  <si>
    <t>Sueldos (10% sobre ventas)</t>
  </si>
  <si>
    <t>Impuestos</t>
  </si>
  <si>
    <t>Vehículo de reparto</t>
  </si>
  <si>
    <t>Dividendos</t>
  </si>
  <si>
    <t>TOTAL DE SALIDAS DE EFECTIVO</t>
  </si>
  <si>
    <t>RESUMEN DE MOV. DEL PERÍODO</t>
  </si>
  <si>
    <t>Total de entradas del período</t>
  </si>
  <si>
    <t>Saldo efectivo del período</t>
  </si>
  <si>
    <t>(-)Total de salidas del período</t>
  </si>
  <si>
    <t>(+) Efectivo al inicio del preródo</t>
  </si>
  <si>
    <t>Saldo al final del período</t>
  </si>
  <si>
    <t>Excedente de efectivo disponible.</t>
  </si>
  <si>
    <t>(-)Reserva de efectivo requerido</t>
  </si>
  <si>
    <t>Faltante de Efectivo por obtener</t>
  </si>
  <si>
    <t>Faltante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</si>
</sst>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quot;* #,##0.00_-;\-&quot;Q&quot;* #,##0.00_-;_-&quot;Q&quot;* &quot;-&quot;??_-;_-@_-"/>
  </numFmts>
  <fonts count="10" x14ac:knownFonts="1">
    <font>
      <sz val="11"/>
      <color theme="1"/>
      <name val="Calibri"/>
      <family val="2"/>
      <scheme val="minor"/>
    </font>
    <font>
      <b/>
      <sz val="11"/>
      <color theme="1"/>
      <name val="Calibri"/>
      <family val="2"/>
      <scheme val="minor"/>
    </font>
    <font>
      <b/>
      <i/>
      <sz val="11"/>
      <color theme="1"/>
      <name val="Calibri"/>
      <family val="2"/>
      <scheme val="minor"/>
    </font>
    <font>
      <sz val="14"/>
      <color theme="1"/>
      <name val="Calibri"/>
      <family val="2"/>
      <scheme val="minor"/>
    </font>
    <font>
      <sz val="11"/>
      <color theme="1"/>
      <name val="Calibri"/>
      <family val="2"/>
      <scheme val="minor"/>
    </font>
    <font>
      <sz val="11"/>
      <color rgb="FFFF0000"/>
      <name val="Calibri"/>
      <family val="2"/>
      <scheme val="minor"/>
    </font>
    <font>
      <sz val="11"/>
      <color theme="8" tint="-0.249977111117893"/>
      <name val="Calibri"/>
      <family val="2"/>
      <scheme val="minor"/>
    </font>
    <font>
      <b/>
      <sz val="11"/>
      <color theme="8" tint="-0.249977111117893"/>
      <name val="Calibri"/>
      <family val="2"/>
      <scheme val="minor"/>
    </font>
    <font>
      <b/>
      <sz val="9"/>
      <color indexed="81"/>
      <name val="Tahoma"/>
      <family val="2"/>
    </font>
    <font>
      <sz val="11"/>
      <color rgb="FF0070C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s>
  <cellStyleXfs count="2">
    <xf numFmtId="0" fontId="0" fillId="0" borderId="0"/>
    <xf numFmtId="44" fontId="4" fillId="0" borderId="0" applyFont="0" applyFill="0" applyBorder="0" applyAlignment="0" applyProtection="0"/>
  </cellStyleXfs>
  <cellXfs count="24">
    <xf numFmtId="0" fontId="0" fillId="0" borderId="0" xfId="0"/>
    <xf numFmtId="0" fontId="2" fillId="0" borderId="0" xfId="0" applyFont="1"/>
    <xf numFmtId="0" fontId="0" fillId="0" borderId="0" xfId="0" applyAlignment="1">
      <alignment horizontal="left" vertical="center"/>
    </xf>
    <xf numFmtId="0" fontId="1" fillId="2" borderId="0" xfId="0" applyFont="1" applyFill="1" applyAlignment="1">
      <alignment horizontal="center" vertical="center" wrapText="1" shrinkToFit="1"/>
    </xf>
    <xf numFmtId="0" fontId="3" fillId="3" borderId="0" xfId="0" applyFont="1" applyFill="1" applyAlignment="1">
      <alignment wrapText="1"/>
    </xf>
    <xf numFmtId="0" fontId="0" fillId="3" borderId="0" xfId="0" applyFill="1" applyAlignment="1">
      <alignment wrapText="1"/>
    </xf>
    <xf numFmtId="0" fontId="6" fillId="0" borderId="0" xfId="0" applyFont="1"/>
    <xf numFmtId="44" fontId="6" fillId="0" borderId="0" xfId="1" applyFont="1"/>
    <xf numFmtId="0" fontId="7" fillId="0" borderId="1" xfId="0" applyFont="1" applyBorder="1"/>
    <xf numFmtId="0" fontId="0" fillId="0" borderId="1" xfId="0" applyBorder="1"/>
    <xf numFmtId="0" fontId="1" fillId="0" borderId="1" xfId="0" applyFont="1" applyBorder="1" applyAlignment="1">
      <alignment horizontal="center"/>
    </xf>
    <xf numFmtId="0" fontId="1" fillId="0" borderId="0" xfId="0" applyFont="1"/>
    <xf numFmtId="44" fontId="0" fillId="0" borderId="0" xfId="0" applyNumberFormat="1"/>
    <xf numFmtId="44" fontId="0" fillId="0" borderId="0" xfId="1" applyFont="1"/>
    <xf numFmtId="0" fontId="1" fillId="0" borderId="0" xfId="0" applyFont="1" applyAlignment="1">
      <alignment horizontal="right"/>
    </xf>
    <xf numFmtId="44" fontId="0" fillId="0" borderId="1" xfId="1" applyFont="1" applyBorder="1"/>
    <xf numFmtId="44" fontId="0" fillId="0" borderId="2" xfId="0" applyNumberFormat="1" applyBorder="1"/>
    <xf numFmtId="44" fontId="6" fillId="0" borderId="0" xfId="0" applyNumberFormat="1" applyFont="1"/>
    <xf numFmtId="44" fontId="0" fillId="0" borderId="1" xfId="0" applyNumberFormat="1" applyBorder="1"/>
    <xf numFmtId="0" fontId="5" fillId="0" borderId="0" xfId="0" applyFont="1"/>
    <xf numFmtId="44" fontId="0" fillId="0" borderId="3" xfId="0" applyNumberFormat="1" applyBorder="1"/>
    <xf numFmtId="44" fontId="9" fillId="0" borderId="0" xfId="0" applyNumberFormat="1" applyFont="1"/>
    <xf numFmtId="0" fontId="9" fillId="0" borderId="0" xfId="0" applyFont="1"/>
    <xf numFmtId="44" fontId="5" fillId="0" borderId="0" xfId="0" applyNumberFormat="1" applyFont="1"/>
  </cellXfs>
  <cellStyles count="2">
    <cellStyle name="Moneda"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12089</xdr:colOff>
      <xdr:row>0</xdr:row>
      <xdr:rowOff>612</xdr:rowOff>
    </xdr:from>
    <xdr:to>
      <xdr:col>11</xdr:col>
      <xdr:colOff>64477</xdr:colOff>
      <xdr:row>22</xdr:row>
      <xdr:rowOff>111369</xdr:rowOff>
    </xdr:to>
    <xdr:sp macro="" textlink="">
      <xdr:nvSpPr>
        <xdr:cNvPr id="2" name="CuadroTexto 1">
          <a:extLst>
            <a:ext uri="{FF2B5EF4-FFF2-40B4-BE49-F238E27FC236}">
              <a16:creationId xmlns:a16="http://schemas.microsoft.com/office/drawing/2014/main" id="{4892220D-BA3B-4BCC-95E4-364DD3B2855C}"/>
            </a:ext>
          </a:extLst>
        </xdr:cNvPr>
        <xdr:cNvSpPr txBox="1"/>
      </xdr:nvSpPr>
      <xdr:spPr>
        <a:xfrm>
          <a:off x="12089" y="612"/>
          <a:ext cx="10345250" cy="4108326"/>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200" b="1">
              <a:solidFill>
                <a:schemeClr val="tx2"/>
              </a:solidFill>
            </a:rPr>
            <a:t>PRESUPUESTO DE CAJA Y ANÁLISIS DE SENSIBILIDAD</a:t>
          </a:r>
        </a:p>
        <a:p>
          <a:r>
            <a:rPr lang="es-GT" sz="1200" b="0">
              <a:solidFill>
                <a:sysClr val="windowText" lastClr="000000"/>
              </a:solidFill>
            </a:rPr>
            <a:t>El analista financiero de la fábrica de chicles, "Bombas, S.A.". se encuentra desarrollando el presupuesto de caja para el primer trimestre del año 2023.  Para ello logró recopilar la siguiente información:</a:t>
          </a:r>
        </a:p>
        <a:p>
          <a:r>
            <a:rPr lang="es-GT" sz="1200" b="0">
              <a:solidFill>
                <a:sysClr val="windowText" lastClr="000000"/>
              </a:solidFill>
            </a:rPr>
            <a:t>ENTRADAS:</a:t>
          </a:r>
        </a:p>
        <a:p>
          <a:r>
            <a:rPr lang="es-GT" sz="1200" b="0">
              <a:solidFill>
                <a:sysClr val="windowText" lastClr="000000"/>
              </a:solidFill>
            </a:rPr>
            <a:t>-  Las ventas de la empresa en noviembre y diciembre fueron de Q 150,000.00 y Q 225,000.00, respectivamente.</a:t>
          </a:r>
        </a:p>
        <a:p>
          <a:r>
            <a:rPr lang="es-GT" sz="1200" b="0">
              <a:solidFill>
                <a:sysClr val="windowText" lastClr="000000"/>
              </a:solidFill>
            </a:rPr>
            <a:t>- Se pronosticaron ventas de Q 250,000.00, Q 300,000.00 y Q 160,000,00, para enero, febrero y marzo, respectivamente.</a:t>
          </a:r>
        </a:p>
        <a:p>
          <a:r>
            <a:rPr lang="es-GT" sz="1200" b="0">
              <a:solidFill>
                <a:sysClr val="windowText" lastClr="000000"/>
              </a:solidFill>
            </a:rPr>
            <a:t>- Según lo registrado, el 35% de las ventas fueron en efectivo, el 50% a un crédito de 30 días y el resto a un crédito de 60 días.</a:t>
          </a:r>
        </a:p>
        <a:p>
          <a:r>
            <a:rPr lang="es-GT" sz="1200" b="0">
              <a:solidFill>
                <a:sysClr val="windowText" lastClr="000000"/>
              </a:solidFill>
            </a:rPr>
            <a:t>- En marzo, la empresa recibirá ingresos de Q 25,000.00 por intereses trimestrales de una inversión que posee.</a:t>
          </a:r>
        </a:p>
        <a:p>
          <a:r>
            <a:rPr lang="es-GT" sz="1200" b="0">
              <a:solidFill>
                <a:sysClr val="windowText" lastClr="000000"/>
              </a:solidFill>
            </a:rPr>
            <a:t>SALIDAS:</a:t>
          </a:r>
        </a:p>
        <a:p>
          <a:r>
            <a:rPr lang="es-GT" sz="1200" b="0">
              <a:solidFill>
                <a:sysClr val="windowText" lastClr="000000"/>
              </a:solidFill>
            </a:rPr>
            <a:t>- Se ha estimado que las compras representan el 60% de las ventas.  De este monto, el 40% se paga en efectivo, el 50% se paga en el mes inmediato de la compra y, el 10% restante se paga a dos meses después de la compra.                                                                                                         </a:t>
          </a:r>
        </a:p>
        <a:p>
          <a:r>
            <a:rPr lang="es-GT" sz="1200" b="0">
              <a:solidFill>
                <a:sysClr val="windowText" lastClr="000000"/>
              </a:solidFill>
            </a:rPr>
            <a:t> - Debe pagarse por concepto de servicios (energía, agua y teléfono), la cantidad de Q 5,000.00 mensuales.</a:t>
          </a:r>
        </a:p>
        <a:p>
          <a:r>
            <a:rPr lang="es-GT" sz="1200" b="0">
              <a:solidFill>
                <a:sysClr val="windowText" lastClr="000000"/>
              </a:solidFill>
            </a:rPr>
            <a:t>- El costo fijo de arrendamiento es de  Q 15,000.00.                      </a:t>
          </a:r>
        </a:p>
        <a:p>
          <a:r>
            <a:rPr lang="es-GT" sz="1200" b="0">
              <a:solidFill>
                <a:sysClr val="windowText" lastClr="000000"/>
              </a:solidFill>
            </a:rPr>
            <a:t>- Los sueldos son variables y corresponden al 10% de las ventas mensuales.</a:t>
          </a:r>
        </a:p>
        <a:p>
          <a:r>
            <a:rPr lang="es-GT" sz="1200" b="0">
              <a:solidFill>
                <a:sysClr val="windowText" lastClr="000000"/>
              </a:solidFill>
            </a:rPr>
            <a:t>- Deben pagarse en enero Q 15,000.00 de impuestos pendientes del año pasado.</a:t>
          </a:r>
        </a:p>
        <a:p>
          <a:r>
            <a:rPr lang="es-GT" sz="1200" b="0">
              <a:solidFill>
                <a:sysClr val="windowText" lastClr="000000"/>
              </a:solidFill>
            </a:rPr>
            <a:t>- Se adquirirá un vehículo de reparto del cual Q 100,000.00 se pagarán en febrero y Q 75,000.00 en marzo.</a:t>
          </a:r>
        </a:p>
        <a:p>
          <a:r>
            <a:rPr lang="es-GT" sz="1200" b="0">
              <a:solidFill>
                <a:sysClr val="windowText" lastClr="000000"/>
              </a:solidFill>
            </a:rPr>
            <a:t>- Se pagarán Q 20,000.00 de dividendos en efectivo en el mes de enero, correspondientes al trimestre pasado. </a:t>
          </a:r>
        </a:p>
        <a:p>
          <a:endParaRPr lang="es-GT" sz="1200" b="0">
            <a:solidFill>
              <a:sysClr val="windowText" lastClr="000000"/>
            </a:solidFill>
          </a:endParaRPr>
        </a:p>
        <a:p>
          <a:r>
            <a:rPr lang="es-GT" sz="1200" b="0">
              <a:solidFill>
                <a:sysClr val="windowText" lastClr="000000"/>
              </a:solidFill>
            </a:rPr>
            <a:t>A fines de diciembre, el saldo de caja de la fábrica de chicles, Bombas S.A. fue de Q 30,000.00. La empresa desea mantener una reserva para necesidades inesperadas, de Q 25,000.00 como mínimo.  Debido a que existe incertidumbre acerca de que realmente se cumplan las ventas pronosticadas, se desea preparar </a:t>
          </a:r>
          <a:r>
            <a:rPr lang="es-GT" sz="1200"/>
            <a:t>un escenario pesimista aumentando los costos de compras 10% de lo esperado.</a:t>
          </a:r>
        </a:p>
      </xdr:txBody>
    </xdr:sp>
    <xdr:clientData/>
  </xdr:twoCellAnchor>
  <xdr:twoCellAnchor>
    <xdr:from>
      <xdr:col>5</xdr:col>
      <xdr:colOff>310243</xdr:colOff>
      <xdr:row>50</xdr:row>
      <xdr:rowOff>190499</xdr:rowOff>
    </xdr:from>
    <xdr:to>
      <xdr:col>9</xdr:col>
      <xdr:colOff>566057</xdr:colOff>
      <xdr:row>65</xdr:row>
      <xdr:rowOff>174171</xdr:rowOff>
    </xdr:to>
    <xdr:sp macro="" textlink="">
      <xdr:nvSpPr>
        <xdr:cNvPr id="3" name="CuadroTexto 2">
          <a:extLst>
            <a:ext uri="{FF2B5EF4-FFF2-40B4-BE49-F238E27FC236}">
              <a16:creationId xmlns:a16="http://schemas.microsoft.com/office/drawing/2014/main" id="{52DDFFE4-53A3-60A5-FE5C-34C80149EB82}"/>
            </a:ext>
          </a:extLst>
        </xdr:cNvPr>
        <xdr:cNvSpPr txBox="1"/>
      </xdr:nvSpPr>
      <xdr:spPr>
        <a:xfrm>
          <a:off x="6134100" y="9459685"/>
          <a:ext cx="3467100" cy="2764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 empresa Bombas, S.A. de acuerdo a su planificación financiera de efectivo, no va a conseguir el suficiente para cubrir sus necesidades del primer trimestre del año. En el mes de febrero debe conseguir Q35,750.00 que le hacen falta.</a:t>
          </a:r>
        </a:p>
        <a:p>
          <a:r>
            <a:rPr lang="es-GT" sz="1100"/>
            <a:t>Algunas opciones para obtenerlo son:</a:t>
          </a:r>
        </a:p>
        <a:p>
          <a:r>
            <a:rPr lang="es-GT" sz="1100"/>
            <a:t>*Préstamo</a:t>
          </a:r>
          <a:r>
            <a:rPr lang="es-GT" sz="1100" baseline="0"/>
            <a:t> bancario a más de 1 mes.</a:t>
          </a:r>
        </a:p>
        <a:p>
          <a:r>
            <a:rPr lang="es-GT" sz="1100" baseline="0"/>
            <a:t>*Renegociar con el proveedor del vehículo pagar una parte en abril para rebajar la cuota de febrero.</a:t>
          </a:r>
        </a:p>
        <a:p>
          <a:r>
            <a:rPr lang="es-GT" sz="1100" baseline="0"/>
            <a:t>*Cambiar el plan de mercadeo actual para el trimestre por uno más agresivo.</a:t>
          </a:r>
        </a:p>
        <a:p>
          <a:r>
            <a:rPr lang="es-GT" sz="1100" baseline="0"/>
            <a:t>*Préstamo temporal por parte de los dueños de la empresa</a:t>
          </a:r>
        </a:p>
        <a:p>
          <a:r>
            <a:rPr lang="es-GT" sz="1100" baseline="0"/>
            <a:t>*Negociar el pago de dividendos para el segundo trimestre del año</a:t>
          </a:r>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12089</xdr:colOff>
      <xdr:row>0</xdr:row>
      <xdr:rowOff>612</xdr:rowOff>
    </xdr:from>
    <xdr:to>
      <xdr:col>11</xdr:col>
      <xdr:colOff>64477</xdr:colOff>
      <xdr:row>22</xdr:row>
      <xdr:rowOff>111369</xdr:rowOff>
    </xdr:to>
    <xdr:sp macro="" textlink="">
      <xdr:nvSpPr>
        <xdr:cNvPr id="2" name="CuadroTexto 1">
          <a:extLst>
            <a:ext uri="{FF2B5EF4-FFF2-40B4-BE49-F238E27FC236}">
              <a16:creationId xmlns:a16="http://schemas.microsoft.com/office/drawing/2014/main" id="{73E300D3-23B2-4CF5-B9B4-98804D76880E}"/>
            </a:ext>
          </a:extLst>
        </xdr:cNvPr>
        <xdr:cNvSpPr txBox="1"/>
      </xdr:nvSpPr>
      <xdr:spPr>
        <a:xfrm>
          <a:off x="12089" y="612"/>
          <a:ext cx="10339388" cy="4134117"/>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200" b="1">
              <a:solidFill>
                <a:schemeClr val="tx2"/>
              </a:solidFill>
            </a:rPr>
            <a:t>PRESUPUESTO DE CAJA Y ANÁLISIS DE SENSIBILIDAD</a:t>
          </a:r>
        </a:p>
        <a:p>
          <a:r>
            <a:rPr lang="es-GT" sz="1200" b="0">
              <a:solidFill>
                <a:sysClr val="windowText" lastClr="000000"/>
              </a:solidFill>
            </a:rPr>
            <a:t>El analista financiero de la fábrica de chicles, "Bombas, S.A.". se encuentra desarrollando el presupuesto de caja para el primer trimestre del año 2023.  Para ello logró recopilar la siguiente información:</a:t>
          </a:r>
        </a:p>
        <a:p>
          <a:r>
            <a:rPr lang="es-GT" sz="1200" b="0">
              <a:solidFill>
                <a:sysClr val="windowText" lastClr="000000"/>
              </a:solidFill>
            </a:rPr>
            <a:t>ENTRADAS:</a:t>
          </a:r>
        </a:p>
        <a:p>
          <a:r>
            <a:rPr lang="es-GT" sz="1200" b="0">
              <a:solidFill>
                <a:sysClr val="windowText" lastClr="000000"/>
              </a:solidFill>
            </a:rPr>
            <a:t>-  Las ventas de la empresa en noviembre y diciembre fueron de Q 150,000.00 y Q 225,000.00, respectivamente.</a:t>
          </a:r>
        </a:p>
        <a:p>
          <a:r>
            <a:rPr lang="es-GT" sz="1200" b="0">
              <a:solidFill>
                <a:sysClr val="windowText" lastClr="000000"/>
              </a:solidFill>
            </a:rPr>
            <a:t>- Se pronosticaron ventas de Q 250,000.00, Q 300,000.00 y Q 160,000,00, para enero, febrero y marzo, respectivamente.</a:t>
          </a:r>
        </a:p>
        <a:p>
          <a:r>
            <a:rPr lang="es-GT" sz="1200" b="0">
              <a:solidFill>
                <a:sysClr val="windowText" lastClr="000000"/>
              </a:solidFill>
            </a:rPr>
            <a:t>- Según lo registrado, el 35% de las ventas fueron en efectivo, el 50% a un crédito de 30 días y el resto a un crédito de 60 días.</a:t>
          </a:r>
        </a:p>
        <a:p>
          <a:r>
            <a:rPr lang="es-GT" sz="1200" b="0">
              <a:solidFill>
                <a:sysClr val="windowText" lastClr="000000"/>
              </a:solidFill>
            </a:rPr>
            <a:t>- En marzo, la empresa recibirá ingresos de Q 25,000.00 por intereses trimestrales de una inversión que posee.</a:t>
          </a:r>
        </a:p>
        <a:p>
          <a:r>
            <a:rPr lang="es-GT" sz="1200" b="0">
              <a:solidFill>
                <a:sysClr val="windowText" lastClr="000000"/>
              </a:solidFill>
            </a:rPr>
            <a:t>SALIDAS:</a:t>
          </a:r>
        </a:p>
        <a:p>
          <a:r>
            <a:rPr lang="es-GT" sz="1200" b="0">
              <a:solidFill>
                <a:sysClr val="windowText" lastClr="000000"/>
              </a:solidFill>
            </a:rPr>
            <a:t>- Se ha estimado que las compras representan el 60% de las ventas.  De este monto, el 40% se paga en efectivo, el 50% se paga en el mes inmediato de la compra y, el 10% restante se paga a dos meses después de la compra.                                                                                                         </a:t>
          </a:r>
        </a:p>
        <a:p>
          <a:r>
            <a:rPr lang="es-GT" sz="1200" b="0">
              <a:solidFill>
                <a:sysClr val="windowText" lastClr="000000"/>
              </a:solidFill>
            </a:rPr>
            <a:t> - Debe pagarse por concepto de servicios (energía, agua y teléfono), la cantidad de Q 5,000.00 mensuales.</a:t>
          </a:r>
        </a:p>
        <a:p>
          <a:r>
            <a:rPr lang="es-GT" sz="1200" b="0">
              <a:solidFill>
                <a:sysClr val="windowText" lastClr="000000"/>
              </a:solidFill>
            </a:rPr>
            <a:t>- El costo fijo de arrendamiento es de  Q 15,000.00.                      </a:t>
          </a:r>
        </a:p>
        <a:p>
          <a:r>
            <a:rPr lang="es-GT" sz="1200" b="0">
              <a:solidFill>
                <a:sysClr val="windowText" lastClr="000000"/>
              </a:solidFill>
            </a:rPr>
            <a:t>- Los sueldos son variables y corresponden al 10% de las ventas mensuales.</a:t>
          </a:r>
        </a:p>
        <a:p>
          <a:r>
            <a:rPr lang="es-GT" sz="1200" b="0">
              <a:solidFill>
                <a:sysClr val="windowText" lastClr="000000"/>
              </a:solidFill>
            </a:rPr>
            <a:t>- Deben pagarse en enero Q 15,000.00 de impuestos pendientes del año pasado.</a:t>
          </a:r>
        </a:p>
        <a:p>
          <a:r>
            <a:rPr lang="es-GT" sz="1200" b="0">
              <a:solidFill>
                <a:sysClr val="windowText" lastClr="000000"/>
              </a:solidFill>
            </a:rPr>
            <a:t>- Se adquirirá un vehículo de reparto del cual Q 100,000.00 se pagarán en febrero y Q 75,000.00 en marzo.</a:t>
          </a:r>
        </a:p>
        <a:p>
          <a:r>
            <a:rPr lang="es-GT" sz="1200" b="0">
              <a:solidFill>
                <a:sysClr val="windowText" lastClr="000000"/>
              </a:solidFill>
            </a:rPr>
            <a:t>- Se pagarán Q 20,000.00 de dividendos en efectivo en el mes de enero, correspondientes al trimestre pasado. </a:t>
          </a:r>
        </a:p>
        <a:p>
          <a:endParaRPr lang="es-GT" sz="1200" b="0">
            <a:solidFill>
              <a:sysClr val="windowText" lastClr="000000"/>
            </a:solidFill>
          </a:endParaRPr>
        </a:p>
        <a:p>
          <a:r>
            <a:rPr lang="es-GT" sz="1200" b="0">
              <a:solidFill>
                <a:sysClr val="windowText" lastClr="000000"/>
              </a:solidFill>
            </a:rPr>
            <a:t>A fines de diciembre, el saldo de caja de la fábrica de chicles, Bombas S.A. fue de Q 30,000.00. La empresa desea mantener una reserva para necesidades inesperadas, de Q 25,000.00 como mínimo.  Debido a que existe incertidumbre acerca de que realmente se cumplan las ventas pronosticadas, se desea preparar </a:t>
          </a:r>
          <a:r>
            <a:rPr lang="es-GT" sz="1200"/>
            <a:t>un escenario pesimista aumentando los costos de compras 10% de lo esperado.</a:t>
          </a:r>
        </a:p>
      </xdr:txBody>
    </xdr:sp>
    <xdr:clientData/>
  </xdr:twoCellAnchor>
  <xdr:twoCellAnchor>
    <xdr:from>
      <xdr:col>5</xdr:col>
      <xdr:colOff>310243</xdr:colOff>
      <xdr:row>50</xdr:row>
      <xdr:rowOff>190499</xdr:rowOff>
    </xdr:from>
    <xdr:to>
      <xdr:col>9</xdr:col>
      <xdr:colOff>566057</xdr:colOff>
      <xdr:row>65</xdr:row>
      <xdr:rowOff>174171</xdr:rowOff>
    </xdr:to>
    <xdr:sp macro="" textlink="">
      <xdr:nvSpPr>
        <xdr:cNvPr id="3" name="CuadroTexto 2">
          <a:extLst>
            <a:ext uri="{FF2B5EF4-FFF2-40B4-BE49-F238E27FC236}">
              <a16:creationId xmlns:a16="http://schemas.microsoft.com/office/drawing/2014/main" id="{A863B6B9-E91F-4873-958D-26D3831033E0}"/>
            </a:ext>
          </a:extLst>
        </xdr:cNvPr>
        <xdr:cNvSpPr txBox="1"/>
      </xdr:nvSpPr>
      <xdr:spPr>
        <a:xfrm>
          <a:off x="6139543" y="9357359"/>
          <a:ext cx="3463834" cy="27344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 empresa Bombas, S.A. de acuerdo a su planificación financiera de efectivo, no va a conseguir el suficiente para cubrir sus necesidades del primer trimestre del año. En el mes de febrero </a:t>
          </a:r>
          <a:r>
            <a:rPr lang="es-GT" sz="1100">
              <a:solidFill>
                <a:schemeClr val="tx2">
                  <a:lumMod val="60000"/>
                  <a:lumOff val="40000"/>
                </a:schemeClr>
              </a:solidFill>
            </a:rPr>
            <a:t>y marzo </a:t>
          </a:r>
          <a:r>
            <a:rPr lang="es-GT" sz="1100"/>
            <a:t>debe conseguir </a:t>
          </a:r>
          <a:r>
            <a:rPr lang="es-GT" sz="1100">
              <a:solidFill>
                <a:schemeClr val="tx2">
                  <a:lumMod val="60000"/>
                  <a:lumOff val="40000"/>
                </a:schemeClr>
              </a:solidFill>
            </a:rPr>
            <a:t>Q56,690.00</a:t>
          </a:r>
          <a:r>
            <a:rPr lang="es-GT" sz="1100"/>
            <a:t> que le hacen falta.</a:t>
          </a:r>
        </a:p>
        <a:p>
          <a:r>
            <a:rPr lang="es-GT" sz="1100"/>
            <a:t>Algunas opciones para obtenerlo son:</a:t>
          </a:r>
        </a:p>
        <a:p>
          <a:r>
            <a:rPr lang="es-GT" sz="1100"/>
            <a:t>*Préstamo</a:t>
          </a:r>
          <a:r>
            <a:rPr lang="es-GT" sz="1100" baseline="0"/>
            <a:t> bancario a más de 1 mes.</a:t>
          </a:r>
        </a:p>
        <a:p>
          <a:r>
            <a:rPr lang="es-GT" sz="1100" baseline="0"/>
            <a:t>*Renegociar con el proveedor del vehículo pagar una parte en abril para rebajar la cuota de febrero.</a:t>
          </a:r>
        </a:p>
        <a:p>
          <a:r>
            <a:rPr lang="es-GT" sz="1100" baseline="0"/>
            <a:t>*Cambiar el plan de mercadeo actual para el trimestre por uno más agresivo.</a:t>
          </a:r>
        </a:p>
        <a:p>
          <a:r>
            <a:rPr lang="es-GT" sz="1100" baseline="0"/>
            <a:t>*Préstamo temporal por parte de los dueños de la empresa</a:t>
          </a:r>
        </a:p>
        <a:p>
          <a:r>
            <a:rPr lang="es-GT" sz="1100" baseline="0"/>
            <a:t>*Negociar el pago de dividendos para el segundo trimestre del año</a:t>
          </a:r>
          <a:endParaRPr lang="es-GT"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K59"/>
  <sheetViews>
    <sheetView topLeftCell="A50" zoomScale="140" zoomScaleNormal="140" workbookViewId="0">
      <selection activeCell="E64" sqref="E64"/>
    </sheetView>
  </sheetViews>
  <sheetFormatPr baseColWidth="10" defaultColWidth="9.109375" defaultRowHeight="14.4" x14ac:dyDescent="0.3"/>
  <cols>
    <col min="1" max="1" width="7.5546875" customWidth="1"/>
    <col min="2" max="2" width="39" customWidth="1"/>
    <col min="3" max="4" width="12.88671875" customWidth="1"/>
    <col min="5" max="5" width="12.6640625" bestFit="1" customWidth="1"/>
    <col min="6" max="6" width="14.109375" customWidth="1"/>
    <col min="7" max="7" width="14.44140625" customWidth="1"/>
  </cols>
  <sheetData>
    <row r="8" spans="1:11" x14ac:dyDescent="0.3">
      <c r="A8" s="2"/>
      <c r="B8" s="2"/>
      <c r="C8" s="2"/>
      <c r="D8" s="2"/>
      <c r="E8" s="2"/>
      <c r="F8" s="2"/>
      <c r="G8" s="2"/>
      <c r="H8" s="2"/>
      <c r="I8" s="2"/>
      <c r="J8" s="2"/>
      <c r="K8" s="2"/>
    </row>
    <row r="9" spans="1:11" x14ac:dyDescent="0.3">
      <c r="A9" s="2"/>
      <c r="B9" s="2"/>
      <c r="C9" s="3" t="s">
        <v>0</v>
      </c>
      <c r="D9" s="3"/>
      <c r="E9" s="3"/>
      <c r="F9" s="3"/>
      <c r="G9" s="3"/>
      <c r="H9" s="2"/>
      <c r="I9" s="2"/>
      <c r="J9" s="2"/>
      <c r="K9" s="2"/>
    </row>
    <row r="24" spans="2:7" x14ac:dyDescent="0.3">
      <c r="B24" s="6"/>
      <c r="C24" s="8" t="s">
        <v>14</v>
      </c>
      <c r="D24" s="8" t="s">
        <v>15</v>
      </c>
      <c r="E24" s="8" t="s">
        <v>7</v>
      </c>
      <c r="F24" s="8" t="s">
        <v>8</v>
      </c>
      <c r="G24" s="8" t="s">
        <v>9</v>
      </c>
    </row>
    <row r="25" spans="2:7" x14ac:dyDescent="0.3">
      <c r="B25" s="6" t="s">
        <v>13</v>
      </c>
      <c r="C25" s="7">
        <v>150000</v>
      </c>
      <c r="D25" s="7">
        <v>225000</v>
      </c>
      <c r="E25" s="7">
        <v>250000</v>
      </c>
      <c r="F25" s="7">
        <v>300000</v>
      </c>
      <c r="G25" s="7">
        <v>160000</v>
      </c>
    </row>
    <row r="26" spans="2:7" x14ac:dyDescent="0.3">
      <c r="B26" s="6" t="s">
        <v>19</v>
      </c>
      <c r="C26" s="17">
        <f>C25*0.6</f>
        <v>90000</v>
      </c>
      <c r="D26" s="17">
        <f t="shared" ref="D26:G26" si="0">D25*0.6</f>
        <v>135000</v>
      </c>
      <c r="E26" s="17">
        <f t="shared" si="0"/>
        <v>150000</v>
      </c>
      <c r="F26" s="17">
        <f t="shared" si="0"/>
        <v>180000</v>
      </c>
      <c r="G26" s="17">
        <f t="shared" si="0"/>
        <v>96000</v>
      </c>
    </row>
    <row r="27" spans="2:7" x14ac:dyDescent="0.3">
      <c r="B27" s="6"/>
      <c r="C27" s="6"/>
      <c r="D27" s="6"/>
      <c r="E27" s="6"/>
      <c r="F27" s="6"/>
      <c r="G27" s="6"/>
    </row>
    <row r="28" spans="2:7" x14ac:dyDescent="0.3">
      <c r="B28" s="6"/>
      <c r="C28" s="6"/>
      <c r="D28" s="6"/>
      <c r="E28" s="6"/>
      <c r="F28" s="6"/>
      <c r="G28" s="6"/>
    </row>
    <row r="29" spans="2:7" x14ac:dyDescent="0.3">
      <c r="B29" t="s">
        <v>2</v>
      </c>
    </row>
    <row r="30" spans="2:7" x14ac:dyDescent="0.3">
      <c r="B30" t="s">
        <v>3</v>
      </c>
    </row>
    <row r="31" spans="2:7" x14ac:dyDescent="0.3">
      <c r="B31" t="s">
        <v>4</v>
      </c>
    </row>
    <row r="32" spans="2:7" x14ac:dyDescent="0.3">
      <c r="B32" t="s">
        <v>5</v>
      </c>
    </row>
    <row r="34" spans="2:5" x14ac:dyDescent="0.3">
      <c r="B34" s="11" t="s">
        <v>6</v>
      </c>
      <c r="C34" s="10" t="s">
        <v>7</v>
      </c>
      <c r="D34" s="10" t="s">
        <v>8</v>
      </c>
      <c r="E34" s="10" t="s">
        <v>9</v>
      </c>
    </row>
    <row r="35" spans="2:5" x14ac:dyDescent="0.3">
      <c r="B35" t="s">
        <v>10</v>
      </c>
      <c r="C35" s="12">
        <f>E25*0.35</f>
        <v>87500</v>
      </c>
      <c r="D35" s="12">
        <f t="shared" ref="D35:E35" si="1">F25*0.35</f>
        <v>105000</v>
      </c>
      <c r="E35" s="12">
        <f t="shared" si="1"/>
        <v>56000</v>
      </c>
    </row>
    <row r="36" spans="2:5" x14ac:dyDescent="0.3">
      <c r="B36" t="s">
        <v>11</v>
      </c>
      <c r="C36" s="12">
        <f>D25*0.5</f>
        <v>112500</v>
      </c>
      <c r="D36" s="12">
        <f t="shared" ref="D36:E36" si="2">E25*0.5</f>
        <v>125000</v>
      </c>
      <c r="E36" s="12">
        <f t="shared" si="2"/>
        <v>150000</v>
      </c>
    </row>
    <row r="37" spans="2:5" x14ac:dyDescent="0.3">
      <c r="B37" t="s">
        <v>12</v>
      </c>
      <c r="C37" s="12">
        <f>C25*0.15</f>
        <v>22500</v>
      </c>
      <c r="D37" s="12">
        <f t="shared" ref="D37:E37" si="3">D25*0.15</f>
        <v>33750</v>
      </c>
      <c r="E37" s="12">
        <f t="shared" si="3"/>
        <v>37500</v>
      </c>
    </row>
    <row r="38" spans="2:5" x14ac:dyDescent="0.3">
      <c r="B38" t="s">
        <v>16</v>
      </c>
      <c r="C38" s="15">
        <v>0</v>
      </c>
      <c r="D38" s="15">
        <v>0</v>
      </c>
      <c r="E38" s="15">
        <v>25000</v>
      </c>
    </row>
    <row r="39" spans="2:5" ht="15" thickBot="1" x14ac:dyDescent="0.35">
      <c r="B39" s="14" t="s">
        <v>17</v>
      </c>
      <c r="C39" s="16">
        <f>SUM(C35:C38)</f>
        <v>222500</v>
      </c>
      <c r="D39" s="16">
        <f t="shared" ref="D39:E39" si="4">SUM(D35:D38)</f>
        <v>263750</v>
      </c>
      <c r="E39" s="16">
        <f t="shared" si="4"/>
        <v>268500</v>
      </c>
    </row>
    <row r="40" spans="2:5" ht="15" thickTop="1" x14ac:dyDescent="0.3">
      <c r="B40" s="11" t="s">
        <v>18</v>
      </c>
    </row>
    <row r="41" spans="2:5" x14ac:dyDescent="0.3">
      <c r="B41" t="s">
        <v>20</v>
      </c>
      <c r="C41" s="12">
        <f>E26*0.4</f>
        <v>60000</v>
      </c>
      <c r="D41" s="12">
        <f t="shared" ref="D41:E41" si="5">F26*0.4</f>
        <v>72000</v>
      </c>
      <c r="E41" s="12">
        <f t="shared" si="5"/>
        <v>38400</v>
      </c>
    </row>
    <row r="42" spans="2:5" x14ac:dyDescent="0.3">
      <c r="B42" t="s">
        <v>21</v>
      </c>
      <c r="C42" s="12">
        <f>D26*0.5</f>
        <v>67500</v>
      </c>
      <c r="D42" s="12">
        <f t="shared" ref="D42:E42" si="6">E26*0.5</f>
        <v>75000</v>
      </c>
      <c r="E42" s="12">
        <f t="shared" si="6"/>
        <v>90000</v>
      </c>
    </row>
    <row r="43" spans="2:5" x14ac:dyDescent="0.3">
      <c r="B43" t="s">
        <v>22</v>
      </c>
      <c r="C43" s="12">
        <f>C26*0.1</f>
        <v>9000</v>
      </c>
      <c r="D43" s="12">
        <f t="shared" ref="D43:E43" si="7">D26*0.1</f>
        <v>13500</v>
      </c>
      <c r="E43" s="12">
        <f t="shared" si="7"/>
        <v>15000</v>
      </c>
    </row>
    <row r="44" spans="2:5" x14ac:dyDescent="0.3">
      <c r="B44" t="s">
        <v>23</v>
      </c>
      <c r="C44" s="13">
        <v>5000</v>
      </c>
      <c r="D44" s="13">
        <v>5000</v>
      </c>
      <c r="E44" s="13">
        <v>5000</v>
      </c>
    </row>
    <row r="45" spans="2:5" x14ac:dyDescent="0.3">
      <c r="B45" t="s">
        <v>24</v>
      </c>
      <c r="C45" s="13">
        <v>15000</v>
      </c>
      <c r="D45" s="13">
        <v>15000</v>
      </c>
      <c r="E45" s="13">
        <v>15000</v>
      </c>
    </row>
    <row r="46" spans="2:5" x14ac:dyDescent="0.3">
      <c r="B46" t="s">
        <v>25</v>
      </c>
      <c r="C46" s="12">
        <f>E25*0.1</f>
        <v>25000</v>
      </c>
      <c r="D46" s="12">
        <f t="shared" ref="D46:E46" si="8">F25*0.1</f>
        <v>30000</v>
      </c>
      <c r="E46" s="12">
        <f t="shared" si="8"/>
        <v>16000</v>
      </c>
    </row>
    <row r="47" spans="2:5" x14ac:dyDescent="0.3">
      <c r="B47" t="s">
        <v>26</v>
      </c>
      <c r="C47" s="13">
        <v>15000</v>
      </c>
      <c r="D47" s="13"/>
      <c r="E47" s="13"/>
    </row>
    <row r="48" spans="2:5" x14ac:dyDescent="0.3">
      <c r="B48" t="s">
        <v>27</v>
      </c>
      <c r="C48" s="13"/>
      <c r="D48" s="13">
        <v>100000</v>
      </c>
      <c r="E48" s="13">
        <v>75000</v>
      </c>
    </row>
    <row r="49" spans="2:5" x14ac:dyDescent="0.3">
      <c r="B49" t="s">
        <v>28</v>
      </c>
      <c r="C49" s="18">
        <v>20000</v>
      </c>
      <c r="D49" s="9"/>
      <c r="E49" s="9"/>
    </row>
    <row r="50" spans="2:5" ht="15" thickBot="1" x14ac:dyDescent="0.35">
      <c r="B50" t="s">
        <v>29</v>
      </c>
      <c r="C50" s="16">
        <f>SUM(C41:C49)</f>
        <v>216500</v>
      </c>
      <c r="D50" s="16">
        <f t="shared" ref="D50:E50" si="9">SUM(D41:D49)</f>
        <v>310500</v>
      </c>
      <c r="E50" s="16">
        <f t="shared" si="9"/>
        <v>254400</v>
      </c>
    </row>
    <row r="51" spans="2:5" ht="15" thickTop="1" x14ac:dyDescent="0.3">
      <c r="B51" t="s">
        <v>30</v>
      </c>
    </row>
    <row r="52" spans="2:5" x14ac:dyDescent="0.3">
      <c r="B52" t="s">
        <v>31</v>
      </c>
      <c r="C52" s="12">
        <f>C39</f>
        <v>222500</v>
      </c>
      <c r="D52" s="12">
        <f t="shared" ref="D52:E52" si="10">D39</f>
        <v>263750</v>
      </c>
      <c r="E52" s="12">
        <f t="shared" si="10"/>
        <v>268500</v>
      </c>
    </row>
    <row r="53" spans="2:5" x14ac:dyDescent="0.3">
      <c r="B53" t="s">
        <v>33</v>
      </c>
      <c r="C53" s="18">
        <f>C50</f>
        <v>216500</v>
      </c>
      <c r="D53" s="18">
        <f t="shared" ref="D53:E53" si="11">D50</f>
        <v>310500</v>
      </c>
      <c r="E53" s="18">
        <f t="shared" si="11"/>
        <v>254400</v>
      </c>
    </row>
    <row r="54" spans="2:5" x14ac:dyDescent="0.3">
      <c r="B54" t="s">
        <v>32</v>
      </c>
      <c r="C54" s="20">
        <f>C52-C53</f>
        <v>6000</v>
      </c>
      <c r="D54" s="20">
        <f t="shared" ref="D54:E54" si="12">D52-D53</f>
        <v>-46750</v>
      </c>
      <c r="E54" s="20">
        <f t="shared" si="12"/>
        <v>14100</v>
      </c>
    </row>
    <row r="55" spans="2:5" x14ac:dyDescent="0.3">
      <c r="B55" t="s">
        <v>34</v>
      </c>
      <c r="C55" s="15">
        <v>30000</v>
      </c>
      <c r="D55" s="18">
        <f>C56</f>
        <v>36000</v>
      </c>
      <c r="E55" s="18">
        <f>D57</f>
        <v>25000</v>
      </c>
    </row>
    <row r="56" spans="2:5" x14ac:dyDescent="0.3">
      <c r="B56" t="s">
        <v>35</v>
      </c>
      <c r="C56" s="12">
        <f>C55+C54</f>
        <v>36000</v>
      </c>
      <c r="D56" s="12">
        <f t="shared" ref="D56:E56" si="13">D55+D54</f>
        <v>-10750</v>
      </c>
      <c r="E56" s="12">
        <f t="shared" si="13"/>
        <v>39100</v>
      </c>
    </row>
    <row r="57" spans="2:5" x14ac:dyDescent="0.3">
      <c r="B57" t="s">
        <v>37</v>
      </c>
      <c r="C57" s="13">
        <v>25000</v>
      </c>
      <c r="D57" s="13">
        <v>25000</v>
      </c>
      <c r="E57" s="13">
        <v>25000</v>
      </c>
    </row>
    <row r="58" spans="2:5" x14ac:dyDescent="0.3">
      <c r="B58" s="22" t="s">
        <v>36</v>
      </c>
      <c r="C58" s="21">
        <f>C56-C57</f>
        <v>11000</v>
      </c>
      <c r="D58" s="22"/>
      <c r="E58" s="21">
        <f>E56-E57</f>
        <v>14100</v>
      </c>
    </row>
    <row r="59" spans="2:5" x14ac:dyDescent="0.3">
      <c r="B59" s="19" t="s">
        <v>38</v>
      </c>
      <c r="D59" s="23">
        <f>D56-D57</f>
        <v>-35750</v>
      </c>
    </row>
  </sheetData>
  <mergeCells count="1">
    <mergeCell ref="C9:G9"/>
  </mergeCells>
  <pageMargins left="0.7" right="0.7" top="0.75" bottom="0.75" header="0.3" footer="0.3"/>
  <pageSetup scale="76"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89332-556E-4A1C-89B9-0986033D546E}">
  <sheetPr>
    <pageSetUpPr fitToPage="1"/>
  </sheetPr>
  <dimension ref="A8:K62"/>
  <sheetViews>
    <sheetView tabSelected="1" topLeftCell="A50" zoomScale="140" zoomScaleNormal="140" workbookViewId="0">
      <selection activeCell="D61" sqref="D61"/>
    </sheetView>
  </sheetViews>
  <sheetFormatPr baseColWidth="10" defaultColWidth="9.109375" defaultRowHeight="14.4" x14ac:dyDescent="0.3"/>
  <cols>
    <col min="1" max="1" width="7.5546875" customWidth="1"/>
    <col min="2" max="2" width="39" customWidth="1"/>
    <col min="3" max="4" width="12.88671875" customWidth="1"/>
    <col min="5" max="5" width="12.6640625" bestFit="1" customWidth="1"/>
    <col min="6" max="6" width="14.109375" customWidth="1"/>
    <col min="7" max="7" width="14.44140625" customWidth="1"/>
  </cols>
  <sheetData>
    <row r="8" spans="1:11" x14ac:dyDescent="0.3">
      <c r="A8" s="2"/>
      <c r="B8" s="2"/>
      <c r="C8" s="2"/>
      <c r="D8" s="2"/>
      <c r="E8" s="2"/>
      <c r="F8" s="2"/>
      <c r="G8" s="2"/>
      <c r="H8" s="2"/>
      <c r="I8" s="2"/>
      <c r="J8" s="2"/>
      <c r="K8" s="2"/>
    </row>
    <row r="9" spans="1:11" x14ac:dyDescent="0.3">
      <c r="A9" s="2"/>
      <c r="B9" s="2"/>
      <c r="C9" s="3" t="s">
        <v>0</v>
      </c>
      <c r="D9" s="3"/>
      <c r="E9" s="3"/>
      <c r="F9" s="3"/>
      <c r="G9" s="3"/>
      <c r="H9" s="2"/>
      <c r="I9" s="2"/>
      <c r="J9" s="2"/>
      <c r="K9" s="2"/>
    </row>
    <row r="24" spans="2:7" x14ac:dyDescent="0.3">
      <c r="B24" s="6"/>
      <c r="C24" s="8" t="s">
        <v>14</v>
      </c>
      <c r="D24" s="8" t="s">
        <v>15</v>
      </c>
      <c r="E24" s="8" t="s">
        <v>7</v>
      </c>
      <c r="F24" s="8" t="s">
        <v>8</v>
      </c>
      <c r="G24" s="8" t="s">
        <v>9</v>
      </c>
    </row>
    <row r="25" spans="2:7" x14ac:dyDescent="0.3">
      <c r="B25" s="6" t="s">
        <v>13</v>
      </c>
      <c r="C25" s="7">
        <v>150000</v>
      </c>
      <c r="D25" s="7">
        <v>225000</v>
      </c>
      <c r="E25" s="7">
        <v>250000</v>
      </c>
      <c r="F25" s="7">
        <v>300000</v>
      </c>
      <c r="G25" s="7">
        <v>160000</v>
      </c>
    </row>
    <row r="26" spans="2:7" x14ac:dyDescent="0.3">
      <c r="B26" s="6" t="s">
        <v>19</v>
      </c>
      <c r="C26" s="17">
        <f>C25*0.6</f>
        <v>90000</v>
      </c>
      <c r="D26" s="17">
        <f t="shared" ref="D26:G26" si="0">D25*0.6</f>
        <v>135000</v>
      </c>
      <c r="E26" s="17">
        <f>E25*0.6*1.1</f>
        <v>165000</v>
      </c>
      <c r="F26" s="17">
        <f t="shared" ref="F26:G26" si="1">F25*0.6*1.1</f>
        <v>198000.00000000003</v>
      </c>
      <c r="G26" s="17">
        <f t="shared" si="1"/>
        <v>105600.00000000001</v>
      </c>
    </row>
    <row r="27" spans="2:7" x14ac:dyDescent="0.3">
      <c r="B27" s="6"/>
      <c r="C27" s="6"/>
      <c r="D27" s="6"/>
      <c r="E27" s="6"/>
      <c r="F27" s="6"/>
      <c r="G27" s="6"/>
    </row>
    <row r="28" spans="2:7" x14ac:dyDescent="0.3">
      <c r="B28" s="6"/>
      <c r="C28" s="6"/>
      <c r="D28" s="6"/>
      <c r="E28" s="6"/>
      <c r="F28" s="6"/>
      <c r="G28" s="6"/>
    </row>
    <row r="29" spans="2:7" x14ac:dyDescent="0.3">
      <c r="B29" t="s">
        <v>2</v>
      </c>
    </row>
    <row r="30" spans="2:7" x14ac:dyDescent="0.3">
      <c r="B30" t="s">
        <v>3</v>
      </c>
    </row>
    <row r="31" spans="2:7" x14ac:dyDescent="0.3">
      <c r="B31" t="s">
        <v>4</v>
      </c>
    </row>
    <row r="32" spans="2:7" x14ac:dyDescent="0.3">
      <c r="B32" t="s">
        <v>5</v>
      </c>
    </row>
    <row r="34" spans="2:5" x14ac:dyDescent="0.3">
      <c r="B34" s="11" t="s">
        <v>6</v>
      </c>
      <c r="C34" s="10" t="s">
        <v>7</v>
      </c>
      <c r="D34" s="10" t="s">
        <v>8</v>
      </c>
      <c r="E34" s="10" t="s">
        <v>9</v>
      </c>
    </row>
    <row r="35" spans="2:5" x14ac:dyDescent="0.3">
      <c r="B35" t="s">
        <v>10</v>
      </c>
      <c r="C35" s="12">
        <f>E25*0.35</f>
        <v>87500</v>
      </c>
      <c r="D35" s="12">
        <f t="shared" ref="D35:E35" si="2">F25*0.35</f>
        <v>105000</v>
      </c>
      <c r="E35" s="12">
        <f t="shared" si="2"/>
        <v>56000</v>
      </c>
    </row>
    <row r="36" spans="2:5" x14ac:dyDescent="0.3">
      <c r="B36" t="s">
        <v>11</v>
      </c>
      <c r="C36" s="12">
        <f>D25*0.5</f>
        <v>112500</v>
      </c>
      <c r="D36" s="12">
        <f t="shared" ref="D36:E36" si="3">E25*0.5</f>
        <v>125000</v>
      </c>
      <c r="E36" s="12">
        <f t="shared" si="3"/>
        <v>150000</v>
      </c>
    </row>
    <row r="37" spans="2:5" x14ac:dyDescent="0.3">
      <c r="B37" t="s">
        <v>12</v>
      </c>
      <c r="C37" s="12">
        <f>C25*0.15</f>
        <v>22500</v>
      </c>
      <c r="D37" s="12">
        <f t="shared" ref="D37:E37" si="4">D25*0.15</f>
        <v>33750</v>
      </c>
      <c r="E37" s="12">
        <f t="shared" si="4"/>
        <v>37500</v>
      </c>
    </row>
    <row r="38" spans="2:5" x14ac:dyDescent="0.3">
      <c r="B38" t="s">
        <v>16</v>
      </c>
      <c r="C38" s="15">
        <v>0</v>
      </c>
      <c r="D38" s="15">
        <v>0</v>
      </c>
      <c r="E38" s="15">
        <v>25000</v>
      </c>
    </row>
    <row r="39" spans="2:5" ht="15" thickBot="1" x14ac:dyDescent="0.35">
      <c r="B39" s="14" t="s">
        <v>17</v>
      </c>
      <c r="C39" s="16">
        <f>SUM(C35:C38)</f>
        <v>222500</v>
      </c>
      <c r="D39" s="16">
        <f t="shared" ref="D39:E39" si="5">SUM(D35:D38)</f>
        <v>263750</v>
      </c>
      <c r="E39" s="16">
        <f t="shared" si="5"/>
        <v>268500</v>
      </c>
    </row>
    <row r="40" spans="2:5" ht="15" thickTop="1" x14ac:dyDescent="0.3">
      <c r="B40" s="11" t="s">
        <v>18</v>
      </c>
    </row>
    <row r="41" spans="2:5" x14ac:dyDescent="0.3">
      <c r="B41" t="s">
        <v>20</v>
      </c>
      <c r="C41" s="12">
        <f>E26*0.4</f>
        <v>66000</v>
      </c>
      <c r="D41" s="12">
        <f t="shared" ref="D41:E41" si="6">F26*0.4</f>
        <v>79200.000000000015</v>
      </c>
      <c r="E41" s="12">
        <f t="shared" si="6"/>
        <v>42240.000000000007</v>
      </c>
    </row>
    <row r="42" spans="2:5" x14ac:dyDescent="0.3">
      <c r="B42" t="s">
        <v>21</v>
      </c>
      <c r="C42" s="12">
        <f>D26*0.5</f>
        <v>67500</v>
      </c>
      <c r="D42" s="12">
        <f t="shared" ref="D42:E42" si="7">E26*0.5</f>
        <v>82500</v>
      </c>
      <c r="E42" s="12">
        <f t="shared" si="7"/>
        <v>99000.000000000015</v>
      </c>
    </row>
    <row r="43" spans="2:5" x14ac:dyDescent="0.3">
      <c r="B43" t="s">
        <v>22</v>
      </c>
      <c r="C43" s="12">
        <f>C26*0.1</f>
        <v>9000</v>
      </c>
      <c r="D43" s="12">
        <f t="shared" ref="D43:E43" si="8">D26*0.1</f>
        <v>13500</v>
      </c>
      <c r="E43" s="12">
        <f t="shared" si="8"/>
        <v>16500</v>
      </c>
    </row>
    <row r="44" spans="2:5" x14ac:dyDescent="0.3">
      <c r="B44" t="s">
        <v>23</v>
      </c>
      <c r="C44" s="13">
        <v>5000</v>
      </c>
      <c r="D44" s="13">
        <v>5000</v>
      </c>
      <c r="E44" s="13">
        <v>5000</v>
      </c>
    </row>
    <row r="45" spans="2:5" x14ac:dyDescent="0.3">
      <c r="B45" t="s">
        <v>24</v>
      </c>
      <c r="C45" s="13">
        <v>15000</v>
      </c>
      <c r="D45" s="13">
        <v>15000</v>
      </c>
      <c r="E45" s="13">
        <v>15000</v>
      </c>
    </row>
    <row r="46" spans="2:5" x14ac:dyDescent="0.3">
      <c r="B46" t="s">
        <v>25</v>
      </c>
      <c r="C46" s="12">
        <f>E25*0.1</f>
        <v>25000</v>
      </c>
      <c r="D46" s="12">
        <f t="shared" ref="D46:E46" si="9">F25*0.1</f>
        <v>30000</v>
      </c>
      <c r="E46" s="12">
        <f t="shared" si="9"/>
        <v>16000</v>
      </c>
    </row>
    <row r="47" spans="2:5" x14ac:dyDescent="0.3">
      <c r="B47" t="s">
        <v>26</v>
      </c>
      <c r="C47" s="13">
        <v>15000</v>
      </c>
      <c r="D47" s="13"/>
      <c r="E47" s="13"/>
    </row>
    <row r="48" spans="2:5" x14ac:dyDescent="0.3">
      <c r="B48" t="s">
        <v>27</v>
      </c>
      <c r="C48" s="13"/>
      <c r="D48" s="13">
        <v>100000</v>
      </c>
      <c r="E48" s="13">
        <v>75000</v>
      </c>
    </row>
    <row r="49" spans="2:5" x14ac:dyDescent="0.3">
      <c r="B49" t="s">
        <v>28</v>
      </c>
      <c r="C49" s="18">
        <v>20000</v>
      </c>
      <c r="D49" s="9"/>
      <c r="E49" s="9"/>
    </row>
    <row r="50" spans="2:5" ht="15" thickBot="1" x14ac:dyDescent="0.35">
      <c r="B50" t="s">
        <v>29</v>
      </c>
      <c r="C50" s="16">
        <f>SUM(C41:C49)</f>
        <v>222500</v>
      </c>
      <c r="D50" s="16">
        <f t="shared" ref="D50:E50" si="10">SUM(D41:D49)</f>
        <v>325200</v>
      </c>
      <c r="E50" s="16">
        <f t="shared" si="10"/>
        <v>268740</v>
      </c>
    </row>
    <row r="51" spans="2:5" ht="15" thickTop="1" x14ac:dyDescent="0.3">
      <c r="B51" t="s">
        <v>30</v>
      </c>
    </row>
    <row r="52" spans="2:5" x14ac:dyDescent="0.3">
      <c r="B52" t="s">
        <v>31</v>
      </c>
      <c r="C52" s="12">
        <f>C39</f>
        <v>222500</v>
      </c>
      <c r="D52" s="12">
        <f t="shared" ref="D52:E52" si="11">D39</f>
        <v>263750</v>
      </c>
      <c r="E52" s="12">
        <f t="shared" si="11"/>
        <v>268500</v>
      </c>
    </row>
    <row r="53" spans="2:5" x14ac:dyDescent="0.3">
      <c r="B53" t="s">
        <v>33</v>
      </c>
      <c r="C53" s="18">
        <f>C50</f>
        <v>222500</v>
      </c>
      <c r="D53" s="18">
        <f t="shared" ref="D53:E53" si="12">D50</f>
        <v>325200</v>
      </c>
      <c r="E53" s="18">
        <f t="shared" si="12"/>
        <v>268740</v>
      </c>
    </row>
    <row r="54" spans="2:5" x14ac:dyDescent="0.3">
      <c r="B54" t="s">
        <v>32</v>
      </c>
      <c r="C54" s="20">
        <f>C52-C53</f>
        <v>0</v>
      </c>
      <c r="D54" s="20">
        <f t="shared" ref="D54:E54" si="13">D52-D53</f>
        <v>-61450</v>
      </c>
      <c r="E54" s="20">
        <f t="shared" si="13"/>
        <v>-240</v>
      </c>
    </row>
    <row r="55" spans="2:5" x14ac:dyDescent="0.3">
      <c r="B55" t="s">
        <v>34</v>
      </c>
      <c r="C55" s="15">
        <v>30000</v>
      </c>
      <c r="D55" s="18">
        <f>C56</f>
        <v>30000</v>
      </c>
      <c r="E55" s="18">
        <f>D57</f>
        <v>25000</v>
      </c>
    </row>
    <row r="56" spans="2:5" x14ac:dyDescent="0.3">
      <c r="B56" t="s">
        <v>35</v>
      </c>
      <c r="C56" s="12">
        <f>C55+C54</f>
        <v>30000</v>
      </c>
      <c r="D56" s="12">
        <f t="shared" ref="D56:E56" si="14">D55+D54</f>
        <v>-31450</v>
      </c>
      <c r="E56" s="12">
        <f t="shared" si="14"/>
        <v>24760</v>
      </c>
    </row>
    <row r="57" spans="2:5" x14ac:dyDescent="0.3">
      <c r="B57" t="s">
        <v>37</v>
      </c>
      <c r="C57" s="13">
        <v>25000</v>
      </c>
      <c r="D57" s="13">
        <v>25000</v>
      </c>
      <c r="E57" s="13">
        <v>25000</v>
      </c>
    </row>
    <row r="58" spans="2:5" x14ac:dyDescent="0.3">
      <c r="B58" s="22" t="s">
        <v>36</v>
      </c>
      <c r="C58" s="21">
        <f>C56-C57</f>
        <v>5000</v>
      </c>
      <c r="D58" s="22"/>
    </row>
    <row r="59" spans="2:5" x14ac:dyDescent="0.3">
      <c r="B59" s="19" t="s">
        <v>38</v>
      </c>
      <c r="D59" s="23">
        <f>D56-D57</f>
        <v>-56450</v>
      </c>
      <c r="E59" s="23">
        <f>E56-E57</f>
        <v>-240</v>
      </c>
    </row>
    <row r="62" spans="2:5" x14ac:dyDescent="0.3">
      <c r="D62" t="s">
        <v>39</v>
      </c>
      <c r="E62" s="12">
        <f>D59+E59</f>
        <v>-56690</v>
      </c>
    </row>
  </sheetData>
  <mergeCells count="1">
    <mergeCell ref="C9:G9"/>
  </mergeCells>
  <pageMargins left="0.7" right="0.7" top="0.75" bottom="0.75" header="0.3" footer="0.3"/>
  <pageSetup scale="76" fitToHeight="0"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L16"/>
  <sheetViews>
    <sheetView workbookViewId="0">
      <selection activeCell="B17" sqref="B17"/>
    </sheetView>
  </sheetViews>
  <sheetFormatPr baseColWidth="10" defaultColWidth="9.109375" defaultRowHeight="14.4" x14ac:dyDescent="0.3"/>
  <cols>
    <col min="1" max="1" width="28.109375" customWidth="1"/>
    <col min="2" max="2" width="16.44140625" customWidth="1"/>
    <col min="3" max="3" width="15.33203125" customWidth="1"/>
    <col min="4" max="4" width="14.109375" customWidth="1"/>
    <col min="5" max="5" width="9.109375" customWidth="1"/>
    <col min="6" max="6" width="20.6640625" customWidth="1"/>
    <col min="7" max="9" width="13" customWidth="1"/>
  </cols>
  <sheetData>
    <row r="2" spans="1:12" x14ac:dyDescent="0.3">
      <c r="A2" s="4" t="s">
        <v>1</v>
      </c>
      <c r="B2" s="5"/>
      <c r="C2" s="5"/>
      <c r="D2" s="5"/>
      <c r="E2" s="5"/>
      <c r="F2" s="5"/>
      <c r="G2" s="5"/>
      <c r="H2" s="5"/>
      <c r="I2" s="5"/>
      <c r="J2" s="5"/>
      <c r="K2" s="5"/>
      <c r="L2" s="5"/>
    </row>
    <row r="3" spans="1:12" x14ac:dyDescent="0.3">
      <c r="A3" s="5"/>
      <c r="B3" s="5"/>
      <c r="C3" s="5"/>
      <c r="D3" s="5"/>
      <c r="E3" s="5"/>
      <c r="F3" s="5"/>
      <c r="G3" s="5"/>
      <c r="H3" s="5"/>
      <c r="I3" s="5"/>
      <c r="J3" s="5"/>
      <c r="K3" s="5"/>
      <c r="L3" s="5"/>
    </row>
    <row r="4" spans="1:12" x14ac:dyDescent="0.3">
      <c r="A4" s="5"/>
      <c r="B4" s="5"/>
      <c r="C4" s="5"/>
      <c r="D4" s="5"/>
      <c r="E4" s="5"/>
      <c r="F4" s="5"/>
      <c r="G4" s="5"/>
      <c r="H4" s="5"/>
      <c r="I4" s="5"/>
      <c r="J4" s="5"/>
      <c r="K4" s="5"/>
      <c r="L4" s="5"/>
    </row>
    <row r="5" spans="1:12" x14ac:dyDescent="0.3">
      <c r="A5" s="5"/>
      <c r="B5" s="5"/>
      <c r="C5" s="5"/>
      <c r="D5" s="5"/>
      <c r="E5" s="5"/>
      <c r="F5" s="5"/>
      <c r="G5" s="5"/>
      <c r="H5" s="5"/>
      <c r="I5" s="5"/>
      <c r="J5" s="5"/>
      <c r="K5" s="5"/>
      <c r="L5" s="5"/>
    </row>
    <row r="6" spans="1:12" x14ac:dyDescent="0.3">
      <c r="A6" s="5"/>
      <c r="B6" s="5"/>
      <c r="C6" s="5"/>
      <c r="D6" s="5"/>
      <c r="E6" s="5"/>
      <c r="F6" s="5"/>
      <c r="G6" s="5"/>
      <c r="H6" s="5"/>
      <c r="I6" s="5"/>
      <c r="J6" s="5"/>
      <c r="K6" s="5"/>
      <c r="L6" s="5"/>
    </row>
    <row r="7" spans="1:12" x14ac:dyDescent="0.3">
      <c r="A7" s="5"/>
      <c r="B7" s="5"/>
      <c r="C7" s="5"/>
      <c r="D7" s="5"/>
      <c r="E7" s="5"/>
      <c r="F7" s="5"/>
      <c r="G7" s="5"/>
      <c r="H7" s="5"/>
      <c r="I7" s="5"/>
      <c r="J7" s="5"/>
      <c r="K7" s="5"/>
      <c r="L7" s="5"/>
    </row>
    <row r="8" spans="1:12" x14ac:dyDescent="0.3">
      <c r="A8" s="5"/>
      <c r="B8" s="5"/>
      <c r="C8" s="5"/>
      <c r="D8" s="5"/>
      <c r="E8" s="5"/>
      <c r="F8" s="5"/>
      <c r="G8" s="5"/>
      <c r="H8" s="5"/>
      <c r="I8" s="5"/>
      <c r="J8" s="5"/>
      <c r="K8" s="5"/>
      <c r="L8" s="5"/>
    </row>
    <row r="9" spans="1:12" x14ac:dyDescent="0.3">
      <c r="A9" s="5"/>
      <c r="B9" s="5"/>
      <c r="C9" s="5"/>
      <c r="D9" s="5"/>
      <c r="E9" s="5"/>
      <c r="F9" s="5"/>
      <c r="G9" s="5"/>
      <c r="H9" s="5"/>
      <c r="I9" s="5"/>
      <c r="J9" s="5"/>
      <c r="K9" s="5"/>
      <c r="L9" s="5"/>
    </row>
    <row r="10" spans="1:12" x14ac:dyDescent="0.3">
      <c r="A10" s="5"/>
      <c r="B10" s="5"/>
      <c r="C10" s="5"/>
      <c r="D10" s="5"/>
      <c r="E10" s="5"/>
      <c r="F10" s="5"/>
      <c r="G10" s="5"/>
      <c r="H10" s="5"/>
      <c r="I10" s="5"/>
      <c r="J10" s="5"/>
      <c r="K10" s="5"/>
      <c r="L10" s="5"/>
    </row>
    <row r="11" spans="1:12" x14ac:dyDescent="0.3">
      <c r="A11" s="5"/>
      <c r="B11" s="5"/>
      <c r="C11" s="5"/>
      <c r="D11" s="5"/>
      <c r="E11" s="5"/>
      <c r="F11" s="5"/>
      <c r="G11" s="5"/>
      <c r="H11" s="5"/>
      <c r="I11" s="5"/>
      <c r="J11" s="5"/>
      <c r="K11" s="5"/>
      <c r="L11" s="5"/>
    </row>
    <row r="12" spans="1:12" x14ac:dyDescent="0.3">
      <c r="A12" s="5"/>
      <c r="B12" s="5"/>
      <c r="C12" s="5"/>
      <c r="D12" s="5"/>
      <c r="E12" s="5"/>
      <c r="F12" s="5"/>
      <c r="G12" s="5"/>
      <c r="H12" s="5"/>
      <c r="I12" s="5"/>
      <c r="J12" s="5"/>
      <c r="K12" s="5"/>
      <c r="L12" s="5"/>
    </row>
    <row r="13" spans="1:12" x14ac:dyDescent="0.3">
      <c r="A13" s="5"/>
      <c r="B13" s="5"/>
      <c r="C13" s="5"/>
      <c r="D13" s="5"/>
      <c r="E13" s="5"/>
      <c r="F13" s="5"/>
      <c r="G13" s="5"/>
      <c r="H13" s="5"/>
      <c r="I13" s="5"/>
      <c r="J13" s="5"/>
      <c r="K13" s="5"/>
      <c r="L13" s="5"/>
    </row>
    <row r="16" spans="1:12" x14ac:dyDescent="0.3">
      <c r="A16" s="1"/>
    </row>
  </sheetData>
  <mergeCells count="1">
    <mergeCell ref="A2:L13"/>
  </mergeCells>
  <pageMargins left="0.7" right="0.7" top="0.75" bottom="0.75" header="0.3" footer="0.3"/>
  <pageSetup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EJEMPLO 1</vt:lpstr>
      <vt:lpstr>PESIMISTA</vt:lpstr>
      <vt:lpstr>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Brazil Batres</cp:lastModifiedBy>
  <cp:lastPrinted>2020-01-28T17:33:27Z</cp:lastPrinted>
  <dcterms:created xsi:type="dcterms:W3CDTF">2009-06-13T18:28:53Z</dcterms:created>
  <dcterms:modified xsi:type="dcterms:W3CDTF">2023-02-08T00:42:33Z</dcterms:modified>
</cp:coreProperties>
</file>