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julio\Downloads\"/>
    </mc:Choice>
  </mc:AlternateContent>
  <xr:revisionPtr revIDLastSave="0" documentId="13_ncr:1_{38363DC2-F8AF-49A9-8139-61E88D21FFAD}" xr6:coauthVersionLast="47" xr6:coauthVersionMax="47" xr10:uidLastSave="{00000000-0000-0000-0000-000000000000}"/>
  <bookViews>
    <workbookView xWindow="-108" yWindow="-108" windowWidth="23256" windowHeight="12456" activeTab="6" xr2:uid="{227179CB-2928-4DCE-919F-1D278C3922EC}"/>
  </bookViews>
  <sheets>
    <sheet name="FORMULAS" sheetId="5" r:id="rId1"/>
    <sheet name="EJEMPLO 1" sheetId="1" r:id="rId2"/>
    <sheet name="EJEMPLO 2" sheetId="2" r:id="rId3"/>
    <sheet name="EJEMPLO 3" sheetId="3" r:id="rId4"/>
    <sheet name="EJEMPLO 4" sheetId="4" r:id="rId5"/>
    <sheet name="EJEMPLO 5" sheetId="6" r:id="rId6"/>
    <sheet name="EJEMPLO 6"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7" l="1"/>
  <c r="K10" i="7"/>
  <c r="L9" i="7"/>
  <c r="M9" i="7" s="1"/>
  <c r="L8" i="7"/>
  <c r="M8" i="7" s="1"/>
  <c r="L7" i="7"/>
  <c r="M7" i="7" s="1"/>
  <c r="L6" i="7"/>
  <c r="M6" i="7" s="1"/>
  <c r="L14" i="7" s="1"/>
  <c r="L5" i="7"/>
  <c r="M5" i="7" s="1"/>
  <c r="L4" i="7"/>
  <c r="M4" i="7" s="1"/>
  <c r="L3" i="7"/>
  <c r="M3" i="7" s="1"/>
  <c r="L15" i="7" s="1"/>
  <c r="L2" i="7"/>
  <c r="F24" i="6"/>
  <c r="F17" i="6"/>
  <c r="D12" i="6"/>
  <c r="D21" i="6"/>
  <c r="D20" i="6"/>
  <c r="D22" i="6" s="1"/>
  <c r="F22" i="6" s="1"/>
  <c r="D17" i="6"/>
  <c r="D16" i="6"/>
  <c r="D15" i="6"/>
  <c r="K20" i="4"/>
  <c r="K17" i="4"/>
  <c r="L13" i="4"/>
  <c r="K15" i="4"/>
  <c r="K11" i="4"/>
  <c r="K9" i="3"/>
  <c r="K8" i="3"/>
  <c r="K7" i="3"/>
  <c r="K6" i="3"/>
  <c r="K5" i="3"/>
  <c r="F17" i="2"/>
  <c r="J15" i="2"/>
  <c r="E13" i="2"/>
  <c r="B37" i="1"/>
  <c r="B36" i="1"/>
  <c r="B35" i="1"/>
  <c r="D32" i="1"/>
  <c r="D33" i="1"/>
  <c r="D31" i="1"/>
  <c r="C29" i="1"/>
  <c r="C12" i="1"/>
  <c r="C15" i="1" s="1"/>
  <c r="C17" i="1" s="1"/>
  <c r="L13" i="7" l="1"/>
  <c r="L16" i="7" s="1"/>
  <c r="M10" i="7"/>
  <c r="F25" i="6"/>
  <c r="C14" i="1"/>
  <c r="F15" i="1" s="1"/>
  <c r="C1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Julio Ruiz Coto</author>
    <author>Brazil Batres</author>
  </authors>
  <commentList>
    <comment ref="A15" authorId="0" shapeId="0" xr:uid="{EFD2BC59-781D-4001-9F6A-6694F155365A}">
      <text>
        <r>
          <rPr>
            <b/>
            <sz val="9"/>
            <color indexed="81"/>
            <rFont val="Tahoma"/>
            <family val="2"/>
          </rPr>
          <t>Julio Ruiz Coto:</t>
        </r>
        <r>
          <rPr>
            <sz val="9"/>
            <color indexed="81"/>
            <rFont val="Tahoma"/>
            <family val="2"/>
          </rPr>
          <t xml:space="preserve">
'i efectiva = intereses / valor del prestamo
</t>
        </r>
      </text>
    </comment>
    <comment ref="C16" authorId="1" shapeId="0" xr:uid="{8B68BD94-E92E-4DD2-AA21-12EBA8616E84}">
      <text>
        <r>
          <rPr>
            <b/>
            <sz val="9"/>
            <color indexed="81"/>
            <rFont val="Tahoma"/>
            <family val="2"/>
          </rPr>
          <t>Con fórmula de Excel</t>
        </r>
      </text>
    </comment>
    <comment ref="C17" authorId="1" shapeId="0" xr:uid="{283E9691-48B2-4EE3-9D28-1981E03A8E9D}">
      <text>
        <r>
          <rPr>
            <b/>
            <sz val="9"/>
            <color indexed="81"/>
            <rFont val="Tahoma"/>
            <family val="2"/>
          </rPr>
          <t>Con fórmula manual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Julio Ruiz Coto</author>
  </authors>
  <commentList>
    <comment ref="A11" authorId="0" shapeId="0" xr:uid="{056738C1-658A-4A0D-8A10-E6DE02D2568C}">
      <text>
        <r>
          <rPr>
            <b/>
            <sz val="9"/>
            <color indexed="81"/>
            <rFont val="Tahoma"/>
            <charset val="1"/>
          </rPr>
          <t>Julio Ruiz Coto:</t>
        </r>
        <r>
          <rPr>
            <sz val="9"/>
            <color indexed="81"/>
            <rFont val="Tahoma"/>
            <charset val="1"/>
          </rPr>
          <t xml:space="preserve">
es el valor monetario minimo que por obligacion tiene que poseer el cliente en la cuenta monetaria que posee con el bancoy que debera de permaneccer en la cuenta mientras tenga el prestamo</t>
        </r>
      </text>
    </comment>
  </commentList>
</comments>
</file>

<file path=xl/sharedStrings.xml><?xml version="1.0" encoding="utf-8"?>
<sst xmlns="http://schemas.openxmlformats.org/spreadsheetml/2006/main" count="115" uniqueCount="87">
  <si>
    <t>BANCO A</t>
  </si>
  <si>
    <t>valor prestamo</t>
  </si>
  <si>
    <t>año 0, es el valor del capital</t>
  </si>
  <si>
    <t>Tasa preferencial</t>
  </si>
  <si>
    <t>anual</t>
  </si>
  <si>
    <t>Plazo</t>
  </si>
  <si>
    <t>dias</t>
  </si>
  <si>
    <t>Tasa de interes pact</t>
  </si>
  <si>
    <t>1.5% arriba de la preferencial</t>
  </si>
  <si>
    <t xml:space="preserve">Forma de pago </t>
  </si>
  <si>
    <t>Fija al vencimiento</t>
  </si>
  <si>
    <t>a) intereses a pagar</t>
  </si>
  <si>
    <t>I = ?</t>
  </si>
  <si>
    <t>C</t>
  </si>
  <si>
    <t>n</t>
  </si>
  <si>
    <t>i</t>
  </si>
  <si>
    <t>ES POR NO MAS EN EL VALOR DEL PRESTAMO  * TASA NOMINAL ANNUAL</t>
  </si>
  <si>
    <t>b) tasa efectiva a 90 dias</t>
  </si>
  <si>
    <t>tasa de interes</t>
  </si>
  <si>
    <t>c) tasa de interes efectiva annual</t>
  </si>
  <si>
    <t>BANCO B</t>
  </si>
  <si>
    <t>primeros 30 dias</t>
  </si>
  <si>
    <t>segundos 30 dias</t>
  </si>
  <si>
    <t>ultimos 30 dias</t>
  </si>
  <si>
    <t>tasa a pagar:</t>
  </si>
  <si>
    <t>Fija al vencimiento, con tasa flotante</t>
  </si>
  <si>
    <t>1% arriba de la preferencial</t>
  </si>
  <si>
    <t>PLAZO</t>
  </si>
  <si>
    <t>TASA PREFERENCIAL</t>
  </si>
  <si>
    <t>TASA A PAGAR</t>
  </si>
  <si>
    <t xml:space="preserve">valor del prestamo </t>
  </si>
  <si>
    <t>annual</t>
  </si>
  <si>
    <t>saldo de compensacion</t>
  </si>
  <si>
    <t>sobre el valor del prestamo</t>
  </si>
  <si>
    <t xml:space="preserve">a) saldo compensatorio en quetzales = 0.20(1,000,000) = </t>
  </si>
  <si>
    <t>b) Tasa efectiva anual con saldo compensatorio = Intereses / (Valor del préstamo - Saldo compensatorio tomado del préstamo)</t>
  </si>
  <si>
    <t>c) tasa efectiva a 1año, pero teniendo en la cuenta monetaria Q100,000 disponibles</t>
  </si>
  <si>
    <t>a) Cuando no hay fondos y se necesita pedir préstamos</t>
  </si>
  <si>
    <t>Empresa</t>
  </si>
  <si>
    <t>Costo de no aprovecha el descuento</t>
  </si>
  <si>
    <t>Descuento ofrecido</t>
  </si>
  <si>
    <t>Días del año</t>
  </si>
  <si>
    <t>Vencimiento Cuenta</t>
  </si>
  <si>
    <t>Plazo del Descuento</t>
  </si>
  <si>
    <t>Conviene pedir el préstamo?</t>
  </si>
  <si>
    <t>V</t>
  </si>
  <si>
    <t>Sí</t>
  </si>
  <si>
    <t>W</t>
  </si>
  <si>
    <t>X</t>
  </si>
  <si>
    <t>No</t>
  </si>
  <si>
    <t>Y</t>
  </si>
  <si>
    <t>Z</t>
  </si>
  <si>
    <t>Tasa del préstamo = 25%</t>
  </si>
  <si>
    <t>**Siempre que el costo de renunciar al descuento sea más grande que el costo de pedir el prestamo, (se compara con la tasa del préstamo)</t>
  </si>
  <si>
    <t>COSTO DEL FINANCIAMIENTO</t>
  </si>
  <si>
    <t>&gt;</t>
  </si>
  <si>
    <t>&lt;</t>
  </si>
  <si>
    <t xml:space="preserve">b) si la empresa no tienen fondos en este momento y tampoco puede conseguri el dinero a traves de un prestamo entonces deberia de comprarle al proveedor que le proporcione el plazo de credito mas largo siendo en este caso el proveedor Y </t>
  </si>
  <si>
    <t>a) si la empresa no tienen fondos en este momento y debe de conseguir el dinero a traves de un prestamo deberia de renunciar al descuento por pornto pago en los casos de los proveedores XyY porque le sale mas caro el financiamiento que el descuento</t>
  </si>
  <si>
    <t>c) si la empresa si cuenta con fondos en este momento entonces deberia de enfocarse en el proveedor que posee el mayor descuento por pronto pago, siendo este el proveedor Z con un 5%</t>
  </si>
  <si>
    <t>a) Cuentas y monto colateral</t>
  </si>
  <si>
    <t>Cliente</t>
  </si>
  <si>
    <t>Monto</t>
  </si>
  <si>
    <t>TOTAL</t>
  </si>
  <si>
    <t>b) Monto máximo del préstamo</t>
  </si>
  <si>
    <t>valor de la garantia</t>
  </si>
  <si>
    <t>(-)ajuste por descuentos /devoluciones</t>
  </si>
  <si>
    <t>saldo</t>
  </si>
  <si>
    <t>monto maximo del prestamo</t>
  </si>
  <si>
    <t>(80% de saldo aceptado)</t>
  </si>
  <si>
    <t>a) Monto máximo del préstamo</t>
  </si>
  <si>
    <t>b) Tasa efectiva anual = (Intereses + Costo de la comisión)/Monto del préstamo</t>
  </si>
  <si>
    <t>Intereses = Q100,000*11.5%*1 año</t>
  </si>
  <si>
    <t>Comisión = Q100,000*2%</t>
  </si>
  <si>
    <t>Intereses = Q100,000*11.5%*0.5 año</t>
  </si>
  <si>
    <t>**La comisión es independiente del plazo del préstamo</t>
  </si>
  <si>
    <t>en seis meses</t>
  </si>
  <si>
    <t>en un año</t>
  </si>
  <si>
    <t>**Con fórmula manual</t>
  </si>
  <si>
    <t>**Con fórmula de Excel</t>
  </si>
  <si>
    <t>c) Tasa efectiva a 6 meses = (Intereses + Costo de la comisión)/Monto del préstamo</t>
  </si>
  <si>
    <t>Tasa annual si el prestamo se pirde cada 6 meses</t>
  </si>
  <si>
    <t>Comisión</t>
  </si>
  <si>
    <t>Descuento</t>
  </si>
  <si>
    <t>Fecha</t>
  </si>
  <si>
    <t>Monto a recibir</t>
  </si>
  <si>
    <t>**La fecha de vencimiento (Vence) es la fecha máxima, si el monto se consigue antes, se paga antes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</si>
</sst>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5" formatCode="0.0%"/>
    <numFmt numFmtId="166" formatCode="_-&quot;Q&quot;* #,##0.00_-;\-&quot;Q&quot;* #,##0.00_-;_-&quot;Q&quot;* &quot;-&quot;??_-;_-@_-"/>
  </numFmts>
  <fonts count="8" x14ac:knownFonts="1">
    <font>
      <sz val="11"/>
      <color theme="1"/>
      <name val="Calibri"/>
      <family val="2"/>
      <scheme val="minor"/>
    </font>
    <font>
      <sz val="11"/>
      <color theme="1"/>
      <name val="Calibri"/>
      <family val="2"/>
      <scheme val="minor"/>
    </font>
    <font>
      <b/>
      <sz val="9"/>
      <color indexed="81"/>
      <name val="Tahoma"/>
      <family val="2"/>
    </font>
    <font>
      <sz val="9"/>
      <color indexed="81"/>
      <name val="Tahoma"/>
      <family val="2"/>
    </font>
    <font>
      <b/>
      <sz val="11"/>
      <color theme="1"/>
      <name val="Calibri"/>
      <family val="2"/>
      <scheme val="minor"/>
    </font>
    <font>
      <sz val="9"/>
      <color indexed="81"/>
      <name val="Tahoma"/>
      <charset val="1"/>
    </font>
    <font>
      <b/>
      <sz val="9"/>
      <color indexed="81"/>
      <name val="Tahoma"/>
      <charset val="1"/>
    </font>
    <font>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FFC000"/>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29">
    <xf numFmtId="0" fontId="0" fillId="0" borderId="0" xfId="0"/>
    <xf numFmtId="164" fontId="0" fillId="0" borderId="0" xfId="0" applyNumberFormat="1"/>
    <xf numFmtId="9" fontId="0" fillId="0" borderId="0" xfId="0" applyNumberFormat="1"/>
    <xf numFmtId="10" fontId="0" fillId="0" borderId="0" xfId="0" applyNumberFormat="1"/>
    <xf numFmtId="165" fontId="0" fillId="0" borderId="0" xfId="0" applyNumberFormat="1"/>
    <xf numFmtId="0" fontId="0" fillId="0" borderId="0" xfId="0" quotePrefix="1"/>
    <xf numFmtId="164" fontId="0" fillId="2" borderId="0" xfId="0" applyNumberFormat="1" applyFill="1"/>
    <xf numFmtId="10" fontId="0" fillId="3" borderId="0" xfId="0" applyNumberFormat="1" applyFill="1"/>
    <xf numFmtId="10" fontId="0" fillId="0" borderId="0" xfId="1" applyNumberFormat="1" applyFont="1"/>
    <xf numFmtId="10" fontId="0" fillId="4" borderId="0" xfId="1" applyNumberFormat="1" applyFont="1" applyFill="1"/>
    <xf numFmtId="0" fontId="4" fillId="0" borderId="1" xfId="0" applyFont="1" applyBorder="1"/>
    <xf numFmtId="0" fontId="4" fillId="0" borderId="0" xfId="0" applyFont="1" applyAlignment="1">
      <alignment horizontal="right"/>
    </xf>
    <xf numFmtId="166" fontId="0" fillId="0" borderId="0" xfId="0" applyNumberFormat="1"/>
    <xf numFmtId="0" fontId="0" fillId="0" borderId="0" xfId="0" applyAlignment="1">
      <alignment horizontal="center"/>
    </xf>
    <xf numFmtId="9" fontId="0" fillId="0" borderId="0" xfId="0" applyNumberFormat="1" applyAlignment="1">
      <alignment horizontal="center"/>
    </xf>
    <xf numFmtId="0" fontId="7" fillId="0" borderId="0" xfId="0" applyFont="1"/>
    <xf numFmtId="0" fontId="0" fillId="0" borderId="2" xfId="0" applyBorder="1"/>
    <xf numFmtId="0" fontId="0" fillId="0" borderId="2" xfId="0" applyBorder="1" applyAlignment="1">
      <alignment wrapText="1"/>
    </xf>
    <xf numFmtId="0" fontId="0" fillId="0" borderId="2" xfId="0" applyBorder="1" applyAlignment="1">
      <alignment horizontal="center"/>
    </xf>
    <xf numFmtId="9" fontId="0" fillId="0" borderId="2" xfId="0" applyNumberFormat="1" applyBorder="1" applyAlignment="1">
      <alignment horizontal="center"/>
    </xf>
    <xf numFmtId="165" fontId="0" fillId="0" borderId="2" xfId="1" applyNumberFormat="1" applyFont="1" applyBorder="1"/>
    <xf numFmtId="44" fontId="0" fillId="0" borderId="0" xfId="2" applyFont="1"/>
    <xf numFmtId="44" fontId="0" fillId="0" borderId="0" xfId="0" applyNumberFormat="1"/>
    <xf numFmtId="44" fontId="4" fillId="0" borderId="0" xfId="0" applyNumberFormat="1" applyFont="1"/>
    <xf numFmtId="166" fontId="0" fillId="0" borderId="1" xfId="0" applyNumberFormat="1" applyBorder="1"/>
    <xf numFmtId="10" fontId="0" fillId="2" borderId="0" xfId="1" applyNumberFormat="1" applyFont="1" applyFill="1"/>
    <xf numFmtId="165" fontId="0" fillId="2" borderId="0" xfId="1" applyNumberFormat="1" applyFont="1" applyFill="1"/>
    <xf numFmtId="16" fontId="0" fillId="0" borderId="0" xfId="0" applyNumberFormat="1"/>
    <xf numFmtId="44" fontId="0" fillId="0" borderId="1" xfId="2" applyFont="1" applyBorder="1"/>
  </cellXfs>
  <cellStyles count="3">
    <cellStyle name="Moneda" xfId="2" builtinId="4"/>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579366</xdr:colOff>
      <xdr:row>12</xdr:row>
      <xdr:rowOff>137160</xdr:rowOff>
    </xdr:to>
    <xdr:pic>
      <xdr:nvPicPr>
        <xdr:cNvPr id="2" name="Imagen 1">
          <a:extLst>
            <a:ext uri="{FF2B5EF4-FFF2-40B4-BE49-F238E27FC236}">
              <a16:creationId xmlns:a16="http://schemas.microsoft.com/office/drawing/2014/main" id="{2D4B92E1-C6BA-4C49-9DC9-59BD6DAA8E47}"/>
            </a:ext>
          </a:extLst>
        </xdr:cNvPr>
        <xdr:cNvPicPr>
          <a:picLocks noChangeAspect="1"/>
        </xdr:cNvPicPr>
      </xdr:nvPicPr>
      <xdr:blipFill>
        <a:blip xmlns:r="http://schemas.openxmlformats.org/officeDocument/2006/relationships" r:embed="rId1">
          <a:duotone>
            <a:schemeClr val="accent5">
              <a:shade val="45000"/>
              <a:satMod val="135000"/>
            </a:schemeClr>
            <a:prstClr val="white"/>
          </a:duotone>
        </a:blip>
        <a:stretch>
          <a:fillRect/>
        </a:stretch>
      </xdr:blipFill>
      <xdr:spPr>
        <a:xfrm>
          <a:off x="0" y="0"/>
          <a:ext cx="8504166" cy="2331720"/>
        </a:xfrm>
        <a:prstGeom prst="rect">
          <a:avLst/>
        </a:prstGeom>
      </xdr:spPr>
    </xdr:pic>
    <xdr:clientData/>
  </xdr:twoCellAnchor>
  <xdr:oneCellAnchor>
    <xdr:from>
      <xdr:col>0</xdr:col>
      <xdr:colOff>114300</xdr:colOff>
      <xdr:row>13</xdr:row>
      <xdr:rowOff>176565</xdr:rowOff>
    </xdr:from>
    <xdr:ext cx="9083384" cy="447815"/>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B1C1798B-6004-474A-8966-956501246F39}"/>
                </a:ext>
              </a:extLst>
            </xdr:cNvPr>
            <xdr:cNvSpPr txBox="1"/>
          </xdr:nvSpPr>
          <xdr:spPr>
            <a:xfrm>
              <a:off x="114300" y="2554005"/>
              <a:ext cx="9083384" cy="4478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400" b="0" i="1">
                        <a:solidFill>
                          <a:srgbClr val="0070C0"/>
                        </a:solidFill>
                        <a:latin typeface="Cambria Math" panose="02040503050406030204" pitchFamily="18" charset="0"/>
                      </a:rPr>
                      <m:t>𝐶𝑜𝑠𝑡𝑜</m:t>
                    </m:r>
                    <m:r>
                      <a:rPr lang="es-MX" sz="1400" b="0" i="1">
                        <a:solidFill>
                          <a:srgbClr val="0070C0"/>
                        </a:solidFill>
                        <a:latin typeface="Cambria Math" panose="02040503050406030204" pitchFamily="18" charset="0"/>
                      </a:rPr>
                      <m:t> </m:t>
                    </m:r>
                    <m:r>
                      <a:rPr lang="es-MX" sz="1400" b="0" i="1">
                        <a:solidFill>
                          <a:srgbClr val="0070C0"/>
                        </a:solidFill>
                        <a:latin typeface="Cambria Math" panose="02040503050406030204" pitchFamily="18" charset="0"/>
                      </a:rPr>
                      <m:t>𝑑𝑒</m:t>
                    </m:r>
                    <m:r>
                      <a:rPr lang="es-MX" sz="1400" b="0" i="1">
                        <a:solidFill>
                          <a:srgbClr val="0070C0"/>
                        </a:solidFill>
                        <a:latin typeface="Cambria Math" panose="02040503050406030204" pitchFamily="18" charset="0"/>
                      </a:rPr>
                      <m:t> </m:t>
                    </m:r>
                    <m:r>
                      <a:rPr lang="es-MX" sz="1400" b="0" i="1">
                        <a:solidFill>
                          <a:srgbClr val="0070C0"/>
                        </a:solidFill>
                        <a:latin typeface="Cambria Math" panose="02040503050406030204" pitchFamily="18" charset="0"/>
                      </a:rPr>
                      <m:t>𝑛𝑜</m:t>
                    </m:r>
                    <m:r>
                      <a:rPr lang="es-MX" sz="1400" b="0" i="1">
                        <a:solidFill>
                          <a:srgbClr val="0070C0"/>
                        </a:solidFill>
                        <a:latin typeface="Cambria Math" panose="02040503050406030204" pitchFamily="18" charset="0"/>
                      </a:rPr>
                      <m:t> </m:t>
                    </m:r>
                    <m:r>
                      <a:rPr lang="es-MX" sz="1400" b="0" i="1">
                        <a:solidFill>
                          <a:srgbClr val="0070C0"/>
                        </a:solidFill>
                        <a:latin typeface="Cambria Math" panose="02040503050406030204" pitchFamily="18" charset="0"/>
                      </a:rPr>
                      <m:t>𝑎𝑝𝑟𝑜𝑣𝑒𝑐h𝑎𝑟</m:t>
                    </m:r>
                    <m:r>
                      <a:rPr lang="es-MX" sz="1400" b="0" i="1">
                        <a:solidFill>
                          <a:srgbClr val="0070C0"/>
                        </a:solidFill>
                        <a:latin typeface="Cambria Math" panose="02040503050406030204" pitchFamily="18" charset="0"/>
                      </a:rPr>
                      <m:t> </m:t>
                    </m:r>
                    <m:r>
                      <a:rPr lang="es-MX" sz="1400" b="0" i="1">
                        <a:solidFill>
                          <a:srgbClr val="0070C0"/>
                        </a:solidFill>
                        <a:latin typeface="Cambria Math" panose="02040503050406030204" pitchFamily="18" charset="0"/>
                      </a:rPr>
                      <m:t>𝑑𝑒𝑠𝑐𝑢𝑒𝑛𝑡𝑜</m:t>
                    </m:r>
                    <m:r>
                      <a:rPr lang="es-MX" sz="1400" b="0" i="1">
                        <a:solidFill>
                          <a:srgbClr val="0070C0"/>
                        </a:solidFill>
                        <a:latin typeface="Cambria Math" panose="02040503050406030204" pitchFamily="18" charset="0"/>
                      </a:rPr>
                      <m:t>= </m:t>
                    </m:r>
                    <m:f>
                      <m:fPr>
                        <m:ctrlPr>
                          <a:rPr lang="es-MX" sz="1400" b="0" i="1">
                            <a:solidFill>
                              <a:srgbClr val="0070C0"/>
                            </a:solidFill>
                            <a:latin typeface="Cambria Math" panose="02040503050406030204" pitchFamily="18" charset="0"/>
                          </a:rPr>
                        </m:ctrlPr>
                      </m:fPr>
                      <m:num>
                        <m:r>
                          <a:rPr lang="es-MX" sz="1400" b="0" i="1">
                            <a:solidFill>
                              <a:srgbClr val="0070C0"/>
                            </a:solidFill>
                            <a:latin typeface="Cambria Math" panose="02040503050406030204" pitchFamily="18" charset="0"/>
                          </a:rPr>
                          <m:t>% </m:t>
                        </m:r>
                        <m:r>
                          <a:rPr lang="es-MX" sz="1400" b="0" i="1">
                            <a:solidFill>
                              <a:srgbClr val="0070C0"/>
                            </a:solidFill>
                            <a:latin typeface="Cambria Math" panose="02040503050406030204" pitchFamily="18" charset="0"/>
                          </a:rPr>
                          <m:t>𝐷𝑒𝑠𝑐𝑢𝑒𝑛𝑡𝑜</m:t>
                        </m:r>
                        <m:r>
                          <a:rPr lang="es-MX" sz="1400" b="0" i="1">
                            <a:solidFill>
                              <a:srgbClr val="0070C0"/>
                            </a:solidFill>
                            <a:latin typeface="Cambria Math" panose="02040503050406030204" pitchFamily="18" charset="0"/>
                          </a:rPr>
                          <m:t> </m:t>
                        </m:r>
                        <m:r>
                          <a:rPr lang="es-MX" sz="1400" b="0" i="1">
                            <a:solidFill>
                              <a:srgbClr val="0070C0"/>
                            </a:solidFill>
                            <a:latin typeface="Cambria Math" panose="02040503050406030204" pitchFamily="18" charset="0"/>
                          </a:rPr>
                          <m:t>𝑜𝑓𝑟𝑒𝑐𝑖𝑑𝑜</m:t>
                        </m:r>
                      </m:num>
                      <m:den>
                        <m:r>
                          <a:rPr lang="es-MX" sz="1400" b="0" i="1">
                            <a:solidFill>
                              <a:srgbClr val="0070C0"/>
                            </a:solidFill>
                            <a:latin typeface="Cambria Math" panose="02040503050406030204" pitchFamily="18" charset="0"/>
                          </a:rPr>
                          <m:t>100−% </m:t>
                        </m:r>
                        <m:r>
                          <a:rPr lang="es-MX" sz="1400" b="0" i="1">
                            <a:solidFill>
                              <a:srgbClr val="0070C0"/>
                            </a:solidFill>
                            <a:latin typeface="Cambria Math" panose="02040503050406030204" pitchFamily="18" charset="0"/>
                          </a:rPr>
                          <m:t>𝐷𝑒𝑠𝑐𝑢𝑒𝑛𝑡𝑜</m:t>
                        </m:r>
                        <m:r>
                          <a:rPr lang="es-MX" sz="1400" b="0" i="1">
                            <a:solidFill>
                              <a:srgbClr val="0070C0"/>
                            </a:solidFill>
                            <a:latin typeface="Cambria Math" panose="02040503050406030204" pitchFamily="18" charset="0"/>
                          </a:rPr>
                          <m:t> </m:t>
                        </m:r>
                        <m:r>
                          <a:rPr lang="es-MX" sz="1400" b="0" i="1">
                            <a:solidFill>
                              <a:srgbClr val="0070C0"/>
                            </a:solidFill>
                            <a:latin typeface="Cambria Math" panose="02040503050406030204" pitchFamily="18" charset="0"/>
                          </a:rPr>
                          <m:t>𝑜𝑓𝑟𝑒𝑐𝑖𝑑𝑜</m:t>
                        </m:r>
                      </m:den>
                    </m:f>
                    <m:r>
                      <a:rPr lang="es-MX" sz="1400" b="0" i="1">
                        <a:solidFill>
                          <a:srgbClr val="0070C0"/>
                        </a:solidFill>
                        <a:latin typeface="Cambria Math" panose="02040503050406030204" pitchFamily="18" charset="0"/>
                      </a:rPr>
                      <m:t>∗</m:t>
                    </m:r>
                    <m:f>
                      <m:fPr>
                        <m:ctrlPr>
                          <a:rPr lang="es-MX" sz="1400" b="0" i="1">
                            <a:solidFill>
                              <a:srgbClr val="0070C0"/>
                            </a:solidFill>
                            <a:latin typeface="Cambria Math" panose="02040503050406030204" pitchFamily="18" charset="0"/>
                          </a:rPr>
                        </m:ctrlPr>
                      </m:fPr>
                      <m:num>
                        <m:r>
                          <a:rPr lang="es-MX" sz="1400" b="0" i="1">
                            <a:solidFill>
                              <a:srgbClr val="0070C0"/>
                            </a:solidFill>
                            <a:latin typeface="Cambria Math" panose="02040503050406030204" pitchFamily="18" charset="0"/>
                          </a:rPr>
                          <m:t>𝐷</m:t>
                        </m:r>
                        <m:r>
                          <a:rPr lang="es-MX" sz="1400" b="0" i="1">
                            <a:solidFill>
                              <a:srgbClr val="0070C0"/>
                            </a:solidFill>
                            <a:latin typeface="Cambria Math" panose="02040503050406030204" pitchFamily="18" charset="0"/>
                          </a:rPr>
                          <m:t>í</m:t>
                        </m:r>
                        <m:r>
                          <a:rPr lang="es-MX" sz="1400" b="0" i="1">
                            <a:solidFill>
                              <a:srgbClr val="0070C0"/>
                            </a:solidFill>
                            <a:latin typeface="Cambria Math" panose="02040503050406030204" pitchFamily="18" charset="0"/>
                          </a:rPr>
                          <m:t>𝑎𝑠</m:t>
                        </m:r>
                        <m:r>
                          <a:rPr lang="es-MX" sz="1400" b="0" i="1">
                            <a:solidFill>
                              <a:srgbClr val="0070C0"/>
                            </a:solidFill>
                            <a:latin typeface="Cambria Math" panose="02040503050406030204" pitchFamily="18" charset="0"/>
                          </a:rPr>
                          <m:t> </m:t>
                        </m:r>
                        <m:r>
                          <a:rPr lang="es-MX" sz="1400" b="0" i="1">
                            <a:solidFill>
                              <a:srgbClr val="0070C0"/>
                            </a:solidFill>
                            <a:latin typeface="Cambria Math" panose="02040503050406030204" pitchFamily="18" charset="0"/>
                          </a:rPr>
                          <m:t>𝑑𝑒𝑙</m:t>
                        </m:r>
                        <m:r>
                          <a:rPr lang="es-MX" sz="1400" b="0" i="1">
                            <a:solidFill>
                              <a:srgbClr val="0070C0"/>
                            </a:solidFill>
                            <a:latin typeface="Cambria Math" panose="02040503050406030204" pitchFamily="18" charset="0"/>
                          </a:rPr>
                          <m:t> </m:t>
                        </m:r>
                        <m:r>
                          <a:rPr lang="es-MX" sz="1400" b="0" i="1">
                            <a:solidFill>
                              <a:srgbClr val="0070C0"/>
                            </a:solidFill>
                            <a:latin typeface="Cambria Math" panose="02040503050406030204" pitchFamily="18" charset="0"/>
                          </a:rPr>
                          <m:t>𝑎</m:t>
                        </m:r>
                        <m:r>
                          <a:rPr lang="es-MX" sz="1400" b="0" i="1">
                            <a:solidFill>
                              <a:srgbClr val="0070C0"/>
                            </a:solidFill>
                            <a:latin typeface="Cambria Math" panose="02040503050406030204" pitchFamily="18" charset="0"/>
                          </a:rPr>
                          <m:t>ñ</m:t>
                        </m:r>
                        <m:r>
                          <a:rPr lang="es-MX" sz="1400" b="0" i="1">
                            <a:solidFill>
                              <a:srgbClr val="0070C0"/>
                            </a:solidFill>
                            <a:latin typeface="Cambria Math" panose="02040503050406030204" pitchFamily="18" charset="0"/>
                          </a:rPr>
                          <m:t>𝑜</m:t>
                        </m:r>
                      </m:num>
                      <m:den>
                        <m:r>
                          <a:rPr lang="es-MX" sz="1400" b="0" i="1">
                            <a:solidFill>
                              <a:srgbClr val="0070C0"/>
                            </a:solidFill>
                            <a:latin typeface="Cambria Math" panose="02040503050406030204" pitchFamily="18" charset="0"/>
                          </a:rPr>
                          <m:t>𝑉𝑒𝑛𝑐𝑖𝑚𝑖𝑒𝑛𝑡𝑜</m:t>
                        </m:r>
                        <m:r>
                          <a:rPr lang="es-MX" sz="1400" b="0" i="1">
                            <a:solidFill>
                              <a:srgbClr val="0070C0"/>
                            </a:solidFill>
                            <a:latin typeface="Cambria Math" panose="02040503050406030204" pitchFamily="18" charset="0"/>
                          </a:rPr>
                          <m:t> </m:t>
                        </m:r>
                        <m:r>
                          <a:rPr lang="es-MX" sz="1400" b="0" i="1">
                            <a:solidFill>
                              <a:srgbClr val="0070C0"/>
                            </a:solidFill>
                            <a:latin typeface="Cambria Math" panose="02040503050406030204" pitchFamily="18" charset="0"/>
                          </a:rPr>
                          <m:t>𝐶𝑢𝑒𝑛𝑡𝑎</m:t>
                        </m:r>
                        <m:r>
                          <a:rPr lang="es-MX" sz="1400" b="0" i="1">
                            <a:solidFill>
                              <a:srgbClr val="0070C0"/>
                            </a:solidFill>
                            <a:latin typeface="Cambria Math" panose="02040503050406030204" pitchFamily="18" charset="0"/>
                          </a:rPr>
                          <m:t> −</m:t>
                        </m:r>
                        <m:r>
                          <a:rPr lang="es-MX" sz="1400" b="0" i="1">
                            <a:solidFill>
                              <a:srgbClr val="0070C0"/>
                            </a:solidFill>
                            <a:latin typeface="Cambria Math" panose="02040503050406030204" pitchFamily="18" charset="0"/>
                          </a:rPr>
                          <m:t>𝑃𝑙𝑎𝑧𝑜</m:t>
                        </m:r>
                        <m:r>
                          <a:rPr lang="es-MX" sz="1400" b="0" i="1">
                            <a:solidFill>
                              <a:srgbClr val="0070C0"/>
                            </a:solidFill>
                            <a:latin typeface="Cambria Math" panose="02040503050406030204" pitchFamily="18" charset="0"/>
                          </a:rPr>
                          <m:t> </m:t>
                        </m:r>
                        <m:r>
                          <a:rPr lang="es-MX" sz="1400" b="0" i="1">
                            <a:solidFill>
                              <a:srgbClr val="0070C0"/>
                            </a:solidFill>
                            <a:latin typeface="Cambria Math" panose="02040503050406030204" pitchFamily="18" charset="0"/>
                          </a:rPr>
                          <m:t>𝑑𝑒𝑙</m:t>
                        </m:r>
                        <m:r>
                          <a:rPr lang="es-MX" sz="1400" b="0" i="1">
                            <a:solidFill>
                              <a:srgbClr val="0070C0"/>
                            </a:solidFill>
                            <a:latin typeface="Cambria Math" panose="02040503050406030204" pitchFamily="18" charset="0"/>
                          </a:rPr>
                          <m:t> </m:t>
                        </m:r>
                        <m:r>
                          <a:rPr lang="es-MX" sz="1400" b="0" i="1">
                            <a:solidFill>
                              <a:srgbClr val="0070C0"/>
                            </a:solidFill>
                            <a:latin typeface="Cambria Math" panose="02040503050406030204" pitchFamily="18" charset="0"/>
                          </a:rPr>
                          <m:t>𝐷𝑒𝑠𝑐𝑢𝑒𝑛𝑡𝑜</m:t>
                        </m:r>
                      </m:den>
                    </m:f>
                  </m:oMath>
                </m:oMathPara>
              </a14:m>
              <a:endParaRPr lang="es-GT" sz="1400">
                <a:solidFill>
                  <a:srgbClr val="0070C0"/>
                </a:solidFill>
              </a:endParaRPr>
            </a:p>
          </xdr:txBody>
        </xdr:sp>
      </mc:Choice>
      <mc:Fallback xmlns="">
        <xdr:sp macro="" textlink="">
          <xdr:nvSpPr>
            <xdr:cNvPr id="3" name="CuadroTexto 2">
              <a:extLst>
                <a:ext uri="{FF2B5EF4-FFF2-40B4-BE49-F238E27FC236}">
                  <a16:creationId xmlns:a16="http://schemas.microsoft.com/office/drawing/2014/main" id="{B1C1798B-6004-474A-8966-956501246F39}"/>
                </a:ext>
              </a:extLst>
            </xdr:cNvPr>
            <xdr:cNvSpPr txBox="1"/>
          </xdr:nvSpPr>
          <xdr:spPr>
            <a:xfrm>
              <a:off x="114300" y="2554005"/>
              <a:ext cx="9083384" cy="4478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400" b="0" i="0">
                  <a:solidFill>
                    <a:srgbClr val="0070C0"/>
                  </a:solidFill>
                  <a:latin typeface="Cambria Math" panose="02040503050406030204" pitchFamily="18" charset="0"/>
                </a:rPr>
                <a:t>𝐶𝑜𝑠𝑡𝑜 𝑑𝑒 𝑛𝑜 𝑎𝑝𝑟𝑜𝑣𝑒𝑐ℎ𝑎𝑟 𝑑𝑒𝑠𝑐𝑢𝑒𝑛𝑡𝑜=  (% 𝐷𝑒𝑠𝑐𝑢𝑒𝑛𝑡𝑜 𝑜𝑓𝑟𝑒𝑐𝑖𝑑𝑜)/(100−% 𝐷𝑒𝑠𝑐𝑢𝑒𝑛𝑡𝑜 𝑜𝑓𝑟𝑒𝑐𝑖𝑑𝑜)∗(𝐷í𝑎𝑠 𝑑𝑒𝑙 𝑎ñ𝑜)/(𝑉𝑒𝑛𝑐𝑖𝑚𝑖𝑒𝑛𝑡𝑜 𝐶𝑢𝑒𝑛𝑡𝑎 −𝑃𝑙𝑎𝑧𝑜 𝑑𝑒𝑙 𝐷𝑒𝑠𝑐𝑢𝑒𝑛𝑡𝑜)</a:t>
              </a:r>
              <a:endParaRPr lang="es-GT" sz="1400">
                <a:solidFill>
                  <a:srgbClr val="0070C0"/>
                </a:solidFill>
              </a:endParaRPr>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6724</xdr:colOff>
      <xdr:row>0</xdr:row>
      <xdr:rowOff>25101</xdr:rowOff>
    </xdr:from>
    <xdr:to>
      <xdr:col>3</xdr:col>
      <xdr:colOff>170329</xdr:colOff>
      <xdr:row>5</xdr:row>
      <xdr:rowOff>179007</xdr:rowOff>
    </xdr:to>
    <xdr:pic>
      <xdr:nvPicPr>
        <xdr:cNvPr id="2" name="Imagen 1">
          <a:extLst>
            <a:ext uri="{FF2B5EF4-FFF2-40B4-BE49-F238E27FC236}">
              <a16:creationId xmlns:a16="http://schemas.microsoft.com/office/drawing/2014/main" id="{B4702DE9-F4C1-476A-9E56-EE431EED220D}"/>
            </a:ext>
          </a:extLst>
        </xdr:cNvPr>
        <xdr:cNvPicPr>
          <a:picLocks noChangeAspect="1"/>
        </xdr:cNvPicPr>
      </xdr:nvPicPr>
      <xdr:blipFill rotWithShape="1">
        <a:blip xmlns:r="http://schemas.openxmlformats.org/officeDocument/2006/relationships" r:embed="rId1">
          <a:duotone>
            <a:prstClr val="black"/>
            <a:schemeClr val="accent5">
              <a:tint val="45000"/>
              <a:satMod val="400000"/>
            </a:schemeClr>
          </a:duotone>
        </a:blip>
        <a:srcRect t="-1" b="45985"/>
        <a:stretch/>
      </xdr:blipFill>
      <xdr:spPr>
        <a:xfrm>
          <a:off x="6724" y="25101"/>
          <a:ext cx="5847229" cy="1072788"/>
        </a:xfrm>
        <a:prstGeom prst="rect">
          <a:avLst/>
        </a:prstGeom>
      </xdr:spPr>
    </xdr:pic>
    <xdr:clientData/>
  </xdr:twoCellAnchor>
  <xdr:twoCellAnchor editAs="oneCell">
    <xdr:from>
      <xdr:col>0</xdr:col>
      <xdr:colOff>0</xdr:colOff>
      <xdr:row>17</xdr:row>
      <xdr:rowOff>91440</xdr:rowOff>
    </xdr:from>
    <xdr:to>
      <xdr:col>4</xdr:col>
      <xdr:colOff>648712</xdr:colOff>
      <xdr:row>23</xdr:row>
      <xdr:rowOff>100289</xdr:rowOff>
    </xdr:to>
    <xdr:pic>
      <xdr:nvPicPr>
        <xdr:cNvPr id="3" name="Imagen 2">
          <a:extLst>
            <a:ext uri="{FF2B5EF4-FFF2-40B4-BE49-F238E27FC236}">
              <a16:creationId xmlns:a16="http://schemas.microsoft.com/office/drawing/2014/main" id="{1FB8B6AE-125E-4A0E-A69A-2FEE5952050B}"/>
            </a:ext>
          </a:extLst>
        </xdr:cNvPr>
        <xdr:cNvPicPr>
          <a:picLocks noChangeAspect="1"/>
        </xdr:cNvPicPr>
      </xdr:nvPicPr>
      <xdr:blipFill rotWithShape="1">
        <a:blip xmlns:r="http://schemas.openxmlformats.org/officeDocument/2006/relationships" r:embed="rId1">
          <a:duotone>
            <a:prstClr val="black"/>
            <a:schemeClr val="accent5">
              <a:tint val="45000"/>
              <a:satMod val="400000"/>
            </a:schemeClr>
          </a:duotone>
        </a:blip>
        <a:srcRect t="55426" b="-774"/>
        <a:stretch/>
      </xdr:blipFill>
      <xdr:spPr>
        <a:xfrm>
          <a:off x="0" y="3200400"/>
          <a:ext cx="7207291" cy="1106129"/>
        </a:xfrm>
        <a:prstGeom prst="rect">
          <a:avLst/>
        </a:prstGeom>
      </xdr:spPr>
    </xdr:pic>
    <xdr:clientData/>
  </xdr:twoCellAnchor>
  <xdr:twoCellAnchor editAs="oneCell">
    <xdr:from>
      <xdr:col>3</xdr:col>
      <xdr:colOff>174813</xdr:colOff>
      <xdr:row>15</xdr:row>
      <xdr:rowOff>80683</xdr:rowOff>
    </xdr:from>
    <xdr:to>
      <xdr:col>6</xdr:col>
      <xdr:colOff>629241</xdr:colOff>
      <xdr:row>16</xdr:row>
      <xdr:rowOff>22411</xdr:rowOff>
    </xdr:to>
    <xdr:pic>
      <xdr:nvPicPr>
        <xdr:cNvPr id="5" name="Imagen 4">
          <a:extLst>
            <a:ext uri="{FF2B5EF4-FFF2-40B4-BE49-F238E27FC236}">
              <a16:creationId xmlns:a16="http://schemas.microsoft.com/office/drawing/2014/main" id="{A9B53964-B213-4F18-B886-1F0F7F7E5363}"/>
            </a:ext>
          </a:extLst>
        </xdr:cNvPr>
        <xdr:cNvPicPr>
          <a:picLocks noChangeAspect="1"/>
        </xdr:cNvPicPr>
      </xdr:nvPicPr>
      <xdr:blipFill>
        <a:blip xmlns:r="http://schemas.openxmlformats.org/officeDocument/2006/relationships" r:embed="rId2"/>
        <a:stretch>
          <a:fillRect/>
        </a:stretch>
      </xdr:blipFill>
      <xdr:spPr>
        <a:xfrm>
          <a:off x="4701989" y="2837330"/>
          <a:ext cx="3013851" cy="125505"/>
        </a:xfrm>
        <a:prstGeom prst="rect">
          <a:avLst/>
        </a:prstGeom>
      </xdr:spPr>
    </xdr:pic>
    <xdr:clientData/>
  </xdr:twoCellAnchor>
  <xdr:twoCellAnchor>
    <xdr:from>
      <xdr:col>2</xdr:col>
      <xdr:colOff>488576</xdr:colOff>
      <xdr:row>35</xdr:row>
      <xdr:rowOff>22412</xdr:rowOff>
    </xdr:from>
    <xdr:to>
      <xdr:col>5</xdr:col>
      <xdr:colOff>443753</xdr:colOff>
      <xdr:row>41</xdr:row>
      <xdr:rowOff>121024</xdr:rowOff>
    </xdr:to>
    <xdr:sp macro="" textlink="">
      <xdr:nvSpPr>
        <xdr:cNvPr id="6" name="CuadroTexto 5">
          <a:extLst>
            <a:ext uri="{FF2B5EF4-FFF2-40B4-BE49-F238E27FC236}">
              <a16:creationId xmlns:a16="http://schemas.microsoft.com/office/drawing/2014/main" id="{ABB53BEE-4A65-A02A-5B06-156433DBDECD}"/>
            </a:ext>
          </a:extLst>
        </xdr:cNvPr>
        <xdr:cNvSpPr txBox="1"/>
      </xdr:nvSpPr>
      <xdr:spPr>
        <a:xfrm>
          <a:off x="4549588" y="6454588"/>
          <a:ext cx="3343836" cy="12012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GT" sz="1100">
              <a:solidFill>
                <a:schemeClr val="dk1"/>
              </a:solidFill>
              <a:effectLst/>
              <a:latin typeface="+mn-lt"/>
              <a:ea typeface="+mn-ea"/>
              <a:cs typeface="+mn-cs"/>
            </a:rPr>
            <a:t>Fue mejor la negociación con el banco B, ya</a:t>
          </a:r>
          <a:r>
            <a:rPr lang="es-GT" sz="1100" baseline="0">
              <a:solidFill>
                <a:schemeClr val="dk1"/>
              </a:solidFill>
              <a:effectLst/>
              <a:latin typeface="+mn-lt"/>
              <a:ea typeface="+mn-ea"/>
              <a:cs typeface="+mn-cs"/>
            </a:rPr>
            <a:t> que...</a:t>
          </a:r>
          <a:endParaRPr lang="es-GT">
            <a:effectLst/>
          </a:endParaRPr>
        </a:p>
        <a:p>
          <a:endParaRPr lang="es-GT"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xdr:colOff>
      <xdr:row>0</xdr:row>
      <xdr:rowOff>0</xdr:rowOff>
    </xdr:from>
    <xdr:to>
      <xdr:col>8</xdr:col>
      <xdr:colOff>165976</xdr:colOff>
      <xdr:row>6</xdr:row>
      <xdr:rowOff>106670</xdr:rowOff>
    </xdr:to>
    <xdr:pic>
      <xdr:nvPicPr>
        <xdr:cNvPr id="2" name="Imagen 1">
          <a:extLst>
            <a:ext uri="{FF2B5EF4-FFF2-40B4-BE49-F238E27FC236}">
              <a16:creationId xmlns:a16="http://schemas.microsoft.com/office/drawing/2014/main" id="{74665B27-357D-4CB6-96E7-1CFF26D3F666}"/>
            </a:ext>
          </a:extLst>
        </xdr:cNvPr>
        <xdr:cNvPicPr>
          <a:picLocks noChangeAspect="1"/>
        </xdr:cNvPicPr>
      </xdr:nvPicPr>
      <xdr:blipFill>
        <a:blip xmlns:r="http://schemas.openxmlformats.org/officeDocument/2006/relationships" r:embed="rId1">
          <a:duotone>
            <a:prstClr val="black"/>
            <a:schemeClr val="accent5">
              <a:tint val="45000"/>
              <a:satMod val="400000"/>
            </a:schemeClr>
          </a:duotone>
        </a:blip>
        <a:stretch>
          <a:fillRect/>
        </a:stretch>
      </xdr:blipFill>
      <xdr:spPr>
        <a:xfrm>
          <a:off x="7620" y="0"/>
          <a:ext cx="7257546" cy="12039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152400</xdr:colOff>
      <xdr:row>0</xdr:row>
      <xdr:rowOff>45720</xdr:rowOff>
    </xdr:from>
    <xdr:to>
      <xdr:col>8</xdr:col>
      <xdr:colOff>528980</xdr:colOff>
      <xdr:row>16</xdr:row>
      <xdr:rowOff>77873</xdr:rowOff>
    </xdr:to>
    <xdr:pic>
      <xdr:nvPicPr>
        <xdr:cNvPr id="2" name="Imagen 1">
          <a:extLst>
            <a:ext uri="{FF2B5EF4-FFF2-40B4-BE49-F238E27FC236}">
              <a16:creationId xmlns:a16="http://schemas.microsoft.com/office/drawing/2014/main" id="{2230FBEF-0E5D-452D-81EB-9CF041BDB925}"/>
            </a:ext>
          </a:extLst>
        </xdr:cNvPr>
        <xdr:cNvPicPr>
          <a:picLocks noChangeAspect="1"/>
        </xdr:cNvPicPr>
      </xdr:nvPicPr>
      <xdr:blipFill rotWithShape="1">
        <a:blip xmlns:r="http://schemas.openxmlformats.org/officeDocument/2006/relationships" r:embed="rId1">
          <a:duotone>
            <a:prstClr val="black"/>
            <a:schemeClr val="accent5">
              <a:tint val="45000"/>
              <a:satMod val="400000"/>
            </a:schemeClr>
          </a:duotone>
        </a:blip>
        <a:srcRect l="22835" t="27256" r="25151" b="25823"/>
        <a:stretch/>
      </xdr:blipFill>
      <xdr:spPr>
        <a:xfrm>
          <a:off x="152400" y="45720"/>
          <a:ext cx="6716420" cy="3323993"/>
        </a:xfrm>
        <a:prstGeom prst="rect">
          <a:avLst/>
        </a:prstGeom>
      </xdr:spPr>
    </xdr:pic>
    <xdr:clientData/>
  </xdr:twoCellAnchor>
  <xdr:twoCellAnchor>
    <xdr:from>
      <xdr:col>9</xdr:col>
      <xdr:colOff>76200</xdr:colOff>
      <xdr:row>11</xdr:row>
      <xdr:rowOff>106680</xdr:rowOff>
    </xdr:from>
    <xdr:to>
      <xdr:col>13</xdr:col>
      <xdr:colOff>556260</xdr:colOff>
      <xdr:row>13</xdr:row>
      <xdr:rowOff>38100</xdr:rowOff>
    </xdr:to>
    <xdr:sp macro="" textlink="">
      <xdr:nvSpPr>
        <xdr:cNvPr id="3" name="CuadroTexto 2">
          <a:extLst>
            <a:ext uri="{FF2B5EF4-FFF2-40B4-BE49-F238E27FC236}">
              <a16:creationId xmlns:a16="http://schemas.microsoft.com/office/drawing/2014/main" id="{812D9ABB-2D21-417D-8167-0D2EA77E2AAC}"/>
            </a:ext>
          </a:extLst>
        </xdr:cNvPr>
        <xdr:cNvSpPr txBox="1"/>
      </xdr:nvSpPr>
      <xdr:spPr>
        <a:xfrm>
          <a:off x="7208520" y="2118360"/>
          <a:ext cx="4030980" cy="297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Se debería renunciar</a:t>
          </a:r>
          <a:r>
            <a:rPr lang="es-GT" sz="1100" baseline="0"/>
            <a:t> al descuento de los proveedores X y Y.</a:t>
          </a:r>
          <a:endParaRPr lang="es-GT"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144780</xdr:rowOff>
    </xdr:from>
    <xdr:to>
      <xdr:col>8</xdr:col>
      <xdr:colOff>687765</xdr:colOff>
      <xdr:row>26</xdr:row>
      <xdr:rowOff>100515</xdr:rowOff>
    </xdr:to>
    <xdr:pic>
      <xdr:nvPicPr>
        <xdr:cNvPr id="2" name="Imagen 1">
          <a:extLst>
            <a:ext uri="{FF2B5EF4-FFF2-40B4-BE49-F238E27FC236}">
              <a16:creationId xmlns:a16="http://schemas.microsoft.com/office/drawing/2014/main" id="{8D29EE32-F824-4DC5-91F7-45E38B7603C5}"/>
            </a:ext>
          </a:extLst>
        </xdr:cNvPr>
        <xdr:cNvPicPr>
          <a:picLocks noChangeAspect="1"/>
        </xdr:cNvPicPr>
      </xdr:nvPicPr>
      <xdr:blipFill rotWithShape="1">
        <a:blip xmlns:r="http://schemas.openxmlformats.org/officeDocument/2006/relationships" r:embed="rId1">
          <a:duotone>
            <a:prstClr val="black"/>
            <a:schemeClr val="accent5">
              <a:tint val="45000"/>
              <a:satMod val="400000"/>
            </a:schemeClr>
          </a:duotone>
        </a:blip>
        <a:srcRect l="4038" r="6280"/>
        <a:stretch/>
      </xdr:blipFill>
      <xdr:spPr>
        <a:xfrm>
          <a:off x="0" y="144780"/>
          <a:ext cx="7027605" cy="4710615"/>
        </a:xfrm>
        <a:prstGeom prst="rect">
          <a:avLst/>
        </a:prstGeom>
      </xdr:spPr>
    </xdr:pic>
    <xdr:clientData/>
  </xdr:twoCellAnchor>
  <xdr:twoCellAnchor editAs="oneCell">
    <xdr:from>
      <xdr:col>0</xdr:col>
      <xdr:colOff>0</xdr:colOff>
      <xdr:row>0</xdr:row>
      <xdr:rowOff>0</xdr:rowOff>
    </xdr:from>
    <xdr:to>
      <xdr:col>8</xdr:col>
      <xdr:colOff>647700</xdr:colOff>
      <xdr:row>19</xdr:row>
      <xdr:rowOff>116424</xdr:rowOff>
    </xdr:to>
    <xdr:pic>
      <xdr:nvPicPr>
        <xdr:cNvPr id="3" name="Imagen 2">
          <a:extLst>
            <a:ext uri="{FF2B5EF4-FFF2-40B4-BE49-F238E27FC236}">
              <a16:creationId xmlns:a16="http://schemas.microsoft.com/office/drawing/2014/main" id="{FA95E5A6-F454-7F6A-AEA5-855D923E2376}"/>
            </a:ext>
          </a:extLst>
        </xdr:cNvPr>
        <xdr:cNvPicPr>
          <a:picLocks noChangeAspect="1"/>
        </xdr:cNvPicPr>
      </xdr:nvPicPr>
      <xdr:blipFill>
        <a:blip xmlns:r="http://schemas.openxmlformats.org/officeDocument/2006/relationships" r:embed="rId2"/>
        <a:stretch>
          <a:fillRect/>
        </a:stretch>
      </xdr:blipFill>
      <xdr:spPr>
        <a:xfrm>
          <a:off x="0" y="0"/>
          <a:ext cx="6987540" cy="359114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175260</xdr:colOff>
      <xdr:row>0</xdr:row>
      <xdr:rowOff>0</xdr:rowOff>
    </xdr:from>
    <xdr:to>
      <xdr:col>9</xdr:col>
      <xdr:colOff>283610</xdr:colOff>
      <xdr:row>10</xdr:row>
      <xdr:rowOff>56304</xdr:rowOff>
    </xdr:to>
    <xdr:pic>
      <xdr:nvPicPr>
        <xdr:cNvPr id="2" name="Imagen 1">
          <a:extLst>
            <a:ext uri="{FF2B5EF4-FFF2-40B4-BE49-F238E27FC236}">
              <a16:creationId xmlns:a16="http://schemas.microsoft.com/office/drawing/2014/main" id="{8871BBBF-32C3-4C35-BBEA-E5CD29C4AB3F}"/>
            </a:ext>
          </a:extLst>
        </xdr:cNvPr>
        <xdr:cNvPicPr>
          <a:picLocks noChangeAspect="1"/>
        </xdr:cNvPicPr>
      </xdr:nvPicPr>
      <xdr:blipFill rotWithShape="1">
        <a:blip xmlns:r="http://schemas.openxmlformats.org/officeDocument/2006/relationships" r:embed="rId1">
          <a:duotone>
            <a:prstClr val="black"/>
            <a:schemeClr val="accent5">
              <a:tint val="45000"/>
              <a:satMod val="400000"/>
            </a:schemeClr>
          </a:duotone>
        </a:blip>
        <a:srcRect r="3568"/>
        <a:stretch/>
      </xdr:blipFill>
      <xdr:spPr>
        <a:xfrm>
          <a:off x="175260" y="0"/>
          <a:ext cx="7321591" cy="188510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144780</xdr:colOff>
      <xdr:row>0</xdr:row>
      <xdr:rowOff>0</xdr:rowOff>
    </xdr:from>
    <xdr:to>
      <xdr:col>8</xdr:col>
      <xdr:colOff>437009</xdr:colOff>
      <xdr:row>13</xdr:row>
      <xdr:rowOff>164506</xdr:rowOff>
    </xdr:to>
    <xdr:pic>
      <xdr:nvPicPr>
        <xdr:cNvPr id="2" name="Imagen 1">
          <a:extLst>
            <a:ext uri="{FF2B5EF4-FFF2-40B4-BE49-F238E27FC236}">
              <a16:creationId xmlns:a16="http://schemas.microsoft.com/office/drawing/2014/main" id="{8A356F25-8549-424F-A165-4ACD06889646}"/>
            </a:ext>
          </a:extLst>
        </xdr:cNvPr>
        <xdr:cNvPicPr>
          <a:picLocks noChangeAspect="1"/>
        </xdr:cNvPicPr>
      </xdr:nvPicPr>
      <xdr:blipFill rotWithShape="1">
        <a:blip xmlns:r="http://schemas.openxmlformats.org/officeDocument/2006/relationships" r:embed="rId1">
          <a:duotone>
            <a:prstClr val="black"/>
            <a:schemeClr val="accent5">
              <a:tint val="45000"/>
              <a:satMod val="400000"/>
            </a:schemeClr>
          </a:duotone>
        </a:blip>
        <a:srcRect r="2084"/>
        <a:stretch/>
      </xdr:blipFill>
      <xdr:spPr>
        <a:xfrm>
          <a:off x="144780" y="0"/>
          <a:ext cx="6632069" cy="2541946"/>
        </a:xfrm>
        <a:prstGeom prst="rect">
          <a:avLst/>
        </a:prstGeom>
      </xdr:spPr>
    </xdr:pic>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665BB-5449-485B-BB32-DE86B32F6B44}">
  <dimension ref="L12"/>
  <sheetViews>
    <sheetView workbookViewId="0">
      <selection activeCell="L13" sqref="L13"/>
    </sheetView>
  </sheetViews>
  <sheetFormatPr baseColWidth="10" defaultRowHeight="14.4" x14ac:dyDescent="0.3"/>
  <sheetData>
    <row r="12" spans="12:12" x14ac:dyDescent="0.3">
      <c r="L12" t="s">
        <v>16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5381B-54BB-47B3-91FF-690C09D92EAC}">
  <dimension ref="A7:F37"/>
  <sheetViews>
    <sheetView topLeftCell="A26" zoomScale="170" zoomScaleNormal="170" workbookViewId="0">
      <selection activeCell="B42" sqref="B42"/>
    </sheetView>
  </sheetViews>
  <sheetFormatPr baseColWidth="10" defaultRowHeight="14.4" x14ac:dyDescent="0.3"/>
  <cols>
    <col min="1" max="1" width="28" bestFit="1" customWidth="1"/>
    <col min="2" max="2" width="31.21875" bestFit="1" customWidth="1"/>
    <col min="3" max="3" width="23.6640625" bestFit="1" customWidth="1"/>
    <col min="4" max="5" width="12.88671875" bestFit="1" customWidth="1"/>
  </cols>
  <sheetData>
    <row r="7" spans="1:6" x14ac:dyDescent="0.3">
      <c r="A7" t="s">
        <v>0</v>
      </c>
    </row>
    <row r="8" spans="1:6" x14ac:dyDescent="0.3">
      <c r="A8" t="s">
        <v>1</v>
      </c>
      <c r="B8" s="1">
        <v>100000</v>
      </c>
      <c r="C8" t="s">
        <v>2</v>
      </c>
      <c r="E8" t="s">
        <v>13</v>
      </c>
    </row>
    <row r="9" spans="1:6" x14ac:dyDescent="0.3">
      <c r="A9" t="s">
        <v>3</v>
      </c>
      <c r="B9" s="2">
        <v>0.06</v>
      </c>
      <c r="C9" t="s">
        <v>4</v>
      </c>
    </row>
    <row r="10" spans="1:6" x14ac:dyDescent="0.3">
      <c r="A10" t="s">
        <v>5</v>
      </c>
      <c r="B10">
        <v>90</v>
      </c>
      <c r="C10" t="s">
        <v>6</v>
      </c>
      <c r="E10" t="s">
        <v>14</v>
      </c>
    </row>
    <row r="11" spans="1:6" x14ac:dyDescent="0.3">
      <c r="A11" t="s">
        <v>7</v>
      </c>
      <c r="B11" s="3" t="s">
        <v>8</v>
      </c>
    </row>
    <row r="12" spans="1:6" x14ac:dyDescent="0.3">
      <c r="A12" t="s">
        <v>9</v>
      </c>
      <c r="B12" t="s">
        <v>10</v>
      </c>
      <c r="C12" s="4">
        <f>6%+1.5%</f>
        <v>7.4999999999999997E-2</v>
      </c>
      <c r="D12" t="s">
        <v>4</v>
      </c>
      <c r="E12" s="5" t="s">
        <v>15</v>
      </c>
    </row>
    <row r="14" spans="1:6" x14ac:dyDescent="0.3">
      <c r="A14" t="s">
        <v>11</v>
      </c>
      <c r="B14" t="s">
        <v>12</v>
      </c>
      <c r="C14" s="6">
        <f>B8*C12*B10/365</f>
        <v>1849.3150684931506</v>
      </c>
    </row>
    <row r="15" spans="1:6" x14ac:dyDescent="0.3">
      <c r="A15" t="s">
        <v>17</v>
      </c>
      <c r="C15" s="7">
        <f>C12*B10/365</f>
        <v>1.8493150684931507E-2</v>
      </c>
      <c r="E15" t="s">
        <v>18</v>
      </c>
      <c r="F15" s="3">
        <f>C14/B8</f>
        <v>1.8493150684931507E-2</v>
      </c>
    </row>
    <row r="16" spans="1:6" x14ac:dyDescent="0.3">
      <c r="A16" t="s">
        <v>19</v>
      </c>
      <c r="C16" s="9">
        <f>EFFECT(C12,365/B10)</f>
        <v>7.713586578369136E-2</v>
      </c>
    </row>
    <row r="17" spans="1:5" x14ac:dyDescent="0.3">
      <c r="C17" s="3">
        <f>(1+C15)^(365/B10)-1</f>
        <v>7.7145988339189842E-2</v>
      </c>
    </row>
    <row r="25" spans="1:5" x14ac:dyDescent="0.3">
      <c r="A25" t="s">
        <v>20</v>
      </c>
    </row>
    <row r="26" spans="1:5" x14ac:dyDescent="0.3">
      <c r="A26" t="s">
        <v>1</v>
      </c>
      <c r="B26" s="1">
        <v>100000</v>
      </c>
      <c r="C26" t="s">
        <v>2</v>
      </c>
      <c r="E26" t="s">
        <v>13</v>
      </c>
    </row>
    <row r="27" spans="1:5" x14ac:dyDescent="0.3">
      <c r="A27" t="s">
        <v>5</v>
      </c>
      <c r="B27">
        <v>90</v>
      </c>
      <c r="C27" t="s">
        <v>6</v>
      </c>
      <c r="E27" t="s">
        <v>14</v>
      </c>
    </row>
    <row r="28" spans="1:5" x14ac:dyDescent="0.3">
      <c r="A28" t="s">
        <v>7</v>
      </c>
      <c r="B28" s="3" t="s">
        <v>26</v>
      </c>
    </row>
    <row r="29" spans="1:5" x14ac:dyDescent="0.3">
      <c r="A29" t="s">
        <v>9</v>
      </c>
      <c r="B29" t="s">
        <v>25</v>
      </c>
      <c r="C29" s="4">
        <f>6%+1.5%</f>
        <v>7.4999999999999997E-2</v>
      </c>
      <c r="D29" t="s">
        <v>4</v>
      </c>
      <c r="E29" s="5" t="s">
        <v>15</v>
      </c>
    </row>
    <row r="30" spans="1:5" x14ac:dyDescent="0.3">
      <c r="A30" t="s">
        <v>24</v>
      </c>
      <c r="B30" s="10" t="s">
        <v>27</v>
      </c>
      <c r="C30" s="10" t="s">
        <v>28</v>
      </c>
      <c r="D30" s="10" t="s">
        <v>29</v>
      </c>
    </row>
    <row r="31" spans="1:5" x14ac:dyDescent="0.3">
      <c r="B31" s="11" t="s">
        <v>21</v>
      </c>
      <c r="C31" s="3">
        <v>0.06</v>
      </c>
      <c r="D31" s="3">
        <f>C31+1%</f>
        <v>6.9999999999999993E-2</v>
      </c>
    </row>
    <row r="32" spans="1:5" x14ac:dyDescent="0.3">
      <c r="B32" s="11" t="s">
        <v>22</v>
      </c>
      <c r="C32" s="3">
        <v>6.5000000000000002E-2</v>
      </c>
      <c r="D32" s="3">
        <f t="shared" ref="D32:D33" si="0">C32+1%</f>
        <v>7.4999999999999997E-2</v>
      </c>
    </row>
    <row r="33" spans="1:4" x14ac:dyDescent="0.3">
      <c r="B33" s="11" t="s">
        <v>23</v>
      </c>
      <c r="C33" s="3">
        <v>6.25E-2</v>
      </c>
      <c r="D33" s="3">
        <f t="shared" si="0"/>
        <v>7.2499999999999995E-2</v>
      </c>
    </row>
    <row r="35" spans="1:4" x14ac:dyDescent="0.3">
      <c r="A35" t="s">
        <v>11</v>
      </c>
      <c r="B35" s="12">
        <f>SUM(D31:D33)*B26*30/365</f>
        <v>1787.6712328767121</v>
      </c>
    </row>
    <row r="36" spans="1:4" x14ac:dyDescent="0.3">
      <c r="A36" t="s">
        <v>17</v>
      </c>
      <c r="B36" s="3">
        <f>B35/B8</f>
        <v>1.7876712328767121E-2</v>
      </c>
    </row>
    <row r="37" spans="1:4" x14ac:dyDescent="0.3">
      <c r="A37" t="s">
        <v>19</v>
      </c>
      <c r="B37" s="8">
        <f>(1+B36)^(365/B27)-1</f>
        <v>7.4504462510956104E-2</v>
      </c>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4A5E1-FCFE-4C9C-9471-91F30EA4A84E}">
  <dimension ref="A9:J19"/>
  <sheetViews>
    <sheetView topLeftCell="A7" zoomScale="154" workbookViewId="0">
      <selection activeCell="C20" sqref="C20"/>
    </sheetView>
  </sheetViews>
  <sheetFormatPr baseColWidth="10" defaultRowHeight="14.4" x14ac:dyDescent="0.3"/>
  <cols>
    <col min="1" max="1" width="20.44140625" bestFit="1" customWidth="1"/>
    <col min="3" max="3" width="13.6640625" bestFit="1" customWidth="1"/>
  </cols>
  <sheetData>
    <row r="9" spans="1:10" x14ac:dyDescent="0.3">
      <c r="A9" t="s">
        <v>30</v>
      </c>
      <c r="B9" s="13" t="s">
        <v>13</v>
      </c>
      <c r="C9" s="1">
        <v>1000000</v>
      </c>
    </row>
    <row r="10" spans="1:10" x14ac:dyDescent="0.3">
      <c r="A10" t="s">
        <v>18</v>
      </c>
      <c r="B10" s="13" t="s">
        <v>15</v>
      </c>
      <c r="C10" s="2">
        <v>0.1</v>
      </c>
      <c r="D10" t="s">
        <v>31</v>
      </c>
    </row>
    <row r="11" spans="1:10" x14ac:dyDescent="0.3">
      <c r="A11" t="s">
        <v>32</v>
      </c>
      <c r="B11" s="14">
        <v>0.2</v>
      </c>
      <c r="C11" s="1" t="s">
        <v>33</v>
      </c>
    </row>
    <row r="12" spans="1:10" x14ac:dyDescent="0.3">
      <c r="C12" s="1"/>
    </row>
    <row r="13" spans="1:10" x14ac:dyDescent="0.3">
      <c r="A13" t="s">
        <v>34</v>
      </c>
      <c r="C13" s="1"/>
      <c r="E13" s="1">
        <f>0.2*(C9)</f>
        <v>200000</v>
      </c>
    </row>
    <row r="14" spans="1:10" x14ac:dyDescent="0.3">
      <c r="C14" s="1"/>
    </row>
    <row r="15" spans="1:10" x14ac:dyDescent="0.3">
      <c r="A15" t="s">
        <v>35</v>
      </c>
      <c r="C15" s="1"/>
      <c r="J15" s="8">
        <f>C9*C10/(C9-E13)</f>
        <v>0.125</v>
      </c>
    </row>
    <row r="17" spans="1:6" x14ac:dyDescent="0.3">
      <c r="A17" t="s">
        <v>36</v>
      </c>
      <c r="F17" s="4">
        <f>C9*C10*1/(C9-E13+100000)</f>
        <v>0.1111111111111111</v>
      </c>
    </row>
    <row r="18" spans="1:6" x14ac:dyDescent="0.3">
      <c r="C18" s="8"/>
    </row>
    <row r="19" spans="1:6" x14ac:dyDescent="0.3">
      <c r="C19" s="8"/>
    </row>
  </sheetData>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8BCB2-DAC8-4B99-A70B-EFEA4272E39C}">
  <dimension ref="J3:S22"/>
  <sheetViews>
    <sheetView topLeftCell="I3" zoomScale="138" workbookViewId="0">
      <selection activeCell="J23" sqref="J23"/>
    </sheetView>
  </sheetViews>
  <sheetFormatPr baseColWidth="10" defaultRowHeight="14.4" x14ac:dyDescent="0.3"/>
  <cols>
    <col min="12" max="12" width="17.109375" bestFit="1" customWidth="1"/>
    <col min="14" max="14" width="17.5546875" bestFit="1" customWidth="1"/>
    <col min="15" max="15" width="17.44140625" bestFit="1" customWidth="1"/>
    <col min="19" max="19" width="25.77734375" bestFit="1" customWidth="1"/>
    <col min="20" max="20" width="16.33203125" bestFit="1" customWidth="1"/>
  </cols>
  <sheetData>
    <row r="3" spans="10:19" x14ac:dyDescent="0.3">
      <c r="J3" t="s">
        <v>37</v>
      </c>
    </row>
    <row r="4" spans="10:19" ht="43.2" x14ac:dyDescent="0.3">
      <c r="J4" s="16" t="s">
        <v>38</v>
      </c>
      <c r="K4" s="17" t="s">
        <v>39</v>
      </c>
      <c r="L4" s="16" t="s">
        <v>40</v>
      </c>
      <c r="M4" s="16" t="s">
        <v>41</v>
      </c>
      <c r="N4" s="16" t="s">
        <v>42</v>
      </c>
      <c r="O4" s="16" t="s">
        <v>43</v>
      </c>
      <c r="P4" s="16" t="s">
        <v>44</v>
      </c>
      <c r="Q4" s="16"/>
      <c r="R4" s="16"/>
      <c r="S4" s="16" t="s">
        <v>54</v>
      </c>
    </row>
    <row r="5" spans="10:19" x14ac:dyDescent="0.3">
      <c r="J5" s="16" t="s">
        <v>45</v>
      </c>
      <c r="K5" s="20">
        <f>(L5/(100-L5))*((M5/(N5-O5)))</f>
        <v>0.3724489795918367</v>
      </c>
      <c r="L5" s="16">
        <v>2</v>
      </c>
      <c r="M5" s="16">
        <v>365</v>
      </c>
      <c r="N5" s="16">
        <v>30</v>
      </c>
      <c r="O5" s="16">
        <v>10</v>
      </c>
      <c r="P5" s="18" t="s">
        <v>46</v>
      </c>
      <c r="Q5" s="16"/>
      <c r="R5" s="18" t="s">
        <v>55</v>
      </c>
      <c r="S5" s="19">
        <v>0.25</v>
      </c>
    </row>
    <row r="6" spans="10:19" x14ac:dyDescent="0.3">
      <c r="J6" s="16" t="s">
        <v>47</v>
      </c>
      <c r="K6" s="20">
        <f t="shared" ref="K6:K9" si="0">(L6/(100-L6))*((M6/(N6-O6)))</f>
        <v>0.30416666666666664</v>
      </c>
      <c r="L6" s="16">
        <v>4</v>
      </c>
      <c r="M6" s="16">
        <v>365</v>
      </c>
      <c r="N6" s="16">
        <v>60</v>
      </c>
      <c r="O6" s="16">
        <v>10</v>
      </c>
      <c r="P6" s="18" t="s">
        <v>46</v>
      </c>
      <c r="Q6" s="16"/>
      <c r="R6" s="18" t="s">
        <v>55</v>
      </c>
      <c r="S6" s="19">
        <v>0.25</v>
      </c>
    </row>
    <row r="7" spans="10:19" x14ac:dyDescent="0.3">
      <c r="J7" s="16" t="s">
        <v>48</v>
      </c>
      <c r="K7" s="20">
        <f t="shared" si="0"/>
        <v>0.21282798833819241</v>
      </c>
      <c r="L7" s="16">
        <v>2</v>
      </c>
      <c r="M7" s="16">
        <v>365</v>
      </c>
      <c r="N7" s="16">
        <v>55</v>
      </c>
      <c r="O7" s="16">
        <v>20</v>
      </c>
      <c r="P7" s="18" t="s">
        <v>49</v>
      </c>
      <c r="Q7" s="16"/>
      <c r="R7" s="18" t="s">
        <v>56</v>
      </c>
      <c r="S7" s="19">
        <v>0.25</v>
      </c>
    </row>
    <row r="8" spans="10:19" x14ac:dyDescent="0.3">
      <c r="J8" s="16" t="s">
        <v>50</v>
      </c>
      <c r="K8" s="20">
        <f t="shared" si="0"/>
        <v>0.22577319587628866</v>
      </c>
      <c r="L8" s="16">
        <v>3</v>
      </c>
      <c r="M8" s="16">
        <v>365</v>
      </c>
      <c r="N8" s="16">
        <v>70</v>
      </c>
      <c r="O8" s="16">
        <v>20</v>
      </c>
      <c r="P8" s="18" t="s">
        <v>49</v>
      </c>
      <c r="Q8" s="16"/>
      <c r="R8" s="18" t="s">
        <v>56</v>
      </c>
      <c r="S8" s="19">
        <v>0.25</v>
      </c>
    </row>
    <row r="9" spans="10:19" x14ac:dyDescent="0.3">
      <c r="J9" s="16" t="s">
        <v>51</v>
      </c>
      <c r="K9" s="20">
        <f t="shared" si="0"/>
        <v>0.38421052631578945</v>
      </c>
      <c r="L9" s="16">
        <v>5</v>
      </c>
      <c r="M9" s="16">
        <v>365</v>
      </c>
      <c r="N9" s="16">
        <v>60</v>
      </c>
      <c r="O9" s="16">
        <v>10</v>
      </c>
      <c r="P9" s="18" t="s">
        <v>46</v>
      </c>
      <c r="Q9" s="16"/>
      <c r="R9" s="18" t="s">
        <v>55</v>
      </c>
      <c r="S9" s="19">
        <v>0.25</v>
      </c>
    </row>
    <row r="11" spans="10:19" x14ac:dyDescent="0.3">
      <c r="J11" t="s">
        <v>52</v>
      </c>
      <c r="M11" s="15" t="s">
        <v>53</v>
      </c>
    </row>
    <row r="15" spans="10:19" x14ac:dyDescent="0.3">
      <c r="J15" t="s">
        <v>58</v>
      </c>
    </row>
    <row r="19" spans="10:10" x14ac:dyDescent="0.3">
      <c r="J19" t="s">
        <v>57</v>
      </c>
    </row>
    <row r="22" spans="10:10" x14ac:dyDescent="0.3">
      <c r="J22" t="s">
        <v>59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D6AE1-F94D-429F-B2C2-E5202727DD62}">
  <dimension ref="J3:L21"/>
  <sheetViews>
    <sheetView workbookViewId="0">
      <selection activeCell="M17" sqref="M17"/>
    </sheetView>
  </sheetViews>
  <sheetFormatPr baseColWidth="10" defaultRowHeight="14.4" x14ac:dyDescent="0.3"/>
  <cols>
    <col min="10" max="10" width="32.88671875" bestFit="1" customWidth="1"/>
    <col min="11" max="11" width="17.33203125" customWidth="1"/>
    <col min="12" max="12" width="12.6640625" bestFit="1" customWidth="1"/>
  </cols>
  <sheetData>
    <row r="3" spans="10:12" x14ac:dyDescent="0.3">
      <c r="J3" t="s">
        <v>60</v>
      </c>
    </row>
    <row r="4" spans="10:12" x14ac:dyDescent="0.3">
      <c r="J4" t="s">
        <v>61</v>
      </c>
      <c r="K4" t="s">
        <v>62</v>
      </c>
    </row>
    <row r="5" spans="10:12" x14ac:dyDescent="0.3">
      <c r="J5">
        <v>4</v>
      </c>
      <c r="K5" s="21">
        <v>8000</v>
      </c>
    </row>
    <row r="6" spans="10:12" x14ac:dyDescent="0.3">
      <c r="J6">
        <v>5</v>
      </c>
      <c r="K6" s="21">
        <v>50000</v>
      </c>
    </row>
    <row r="7" spans="10:12" x14ac:dyDescent="0.3">
      <c r="J7">
        <v>6</v>
      </c>
      <c r="K7" s="21">
        <v>12000</v>
      </c>
    </row>
    <row r="8" spans="10:12" x14ac:dyDescent="0.3">
      <c r="J8">
        <v>8</v>
      </c>
      <c r="K8" s="21">
        <v>46000</v>
      </c>
    </row>
    <row r="9" spans="10:12" x14ac:dyDescent="0.3">
      <c r="J9">
        <v>10</v>
      </c>
      <c r="K9" s="21">
        <v>22000</v>
      </c>
    </row>
    <row r="10" spans="10:12" x14ac:dyDescent="0.3">
      <c r="J10">
        <v>11</v>
      </c>
      <c r="K10" s="21">
        <v>62000</v>
      </c>
    </row>
    <row r="11" spans="10:12" x14ac:dyDescent="0.3">
      <c r="J11" t="s">
        <v>63</v>
      </c>
      <c r="K11" s="21">
        <f>SUM(K5:K10)</f>
        <v>200000</v>
      </c>
    </row>
    <row r="13" spans="10:12" x14ac:dyDescent="0.3">
      <c r="J13" t="s">
        <v>64</v>
      </c>
      <c r="L13" s="12">
        <f>K11*(1-0.05)*0.8</f>
        <v>152000</v>
      </c>
    </row>
    <row r="15" spans="10:12" x14ac:dyDescent="0.3">
      <c r="J15" t="s">
        <v>65</v>
      </c>
      <c r="K15" s="22">
        <f>K11</f>
        <v>200000</v>
      </c>
    </row>
    <row r="16" spans="10:12" x14ac:dyDescent="0.3">
      <c r="J16" t="s">
        <v>66</v>
      </c>
      <c r="K16" s="1">
        <v>10000</v>
      </c>
    </row>
    <row r="17" spans="10:11" x14ac:dyDescent="0.3">
      <c r="J17" t="s">
        <v>67</v>
      </c>
      <c r="K17" s="22">
        <f>K15-K16</f>
        <v>190000</v>
      </c>
    </row>
    <row r="20" spans="10:11" x14ac:dyDescent="0.3">
      <c r="J20" t="s">
        <v>68</v>
      </c>
      <c r="K20" s="23">
        <f>K17*0.8</f>
        <v>152000</v>
      </c>
    </row>
    <row r="21" spans="10:11" x14ac:dyDescent="0.3">
      <c r="J21" t="s">
        <v>69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2329C-16AF-4EDB-93EF-849B6E674985}">
  <dimension ref="A12:H25"/>
  <sheetViews>
    <sheetView topLeftCell="A10" zoomScale="113" workbookViewId="0">
      <selection activeCell="H28" sqref="H28"/>
    </sheetView>
  </sheetViews>
  <sheetFormatPr baseColWidth="10" defaultRowHeight="14.4" x14ac:dyDescent="0.3"/>
  <cols>
    <col min="4" max="4" width="12.77734375" bestFit="1" customWidth="1"/>
  </cols>
  <sheetData>
    <row r="12" spans="1:4" x14ac:dyDescent="0.3">
      <c r="A12" t="s">
        <v>70</v>
      </c>
      <c r="D12" s="21">
        <f>134000*(1-0.1)*0.85</f>
        <v>102510</v>
      </c>
    </row>
    <row r="14" spans="1:4" x14ac:dyDescent="0.3">
      <c r="A14" t="s">
        <v>71</v>
      </c>
    </row>
    <row r="15" spans="1:4" x14ac:dyDescent="0.3">
      <c r="A15" t="s">
        <v>72</v>
      </c>
      <c r="D15" s="12">
        <f>100000*11.5%</f>
        <v>11500</v>
      </c>
    </row>
    <row r="16" spans="1:4" x14ac:dyDescent="0.3">
      <c r="A16" t="s">
        <v>73</v>
      </c>
      <c r="D16" s="24">
        <f>100000*2%</f>
        <v>2000</v>
      </c>
    </row>
    <row r="17" spans="1:8" x14ac:dyDescent="0.3">
      <c r="D17" s="12">
        <f>SUM(D15:D16)</f>
        <v>13500</v>
      </c>
      <c r="F17" s="26">
        <f>D17/100000</f>
        <v>0.13500000000000001</v>
      </c>
    </row>
    <row r="19" spans="1:8" x14ac:dyDescent="0.3">
      <c r="A19" t="s">
        <v>80</v>
      </c>
    </row>
    <row r="20" spans="1:8" x14ac:dyDescent="0.3">
      <c r="A20" t="s">
        <v>74</v>
      </c>
      <c r="D20" s="12">
        <f>100000*11.5%*6/12</f>
        <v>5750</v>
      </c>
    </row>
    <row r="21" spans="1:8" x14ac:dyDescent="0.3">
      <c r="A21" t="s">
        <v>73</v>
      </c>
      <c r="D21" s="24">
        <f>100000*2%</f>
        <v>2000</v>
      </c>
      <c r="E21" s="15" t="s">
        <v>75</v>
      </c>
    </row>
    <row r="22" spans="1:8" x14ac:dyDescent="0.3">
      <c r="D22" s="12">
        <f>SUM(D20:D21)</f>
        <v>7750</v>
      </c>
      <c r="F22" s="26">
        <f>D22/100000</f>
        <v>7.7499999999999999E-2</v>
      </c>
      <c r="G22" t="s">
        <v>76</v>
      </c>
    </row>
    <row r="24" spans="1:8" x14ac:dyDescent="0.3">
      <c r="B24" t="s">
        <v>81</v>
      </c>
      <c r="F24" s="25">
        <f>(1+F22*2/2)^(12/6)-1</f>
        <v>0.1610062499999998</v>
      </c>
      <c r="G24" t="s">
        <v>77</v>
      </c>
      <c r="H24" t="s">
        <v>78</v>
      </c>
    </row>
    <row r="25" spans="1:8" x14ac:dyDescent="0.3">
      <c r="F25" s="25">
        <f>EFFECT(F22*2,2)</f>
        <v>0.1610062499999998</v>
      </c>
      <c r="G25" t="s">
        <v>77</v>
      </c>
      <c r="H25" t="s">
        <v>79</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868E3-09AE-4BE5-9A85-3F58C79A7459}">
  <dimension ref="A1:N16"/>
  <sheetViews>
    <sheetView tabSelected="1" workbookViewId="0">
      <selection activeCell="N2" sqref="N2"/>
    </sheetView>
  </sheetViews>
  <sheetFormatPr baseColWidth="10" defaultRowHeight="14.4" x14ac:dyDescent="0.3"/>
  <cols>
    <col min="11" max="11" width="12.6640625" bestFit="1" customWidth="1"/>
    <col min="12" max="12" width="13.5546875" bestFit="1" customWidth="1"/>
    <col min="13" max="13" width="12.6640625" bestFit="1" customWidth="1"/>
  </cols>
  <sheetData>
    <row r="1" spans="1:14" x14ac:dyDescent="0.3">
      <c r="J1" t="s">
        <v>61</v>
      </c>
      <c r="K1" t="s">
        <v>62</v>
      </c>
      <c r="L1" t="s">
        <v>82</v>
      </c>
      <c r="M1" t="s">
        <v>83</v>
      </c>
      <c r="N1" t="s">
        <v>84</v>
      </c>
    </row>
    <row r="2" spans="1:14" x14ac:dyDescent="0.3">
      <c r="J2">
        <v>1</v>
      </c>
      <c r="K2" s="21">
        <v>200000</v>
      </c>
      <c r="L2" s="21">
        <f>K2*2%</f>
        <v>4000</v>
      </c>
      <c r="M2" s="12">
        <f>K2-L2</f>
        <v>196000</v>
      </c>
      <c r="N2" s="27">
        <v>45061</v>
      </c>
    </row>
    <row r="3" spans="1:14" x14ac:dyDescent="0.3">
      <c r="J3">
        <v>2</v>
      </c>
      <c r="K3" s="21">
        <v>90000</v>
      </c>
      <c r="L3" s="21">
        <f>K3*2%</f>
        <v>1800</v>
      </c>
      <c r="M3" s="12">
        <f t="shared" ref="M3:M9" si="0">K3-L3</f>
        <v>88200</v>
      </c>
      <c r="N3" s="27">
        <v>45076</v>
      </c>
    </row>
    <row r="4" spans="1:14" x14ac:dyDescent="0.3">
      <c r="J4">
        <v>3</v>
      </c>
      <c r="K4" s="21">
        <v>110000</v>
      </c>
      <c r="L4" s="21">
        <f t="shared" ref="L4:L9" si="1">K4*2%</f>
        <v>2200</v>
      </c>
      <c r="M4" s="12">
        <f t="shared" si="0"/>
        <v>107800</v>
      </c>
      <c r="N4" s="27">
        <v>45076</v>
      </c>
    </row>
    <row r="5" spans="1:14" x14ac:dyDescent="0.3">
      <c r="J5">
        <v>4</v>
      </c>
      <c r="K5" s="21">
        <v>85000</v>
      </c>
      <c r="L5" s="21">
        <f t="shared" si="1"/>
        <v>1700</v>
      </c>
      <c r="M5" s="12">
        <f t="shared" si="0"/>
        <v>83300</v>
      </c>
      <c r="N5" s="27">
        <v>45076</v>
      </c>
    </row>
    <row r="6" spans="1:14" x14ac:dyDescent="0.3">
      <c r="J6">
        <v>5</v>
      </c>
      <c r="K6" s="21">
        <v>120000</v>
      </c>
      <c r="L6" s="21">
        <f t="shared" si="1"/>
        <v>2400</v>
      </c>
      <c r="M6" s="12">
        <f t="shared" si="0"/>
        <v>117600</v>
      </c>
      <c r="N6" s="27">
        <v>45073</v>
      </c>
    </row>
    <row r="7" spans="1:14" x14ac:dyDescent="0.3">
      <c r="J7">
        <v>6</v>
      </c>
      <c r="K7" s="21">
        <v>180000</v>
      </c>
      <c r="L7" s="21">
        <f t="shared" si="1"/>
        <v>3600</v>
      </c>
      <c r="M7" s="12">
        <f t="shared" si="0"/>
        <v>176400</v>
      </c>
      <c r="N7" s="27">
        <v>45076</v>
      </c>
    </row>
    <row r="8" spans="1:14" x14ac:dyDescent="0.3">
      <c r="J8">
        <v>7</v>
      </c>
      <c r="K8" s="21">
        <v>90000</v>
      </c>
      <c r="L8" s="21">
        <f t="shared" si="1"/>
        <v>1800</v>
      </c>
      <c r="M8" s="12">
        <f t="shared" si="0"/>
        <v>88200</v>
      </c>
      <c r="N8" s="27">
        <v>45076</v>
      </c>
    </row>
    <row r="9" spans="1:14" x14ac:dyDescent="0.3">
      <c r="J9">
        <v>8</v>
      </c>
      <c r="K9" s="28">
        <v>30000</v>
      </c>
      <c r="L9" s="21">
        <f t="shared" si="1"/>
        <v>600</v>
      </c>
      <c r="M9" s="24">
        <f t="shared" si="0"/>
        <v>29400</v>
      </c>
      <c r="N9" s="27">
        <v>45076</v>
      </c>
    </row>
    <row r="10" spans="1:14" x14ac:dyDescent="0.3">
      <c r="K10" s="12">
        <f>SUM(K2:K9)</f>
        <v>905000</v>
      </c>
      <c r="M10" s="12">
        <f>SUM(M2:M9)</f>
        <v>886900</v>
      </c>
    </row>
    <row r="12" spans="1:14" x14ac:dyDescent="0.3">
      <c r="K12" t="s">
        <v>84</v>
      </c>
      <c r="L12" t="s">
        <v>85</v>
      </c>
    </row>
    <row r="13" spans="1:14" x14ac:dyDescent="0.3">
      <c r="K13" s="27">
        <v>45061</v>
      </c>
      <c r="L13" s="12">
        <f>M2</f>
        <v>196000</v>
      </c>
    </row>
    <row r="14" spans="1:14" x14ac:dyDescent="0.3">
      <c r="K14" s="27">
        <v>45073</v>
      </c>
      <c r="L14" s="12">
        <f>M6</f>
        <v>117600</v>
      </c>
    </row>
    <row r="15" spans="1:14" x14ac:dyDescent="0.3">
      <c r="K15" s="27">
        <v>45076</v>
      </c>
      <c r="L15" s="28">
        <f>SUM(M3:M5,M7:M9)</f>
        <v>573300</v>
      </c>
    </row>
    <row r="16" spans="1:14" x14ac:dyDescent="0.3">
      <c r="A16" t="s">
        <v>86</v>
      </c>
      <c r="L16" s="12">
        <f>SUM(L13:L15)</f>
        <v>886900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FORMULAS</vt:lpstr>
      <vt:lpstr>EJEMPLO 1</vt:lpstr>
      <vt:lpstr>EJEMPLO 2</vt:lpstr>
      <vt:lpstr>EJEMPLO 3</vt:lpstr>
      <vt:lpstr>EJEMPLO 4</vt:lpstr>
      <vt:lpstr>EJEMPLO 5</vt:lpstr>
      <vt:lpstr>EJEMPLO 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Vanessa Paz</dc:creator>
  <cp:lastModifiedBy>Julio Ruiz Coto</cp:lastModifiedBy>
  <dcterms:created xsi:type="dcterms:W3CDTF">2022-09-27T21:42:27Z</dcterms:created>
  <dcterms:modified xsi:type="dcterms:W3CDTF">2024-03-13T01:18:03Z</dcterms:modified>
</cp:coreProperties>
</file>