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E23A8D5D-9EC4-43BB-B4C2-5B795E218876}" xr6:coauthVersionLast="47" xr6:coauthVersionMax="47" xr10:uidLastSave="{00000000-0000-0000-0000-000000000000}"/>
  <bookViews>
    <workbookView xWindow="-108" yWindow="-108" windowWidth="23256" windowHeight="12456" xr2:uid="{748424C7-10A7-4F34-BA37-8C227F6B8851}"/>
  </bookViews>
  <sheets>
    <sheet name="Hoja1" sheetId="1" r:id="rId1"/>
  </sheets>
  <externalReferences>
    <externalReference r:id="rId2"/>
  </externalReferences>
  <definedNames>
    <definedName name="_xlnm._FilterDatabase" localSheetId="0" hidden="1">Hoja1!$C$24:$F$33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2" i="1" s="1"/>
  <c r="I39" i="1"/>
  <c r="I40" i="1" s="1"/>
  <c r="I37" i="1"/>
  <c r="I38" i="1" s="1"/>
  <c r="I35" i="1"/>
  <c r="I36" i="1" s="1"/>
  <c r="I33" i="1"/>
  <c r="I34" i="1" s="1"/>
  <c r="I31" i="1"/>
  <c r="I32" i="1" s="1"/>
  <c r="I29" i="1"/>
  <c r="I30" i="1" s="1"/>
  <c r="I27" i="1"/>
  <c r="I28" i="1" s="1"/>
  <c r="H27" i="1"/>
  <c r="I25" i="1"/>
  <c r="I26" i="1" s="1"/>
  <c r="E34" i="1"/>
  <c r="F26" i="1"/>
  <c r="F25" i="1"/>
  <c r="F27" i="1" s="1"/>
  <c r="F28" i="1" s="1"/>
  <c r="F29" i="1" s="1"/>
  <c r="F30" i="1" s="1"/>
  <c r="F31" i="1" s="1"/>
  <c r="F32" i="1" s="1"/>
  <c r="F33" i="1" s="1"/>
  <c r="E17" i="1"/>
  <c r="E20" i="1"/>
  <c r="E14" i="1"/>
  <c r="D11" i="1"/>
  <c r="D10" i="1"/>
</calcChain>
</file>

<file path=xl/sharedStrings.xml><?xml version="1.0" encoding="utf-8"?>
<sst xmlns="http://schemas.openxmlformats.org/spreadsheetml/2006/main" count="39" uniqueCount="31">
  <si>
    <t>calculos de los puntos de ruptura</t>
  </si>
  <si>
    <t>1) para la deuda de largo plazo</t>
  </si>
  <si>
    <t>2) para el capital comun</t>
  </si>
  <si>
    <t xml:space="preserve">intervalos </t>
  </si>
  <si>
    <t>fuente</t>
  </si>
  <si>
    <t>ponderacion</t>
  </si>
  <si>
    <t xml:space="preserve">costo </t>
  </si>
  <si>
    <t>hasta 500,000</t>
  </si>
  <si>
    <t>deuda de LP</t>
  </si>
  <si>
    <t>capital preferente</t>
  </si>
  <si>
    <t xml:space="preserve">capital comun </t>
  </si>
  <si>
    <t>arriba 500,000, hasta 800,000</t>
  </si>
  <si>
    <t>arriba de 800,000</t>
  </si>
  <si>
    <t>WACC</t>
  </si>
  <si>
    <t xml:space="preserve">Oportunidad de Inversión </t>
  </si>
  <si>
    <t>TIR</t>
  </si>
  <si>
    <t>INVERSIÓN INICIAL</t>
  </si>
  <si>
    <t>INVERSIÓN ACUMULADA</t>
  </si>
  <si>
    <t>E</t>
  </si>
  <si>
    <t>C</t>
  </si>
  <si>
    <t>G</t>
  </si>
  <si>
    <t>A</t>
  </si>
  <si>
    <t>H</t>
  </si>
  <si>
    <t>I</t>
  </si>
  <si>
    <t>B</t>
  </si>
  <si>
    <t>D</t>
  </si>
  <si>
    <t>F</t>
  </si>
  <si>
    <t>TOTAL</t>
  </si>
  <si>
    <t>X</t>
  </si>
  <si>
    <t>Y</t>
  </si>
  <si>
    <t>TMAR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</si>
</sst>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[$Q-100A]#,##0.00"/>
  </numFmts>
  <fonts count="1" x14ac:knownFonts="1">
    <font>
      <sz val="16"/>
      <color theme="1"/>
      <name val="Cascadia Mono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/>
    <xf numFmtId="0" fontId="0" fillId="2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/>
    <xf numFmtId="9" fontId="0" fillId="0" borderId="2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</a:t>
            </a:r>
            <a:r>
              <a:rPr lang="en-US" baseline="0"/>
              <a:t> DE LAS OPORTUNIDADES FINANCIERAS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9716447944006998"/>
          <c:y val="0.12296750771064262"/>
          <c:w val="0.73880531091257506"/>
          <c:h val="0.66257287537821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Hoja1!$I$24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Hoja1!$H$25:$H$42</c:f>
              <c:numCache>
                <c:formatCode>[$Q-100A]#,##0.00</c:formatCode>
                <c:ptCount val="18"/>
                <c:pt idx="0">
                  <c:v>0</c:v>
                </c:pt>
                <c:pt idx="1">
                  <c:v>200000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600000</c:v>
                </c:pt>
                <c:pt idx="6">
                  <c:v>600000</c:v>
                </c:pt>
                <c:pt idx="7">
                  <c:v>800000</c:v>
                </c:pt>
                <c:pt idx="8">
                  <c:v>800000</c:v>
                </c:pt>
                <c:pt idx="9">
                  <c:v>900000</c:v>
                </c:pt>
                <c:pt idx="10">
                  <c:v>900000</c:v>
                </c:pt>
                <c:pt idx="11">
                  <c:v>1300000</c:v>
                </c:pt>
                <c:pt idx="12">
                  <c:v>1300000</c:v>
                </c:pt>
                <c:pt idx="13">
                  <c:v>1600000</c:v>
                </c:pt>
                <c:pt idx="14">
                  <c:v>1600000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</c:numCache>
            </c:numRef>
          </c:xVal>
          <c:yVal>
            <c:numRef>
              <c:f>Hoja1!$I$25:$I$42</c:f>
              <c:numCache>
                <c:formatCode>0%</c:formatCode>
                <c:ptCount val="18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0.17</c:v>
                </c:pt>
                <c:pt idx="9">
                  <c:v>0.17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1C0-A2C3-77797875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11327"/>
        <c:axId val="1025912287"/>
      </c:scatterChart>
      <c:valAx>
        <c:axId val="10259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INVERSION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912287"/>
        <c:crosses val="autoZero"/>
        <c:crossBetween val="midCat"/>
      </c:valAx>
      <c:valAx>
        <c:axId val="10259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9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ANALISIS DE LAS OPORTUNIDADES FINANCIERAS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831391894137662E-2"/>
          <c:y val="6.5970208836659161E-2"/>
          <c:w val="0.8969743199184128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[1]Sheet1!$L$13:$L$30</c:f>
              <c:numCache>
                <c:formatCode>[$Q-100A]#,##0.00</c:formatCode>
                <c:ptCount val="18"/>
                <c:pt idx="0">
                  <c:v>0</c:v>
                </c:pt>
                <c:pt idx="1">
                  <c:v>200000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600000</c:v>
                </c:pt>
                <c:pt idx="6">
                  <c:v>600000</c:v>
                </c:pt>
                <c:pt idx="7">
                  <c:v>800000</c:v>
                </c:pt>
                <c:pt idx="8">
                  <c:v>800000</c:v>
                </c:pt>
                <c:pt idx="9">
                  <c:v>900000</c:v>
                </c:pt>
                <c:pt idx="10">
                  <c:v>900000</c:v>
                </c:pt>
                <c:pt idx="11">
                  <c:v>1300000</c:v>
                </c:pt>
                <c:pt idx="12">
                  <c:v>1300000</c:v>
                </c:pt>
                <c:pt idx="13">
                  <c:v>1600000</c:v>
                </c:pt>
                <c:pt idx="14">
                  <c:v>1600000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</c:numCache>
            </c:numRef>
          </c:xVal>
          <c:yVal>
            <c:numRef>
              <c:f>[1]Sheet1!$M$13:$M$30</c:f>
              <c:numCache>
                <c:formatCode>0%</c:formatCode>
                <c:ptCount val="18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0.17</c:v>
                </c:pt>
                <c:pt idx="9">
                  <c:v>0.17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8-404F-A1D8-568780B9FE42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[1]Sheet1!$L$34:$L$39</c:f>
              <c:numCache>
                <c:formatCode>[$Q-100A]#,##0.00</c:formatCode>
                <c:ptCount val="6"/>
                <c:pt idx="0">
                  <c:v>0</c:v>
                </c:pt>
                <c:pt idx="1">
                  <c:v>500000</c:v>
                </c:pt>
                <c:pt idx="2">
                  <c:v>500000</c:v>
                </c:pt>
                <c:pt idx="3">
                  <c:v>800000</c:v>
                </c:pt>
                <c:pt idx="4">
                  <c:v>800000</c:v>
                </c:pt>
                <c:pt idx="5">
                  <c:v>2300000</c:v>
                </c:pt>
              </c:numCache>
            </c:numRef>
          </c:xVal>
          <c:yVal>
            <c:numRef>
              <c:f>[1]Sheet1!$M$34:$M$39</c:f>
              <c:numCache>
                <c:formatCode>0.0%</c:formatCode>
                <c:ptCount val="6"/>
                <c:pt idx="0">
                  <c:v>0.13800000000000001</c:v>
                </c:pt>
                <c:pt idx="1">
                  <c:v>0.13800000000000001</c:v>
                </c:pt>
                <c:pt idx="2">
                  <c:v>0.154</c:v>
                </c:pt>
                <c:pt idx="3">
                  <c:v>0.154</c:v>
                </c:pt>
                <c:pt idx="4">
                  <c:v>0.16200000000000001</c:v>
                </c:pt>
                <c:pt idx="5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8-404F-A1D8-568780B9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822080"/>
        <c:axId val="1643684224"/>
      </c:scatterChart>
      <c:valAx>
        <c:axId val="1774822080"/>
        <c:scaling>
          <c:orientation val="minMax"/>
          <c:max val="2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INVERSIÓNO</a:t>
                </a:r>
                <a:r>
                  <a:rPr lang="en-US" baseline="0"/>
                  <a:t> INICIAL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43684224"/>
        <c:crosses val="autoZero"/>
        <c:crossBetween val="midCat"/>
      </c:valAx>
      <c:valAx>
        <c:axId val="1643684224"/>
        <c:scaling>
          <c:orientation val="minMax"/>
          <c:max val="0.24000000000000002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48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548641</xdr:colOff>
      <xdr:row>7</xdr:row>
      <xdr:rowOff>67051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13CC77-BB31-D510-2A68-F03331FBD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115300" cy="209397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274320</xdr:rowOff>
    </xdr:from>
    <xdr:to>
      <xdr:col>9</xdr:col>
      <xdr:colOff>500231</xdr:colOff>
      <xdr:row>5</xdr:row>
      <xdr:rowOff>195143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DF95A0-F260-8B02-7699-C9D75FBC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6721" y="563880"/>
          <a:ext cx="4846320" cy="1079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114300</xdr:rowOff>
    </xdr:from>
    <xdr:to>
      <xdr:col>1</xdr:col>
      <xdr:colOff>1417320</xdr:colOff>
      <xdr:row>29</xdr:row>
      <xdr:rowOff>86089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BA2F50-61E3-6A5E-2F75-E72F893CF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74180"/>
          <a:ext cx="5029200" cy="1998709"/>
        </a:xfrm>
        <a:prstGeom prst="rect">
          <a:avLst/>
        </a:prstGeom>
      </xdr:spPr>
    </xdr:pic>
    <xdr:clientData/>
  </xdr:twoCellAnchor>
  <xdr:twoCellAnchor>
    <xdr:from>
      <xdr:col>9</xdr:col>
      <xdr:colOff>367551</xdr:colOff>
      <xdr:row>22</xdr:row>
      <xdr:rowOff>277905</xdr:rowOff>
    </xdr:from>
    <xdr:to>
      <xdr:col>14</xdr:col>
      <xdr:colOff>968187</xdr:colOff>
      <xdr:row>36</xdr:row>
      <xdr:rowOff>134471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D5CBB9-21BF-03A6-A810-0788256EF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36</xdr:row>
      <xdr:rowOff>268941</xdr:rowOff>
    </xdr:from>
    <xdr:to>
      <xdr:col>15</xdr:col>
      <xdr:colOff>753035</xdr:colOff>
      <xdr:row>54</xdr:row>
      <xdr:rowOff>170329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B6C9F6A9-29BC-416B-85AD-B9DCC1F81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1272988</xdr:colOff>
      <xdr:row>38</xdr:row>
      <xdr:rowOff>116541</xdr:rowOff>
    </xdr:from>
    <xdr:ext cx="256480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983C286-C5D3-366B-5937-511EDBEFBF2F}"/>
            </a:ext>
          </a:extLst>
        </xdr:cNvPr>
        <xdr:cNvSpPr txBox="1"/>
      </xdr:nvSpPr>
      <xdr:spPr>
        <a:xfrm>
          <a:off x="17310847" y="11313459"/>
          <a:ext cx="256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E</a:t>
          </a:r>
        </a:p>
      </xdr:txBody>
    </xdr:sp>
    <xdr:clientData/>
  </xdr:oneCellAnchor>
  <xdr:twoCellAnchor>
    <xdr:from>
      <xdr:col>10</xdr:col>
      <xdr:colOff>977152</xdr:colOff>
      <xdr:row>40</xdr:row>
      <xdr:rowOff>107575</xdr:rowOff>
    </xdr:from>
    <xdr:to>
      <xdr:col>11</xdr:col>
      <xdr:colOff>125505</xdr:colOff>
      <xdr:row>41</xdr:row>
      <xdr:rowOff>62752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8C05CC3-4B9D-F22E-78E2-F858AF226DB1}"/>
            </a:ext>
          </a:extLst>
        </xdr:cNvPr>
        <xdr:cNvSpPr txBox="1"/>
      </xdr:nvSpPr>
      <xdr:spPr>
        <a:xfrm>
          <a:off x="18359717" y="11878234"/>
          <a:ext cx="493059" cy="242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G</a:t>
          </a:r>
        </a:p>
      </xdr:txBody>
    </xdr:sp>
    <xdr:clientData/>
  </xdr:twoCellAnchor>
  <xdr:twoCellAnchor>
    <xdr:from>
      <xdr:col>11</xdr:col>
      <xdr:colOff>385482</xdr:colOff>
      <xdr:row>42</xdr:row>
      <xdr:rowOff>197224</xdr:rowOff>
    </xdr:from>
    <xdr:to>
      <xdr:col>11</xdr:col>
      <xdr:colOff>797858</xdr:colOff>
      <xdr:row>43</xdr:row>
      <xdr:rowOff>161365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F66C266-0C56-93F7-FBD7-CB05667914DA}"/>
            </a:ext>
          </a:extLst>
        </xdr:cNvPr>
        <xdr:cNvSpPr txBox="1"/>
      </xdr:nvSpPr>
      <xdr:spPr>
        <a:xfrm>
          <a:off x="19112753" y="12541624"/>
          <a:ext cx="412376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</a:t>
          </a:r>
        </a:p>
      </xdr:txBody>
    </xdr:sp>
    <xdr:clientData/>
  </xdr:twoCellAnchor>
  <xdr:twoCellAnchor>
    <xdr:from>
      <xdr:col>11</xdr:col>
      <xdr:colOff>941294</xdr:colOff>
      <xdr:row>44</xdr:row>
      <xdr:rowOff>277906</xdr:rowOff>
    </xdr:from>
    <xdr:to>
      <xdr:col>11</xdr:col>
      <xdr:colOff>1138517</xdr:colOff>
      <xdr:row>45</xdr:row>
      <xdr:rowOff>251012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D4A2A69-647D-0339-1C5E-1D6297E6248E}"/>
            </a:ext>
          </a:extLst>
        </xdr:cNvPr>
        <xdr:cNvSpPr txBox="1"/>
      </xdr:nvSpPr>
      <xdr:spPr>
        <a:xfrm>
          <a:off x="19668565" y="13196047"/>
          <a:ext cx="197223" cy="259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H</a:t>
          </a:r>
        </a:p>
      </xdr:txBody>
    </xdr:sp>
    <xdr:clientData/>
  </xdr:twoCellAnchor>
  <xdr:twoCellAnchor>
    <xdr:from>
      <xdr:col>12</xdr:col>
      <xdr:colOff>53789</xdr:colOff>
      <xdr:row>45</xdr:row>
      <xdr:rowOff>188259</xdr:rowOff>
    </xdr:from>
    <xdr:to>
      <xdr:col>12</xdr:col>
      <xdr:colOff>779930</xdr:colOff>
      <xdr:row>46</xdr:row>
      <xdr:rowOff>170330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3DAB70D-73A9-9CB8-A146-984E92DD8A1E}"/>
            </a:ext>
          </a:extLst>
        </xdr:cNvPr>
        <xdr:cNvSpPr txBox="1"/>
      </xdr:nvSpPr>
      <xdr:spPr>
        <a:xfrm>
          <a:off x="20125765" y="13393271"/>
          <a:ext cx="726141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I</a:t>
          </a:r>
        </a:p>
      </xdr:txBody>
    </xdr:sp>
    <xdr:clientData/>
  </xdr:twoCellAnchor>
  <xdr:twoCellAnchor>
    <xdr:from>
      <xdr:col>12</xdr:col>
      <xdr:colOff>1228165</xdr:colOff>
      <xdr:row>47</xdr:row>
      <xdr:rowOff>17929</xdr:rowOff>
    </xdr:from>
    <xdr:to>
      <xdr:col>13</xdr:col>
      <xdr:colOff>385483</xdr:colOff>
      <xdr:row>48</xdr:row>
      <xdr:rowOff>71717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34890AE-673A-75BE-F50D-DED6DEDD59A6}"/>
            </a:ext>
          </a:extLst>
        </xdr:cNvPr>
        <xdr:cNvSpPr txBox="1"/>
      </xdr:nvSpPr>
      <xdr:spPr>
        <a:xfrm>
          <a:off x="21300141" y="13796682"/>
          <a:ext cx="502024" cy="340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B</a:t>
          </a:r>
        </a:p>
      </xdr:txBody>
    </xdr:sp>
    <xdr:clientData/>
  </xdr:twoCellAnchor>
  <xdr:twoCellAnchor>
    <xdr:from>
      <xdr:col>13</xdr:col>
      <xdr:colOff>1192306</xdr:colOff>
      <xdr:row>48</xdr:row>
      <xdr:rowOff>80682</xdr:rowOff>
    </xdr:from>
    <xdr:to>
      <xdr:col>14</xdr:col>
      <xdr:colOff>412377</xdr:colOff>
      <xdr:row>49</xdr:row>
      <xdr:rowOff>71718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D73991F-E744-A31E-95F4-A69190CC2065}"/>
            </a:ext>
          </a:extLst>
        </xdr:cNvPr>
        <xdr:cNvSpPr txBox="1"/>
      </xdr:nvSpPr>
      <xdr:spPr>
        <a:xfrm>
          <a:off x="22608988" y="14146306"/>
          <a:ext cx="564777" cy="277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D</a:t>
          </a:r>
        </a:p>
      </xdr:txBody>
    </xdr:sp>
    <xdr:clientData/>
  </xdr:twoCellAnchor>
  <xdr:twoCellAnchor>
    <xdr:from>
      <xdr:col>14</xdr:col>
      <xdr:colOff>1201271</xdr:colOff>
      <xdr:row>49</xdr:row>
      <xdr:rowOff>179294</xdr:rowOff>
    </xdr:from>
    <xdr:to>
      <xdr:col>15</xdr:col>
      <xdr:colOff>89647</xdr:colOff>
      <xdr:row>50</xdr:row>
      <xdr:rowOff>143435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3F11E2D-40AD-E7E1-3C21-E8349F340C7E}"/>
            </a:ext>
          </a:extLst>
        </xdr:cNvPr>
        <xdr:cNvSpPr txBox="1"/>
      </xdr:nvSpPr>
      <xdr:spPr>
        <a:xfrm>
          <a:off x="23962659" y="14531788"/>
          <a:ext cx="233082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</a:t>
          </a:r>
        </a:p>
      </xdr:txBody>
    </xdr:sp>
    <xdr:clientData/>
  </xdr:twoCellAnchor>
  <xdr:twoCellAnchor>
    <xdr:from>
      <xdr:col>14</xdr:col>
      <xdr:colOff>457200</xdr:colOff>
      <xdr:row>38</xdr:row>
      <xdr:rowOff>35858</xdr:rowOff>
    </xdr:from>
    <xdr:to>
      <xdr:col>15</xdr:col>
      <xdr:colOff>591671</xdr:colOff>
      <xdr:row>42</xdr:row>
      <xdr:rowOff>259976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C73F10F-B86A-7F2D-C48C-87193B2E3F30}"/>
            </a:ext>
          </a:extLst>
        </xdr:cNvPr>
        <xdr:cNvSpPr txBox="1"/>
      </xdr:nvSpPr>
      <xdr:spPr>
        <a:xfrm>
          <a:off x="23218588" y="11232776"/>
          <a:ext cx="1479177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ACEPTAR LAS ALTERNATIVAS:</a:t>
          </a:r>
        </a:p>
        <a:p>
          <a:r>
            <a:rPr lang="es-GT" sz="1100"/>
            <a:t>E, C, G,</a:t>
          </a:r>
          <a:r>
            <a:rPr lang="es-GT" sz="1100" baseline="0"/>
            <a:t> A, H, I, B, D, F</a:t>
          </a:r>
          <a:br>
            <a:rPr lang="es-GT" sz="1100"/>
          </a:br>
          <a:br>
            <a:rPr lang="es-GT" sz="1100"/>
          </a:br>
          <a:r>
            <a:rPr lang="es-GT" sz="1100"/>
            <a:t>RECHAZAR</a:t>
          </a:r>
          <a:r>
            <a:rPr lang="es-GT" sz="1100" baseline="0"/>
            <a:t> LAS ALTERNATIVAS:</a:t>
          </a:r>
        </a:p>
        <a:p>
          <a:r>
            <a:rPr lang="es-GT" sz="1100" baseline="0"/>
            <a:t>I , B, D, F</a:t>
          </a:r>
          <a:endParaRPr lang="es-G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0.1597</cdr:x>
      <cdr:y>0.14159</cdr:y>
    </cdr:from>
    <cdr:to>
      <cdr:x>0.19829</cdr:x>
      <cdr:y>0.19292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15FC7CC5-D6AA-E64E-7C9E-21BDD6C870F4}"/>
            </a:ext>
          </a:extLst>
        </cdr:cNvPr>
        <cdr:cNvSpPr txBox="1"/>
      </cdr:nvSpPr>
      <cdr:spPr>
        <a:xfrm xmlns:a="http://schemas.openxmlformats.org/drawingml/2006/main">
          <a:off x="1335741" y="717177"/>
          <a:ext cx="322729" cy="259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100"/>
            <a:t>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o\Downloads\PRIMERCICLO2024\ADMINISTRACION%20Y%20ANALISIS%20FINANCIERO\CUESTION3\FUNDAMENTOS%20DE%20ADMINISTRACI&#211;N%20Y%20AN&#193;LISIS%20FINANCIERO\Semana%2011\MiniCaso1.xlsx" TargetMode="External"/><Relationship Id="rId1" Type="http://schemas.openxmlformats.org/officeDocument/2006/relationships/externalLinkPath" Target="PRIMERCICLO2024/ADMINISTRACION%20Y%20ANALISIS%20FINANCIERO/CUESTION3/FUNDAMENTOS%20DE%20ADMINISTRACI&#211;N%20Y%20AN&#193;LISIS%20FINANCIERO/Semana%2011/MiniCas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</sheetNames>
    <sheetDataSet>
      <sheetData sheetId="0">
        <row r="13">
          <cell r="L13">
            <v>0</v>
          </cell>
          <cell r="M13">
            <v>0.23</v>
          </cell>
        </row>
        <row r="14">
          <cell r="L14">
            <v>200000</v>
          </cell>
          <cell r="M14">
            <v>0.23</v>
          </cell>
        </row>
        <row r="15">
          <cell r="L15">
            <v>200000</v>
          </cell>
          <cell r="M15">
            <v>0.22</v>
          </cell>
        </row>
        <row r="16">
          <cell r="L16">
            <v>300000</v>
          </cell>
          <cell r="M16">
            <v>0.22</v>
          </cell>
        </row>
        <row r="17">
          <cell r="L17">
            <v>300000</v>
          </cell>
          <cell r="M17">
            <v>0.21</v>
          </cell>
        </row>
        <row r="18">
          <cell r="L18">
            <v>600000</v>
          </cell>
          <cell r="M18">
            <v>0.21</v>
          </cell>
        </row>
        <row r="19">
          <cell r="L19">
            <v>600000</v>
          </cell>
          <cell r="M19">
            <v>0.19</v>
          </cell>
        </row>
        <row r="20">
          <cell r="L20">
            <v>800000</v>
          </cell>
          <cell r="M20">
            <v>0.19</v>
          </cell>
        </row>
        <row r="21">
          <cell r="L21">
            <v>800000</v>
          </cell>
          <cell r="M21">
            <v>0.17</v>
          </cell>
        </row>
        <row r="22">
          <cell r="L22">
            <v>900000</v>
          </cell>
          <cell r="M22">
            <v>0.17</v>
          </cell>
        </row>
        <row r="23">
          <cell r="L23">
            <v>900000</v>
          </cell>
          <cell r="M23">
            <v>0.16</v>
          </cell>
        </row>
        <row r="24">
          <cell r="L24">
            <v>1300000</v>
          </cell>
          <cell r="M24">
            <v>0.16</v>
          </cell>
        </row>
        <row r="25">
          <cell r="L25">
            <v>1300000</v>
          </cell>
          <cell r="M25">
            <v>0.15</v>
          </cell>
        </row>
        <row r="26">
          <cell r="L26">
            <v>1600000</v>
          </cell>
          <cell r="M26">
            <v>0.15</v>
          </cell>
        </row>
        <row r="27">
          <cell r="L27">
            <v>1600000</v>
          </cell>
          <cell r="M27">
            <v>0.14000000000000001</v>
          </cell>
        </row>
        <row r="28">
          <cell r="L28">
            <v>2200000</v>
          </cell>
          <cell r="M28">
            <v>0.14000000000000001</v>
          </cell>
        </row>
        <row r="29">
          <cell r="L29">
            <v>2200000</v>
          </cell>
          <cell r="M29">
            <v>0.13</v>
          </cell>
        </row>
        <row r="30">
          <cell r="L30">
            <v>2300000</v>
          </cell>
          <cell r="M30">
            <v>0.13</v>
          </cell>
        </row>
        <row r="34">
          <cell r="L34">
            <v>0</v>
          </cell>
          <cell r="M34">
            <v>0.13800000000000001</v>
          </cell>
        </row>
        <row r="35">
          <cell r="L35">
            <v>500000</v>
          </cell>
          <cell r="M35">
            <v>0.13800000000000001</v>
          </cell>
        </row>
        <row r="36">
          <cell r="L36">
            <v>500000</v>
          </cell>
          <cell r="M36">
            <v>0.154</v>
          </cell>
        </row>
        <row r="37">
          <cell r="L37">
            <v>800000</v>
          </cell>
          <cell r="M37">
            <v>0.154</v>
          </cell>
        </row>
        <row r="38">
          <cell r="L38">
            <v>800000</v>
          </cell>
          <cell r="M38">
            <v>0.16200000000000001</v>
          </cell>
        </row>
        <row r="39">
          <cell r="L39">
            <v>2300000</v>
          </cell>
          <cell r="M39">
            <v>0.16200000000000001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30AE-664A-4FDA-B1DB-129471833184}">
  <dimension ref="A9:I53"/>
  <sheetViews>
    <sheetView tabSelected="1" topLeftCell="G36" zoomScale="85" zoomScaleNormal="85" workbookViewId="0">
      <selection activeCell="Q41" sqref="Q41"/>
    </sheetView>
  </sheetViews>
  <sheetFormatPr baseColWidth="10" defaultRowHeight="22.8" x14ac:dyDescent="0.45"/>
  <cols>
    <col min="1" max="1" width="29.625" customWidth="1"/>
    <col min="2" max="2" width="18.75" bestFit="1" customWidth="1"/>
    <col min="3" max="3" width="13.6875" bestFit="1" customWidth="1"/>
    <col min="4" max="4" width="11.6875" bestFit="1" customWidth="1"/>
    <col min="8" max="8" width="13.6875" bestFit="1" customWidth="1"/>
  </cols>
  <sheetData>
    <row r="9" spans="1:5" x14ac:dyDescent="0.45">
      <c r="A9" t="s">
        <v>0</v>
      </c>
    </row>
    <row r="10" spans="1:5" x14ac:dyDescent="0.45">
      <c r="A10" t="s">
        <v>1</v>
      </c>
      <c r="D10" s="1">
        <f>320000/0.4</f>
        <v>800000</v>
      </c>
    </row>
    <row r="11" spans="1:5" x14ac:dyDescent="0.45">
      <c r="A11" t="s">
        <v>2</v>
      </c>
      <c r="D11" s="1">
        <f>200000/0.4</f>
        <v>500000</v>
      </c>
    </row>
    <row r="13" spans="1:5" x14ac:dyDescent="0.45">
      <c r="A13" s="2" t="s">
        <v>3</v>
      </c>
      <c r="B13" s="2" t="s">
        <v>4</v>
      </c>
      <c r="C13" s="2" t="s">
        <v>5</v>
      </c>
      <c r="D13" s="2" t="s">
        <v>6</v>
      </c>
      <c r="E13" s="2" t="s">
        <v>13</v>
      </c>
    </row>
    <row r="14" spans="1:5" x14ac:dyDescent="0.45">
      <c r="A14" s="4" t="s">
        <v>7</v>
      </c>
      <c r="B14" s="4" t="s">
        <v>8</v>
      </c>
      <c r="C14" s="4">
        <v>0.4</v>
      </c>
      <c r="D14" s="5">
        <v>0.06</v>
      </c>
      <c r="E14" s="6">
        <f>SUMPRODUCT(C14:C16,D14:D16)</f>
        <v>0.13800000000000001</v>
      </c>
    </row>
    <row r="15" spans="1:5" x14ac:dyDescent="0.45">
      <c r="A15" s="4"/>
      <c r="B15" s="4" t="s">
        <v>9</v>
      </c>
      <c r="C15" s="4">
        <v>0.2</v>
      </c>
      <c r="D15" s="5">
        <v>0.17</v>
      </c>
      <c r="E15" s="6"/>
    </row>
    <row r="16" spans="1:5" x14ac:dyDescent="0.45">
      <c r="A16" s="7"/>
      <c r="B16" s="7" t="s">
        <v>10</v>
      </c>
      <c r="C16" s="7">
        <v>0.4</v>
      </c>
      <c r="D16" s="8">
        <v>0.2</v>
      </c>
      <c r="E16" s="6"/>
    </row>
    <row r="17" spans="1:9" x14ac:dyDescent="0.45">
      <c r="A17" s="4" t="s">
        <v>11</v>
      </c>
      <c r="B17" s="4" t="s">
        <v>8</v>
      </c>
      <c r="C17" s="4">
        <v>0.4</v>
      </c>
      <c r="D17" s="5">
        <v>0.06</v>
      </c>
      <c r="E17" s="6">
        <f t="shared" ref="E15:E22" si="0">SUMPRODUCT(C17:C19,D17:D19)</f>
        <v>0.154</v>
      </c>
    </row>
    <row r="18" spans="1:9" x14ac:dyDescent="0.45">
      <c r="A18" s="4"/>
      <c r="B18" s="4" t="s">
        <v>9</v>
      </c>
      <c r="C18" s="4">
        <v>0.2</v>
      </c>
      <c r="D18" s="5">
        <v>0.17</v>
      </c>
      <c r="E18" s="6"/>
    </row>
    <row r="19" spans="1:9" x14ac:dyDescent="0.45">
      <c r="A19" s="9"/>
      <c r="B19" s="9" t="s">
        <v>10</v>
      </c>
      <c r="C19" s="7">
        <v>0.4</v>
      </c>
      <c r="D19" s="8">
        <v>0.24</v>
      </c>
      <c r="E19" s="6"/>
    </row>
    <row r="20" spans="1:9" x14ac:dyDescent="0.45">
      <c r="A20" s="4" t="s">
        <v>12</v>
      </c>
      <c r="B20" s="4" t="s">
        <v>8</v>
      </c>
      <c r="C20" s="4">
        <v>0.4</v>
      </c>
      <c r="D20" s="5">
        <v>0.08</v>
      </c>
      <c r="E20" s="6">
        <f t="shared" si="0"/>
        <v>0.16200000000000001</v>
      </c>
    </row>
    <row r="21" spans="1:9" x14ac:dyDescent="0.45">
      <c r="A21" s="4"/>
      <c r="B21" s="4" t="s">
        <v>9</v>
      </c>
      <c r="C21" s="4">
        <v>0.2</v>
      </c>
      <c r="D21" s="5">
        <v>0.17</v>
      </c>
      <c r="E21" s="6"/>
    </row>
    <row r="22" spans="1:9" x14ac:dyDescent="0.45">
      <c r="A22" s="4"/>
      <c r="B22" s="10" t="s">
        <v>10</v>
      </c>
      <c r="C22" s="11">
        <v>0.4</v>
      </c>
      <c r="D22" s="8">
        <v>0.24</v>
      </c>
      <c r="E22" s="6"/>
    </row>
    <row r="24" spans="1:9" ht="45.6" x14ac:dyDescent="0.45">
      <c r="C24" s="13" t="s">
        <v>14</v>
      </c>
      <c r="D24" s="13" t="s">
        <v>15</v>
      </c>
      <c r="E24" s="13" t="s">
        <v>16</v>
      </c>
      <c r="F24" s="13" t="s">
        <v>17</v>
      </c>
      <c r="H24" s="13" t="s">
        <v>28</v>
      </c>
      <c r="I24" s="13" t="s">
        <v>29</v>
      </c>
    </row>
    <row r="25" spans="1:9" x14ac:dyDescent="0.45">
      <c r="C25" s="14" t="s">
        <v>18</v>
      </c>
      <c r="D25" s="16">
        <v>0.23</v>
      </c>
      <c r="E25" s="14">
        <v>200000</v>
      </c>
      <c r="F25" s="14">
        <f>E25</f>
        <v>200000</v>
      </c>
      <c r="H25" s="17">
        <v>0</v>
      </c>
      <c r="I25" s="18">
        <f>D25</f>
        <v>0.23</v>
      </c>
    </row>
    <row r="26" spans="1:9" x14ac:dyDescent="0.45">
      <c r="C26" s="14" t="s">
        <v>19</v>
      </c>
      <c r="D26" s="16">
        <v>0.22</v>
      </c>
      <c r="E26" s="14">
        <v>100000</v>
      </c>
      <c r="F26" s="14">
        <f>E26+F25</f>
        <v>300000</v>
      </c>
      <c r="H26" s="17">
        <v>200000</v>
      </c>
      <c r="I26" s="18">
        <f>I25</f>
        <v>0.23</v>
      </c>
    </row>
    <row r="27" spans="1:9" x14ac:dyDescent="0.45">
      <c r="C27" s="14" t="s">
        <v>20</v>
      </c>
      <c r="D27" s="16">
        <v>0.21</v>
      </c>
      <c r="E27" s="14">
        <v>300000</v>
      </c>
      <c r="F27" s="14">
        <f>E27+F26</f>
        <v>600000</v>
      </c>
      <c r="H27" s="17">
        <f>H26</f>
        <v>200000</v>
      </c>
      <c r="I27" s="18">
        <f>D26</f>
        <v>0.22</v>
      </c>
    </row>
    <row r="28" spans="1:9" x14ac:dyDescent="0.45">
      <c r="C28" s="14" t="s">
        <v>21</v>
      </c>
      <c r="D28" s="16">
        <v>0.19</v>
      </c>
      <c r="E28" s="14">
        <v>200000</v>
      </c>
      <c r="F28" s="14">
        <f>E28+F27</f>
        <v>800000</v>
      </c>
      <c r="H28" s="17">
        <v>300000</v>
      </c>
      <c r="I28" s="18">
        <f>I27</f>
        <v>0.22</v>
      </c>
    </row>
    <row r="29" spans="1:9" x14ac:dyDescent="0.45">
      <c r="C29" s="14" t="s">
        <v>22</v>
      </c>
      <c r="D29" s="16">
        <v>0.17</v>
      </c>
      <c r="E29" s="14">
        <v>100000</v>
      </c>
      <c r="F29" s="14">
        <f>E29+F28</f>
        <v>900000</v>
      </c>
      <c r="H29" s="17">
        <v>300000</v>
      </c>
      <c r="I29" s="18">
        <f>D27</f>
        <v>0.21</v>
      </c>
    </row>
    <row r="30" spans="1:9" x14ac:dyDescent="0.45">
      <c r="C30" s="14" t="s">
        <v>23</v>
      </c>
      <c r="D30" s="16">
        <v>0.16</v>
      </c>
      <c r="E30" s="14">
        <v>400000</v>
      </c>
      <c r="F30" s="14">
        <f>E30+F29</f>
        <v>1300000</v>
      </c>
      <c r="H30" s="17">
        <v>600000</v>
      </c>
      <c r="I30" s="18">
        <f>I29</f>
        <v>0.21</v>
      </c>
    </row>
    <row r="31" spans="1:9" x14ac:dyDescent="0.45">
      <c r="C31" s="14" t="s">
        <v>24</v>
      </c>
      <c r="D31" s="16">
        <v>0.15</v>
      </c>
      <c r="E31" s="14">
        <v>300000</v>
      </c>
      <c r="F31" s="14">
        <f>E31+F30</f>
        <v>1600000</v>
      </c>
      <c r="H31" s="17">
        <v>600000</v>
      </c>
      <c r="I31" s="18">
        <f>D28</f>
        <v>0.19</v>
      </c>
    </row>
    <row r="32" spans="1:9" x14ac:dyDescent="0.45">
      <c r="C32" s="14" t="s">
        <v>25</v>
      </c>
      <c r="D32" s="16">
        <v>0.14000000000000001</v>
      </c>
      <c r="E32" s="14">
        <v>600000</v>
      </c>
      <c r="F32" s="14">
        <f>E32+F31</f>
        <v>2200000</v>
      </c>
      <c r="H32" s="17">
        <v>800000</v>
      </c>
      <c r="I32" s="18">
        <f>I31</f>
        <v>0.19</v>
      </c>
    </row>
    <row r="33" spans="3:9" x14ac:dyDescent="0.45">
      <c r="C33" s="14" t="s">
        <v>26</v>
      </c>
      <c r="D33" s="16">
        <v>0.13</v>
      </c>
      <c r="E33" s="14">
        <v>100000</v>
      </c>
      <c r="F33" s="14">
        <f>E33+F32</f>
        <v>2300000</v>
      </c>
      <c r="H33" s="17">
        <v>800000</v>
      </c>
      <c r="I33" s="18">
        <f>D29</f>
        <v>0.17</v>
      </c>
    </row>
    <row r="34" spans="3:9" x14ac:dyDescent="0.45">
      <c r="D34" s="15" t="s">
        <v>27</v>
      </c>
      <c r="E34" s="15">
        <f>SUM(E25:E33)</f>
        <v>2300000</v>
      </c>
      <c r="H34" s="17">
        <v>900000</v>
      </c>
      <c r="I34" s="18">
        <f>I33</f>
        <v>0.17</v>
      </c>
    </row>
    <row r="35" spans="3:9" x14ac:dyDescent="0.45">
      <c r="H35" s="17">
        <v>900000</v>
      </c>
      <c r="I35" s="18">
        <f>D30</f>
        <v>0.16</v>
      </c>
    </row>
    <row r="36" spans="3:9" x14ac:dyDescent="0.45">
      <c r="H36" s="17">
        <v>1300000</v>
      </c>
      <c r="I36" s="18">
        <f>I35</f>
        <v>0.16</v>
      </c>
    </row>
    <row r="37" spans="3:9" x14ac:dyDescent="0.45">
      <c r="H37" s="17">
        <v>1300000</v>
      </c>
      <c r="I37" s="18">
        <f>D31</f>
        <v>0.15</v>
      </c>
    </row>
    <row r="38" spans="3:9" x14ac:dyDescent="0.45">
      <c r="H38" s="17">
        <v>1600000</v>
      </c>
      <c r="I38" s="18">
        <f>I37</f>
        <v>0.15</v>
      </c>
    </row>
    <row r="39" spans="3:9" x14ac:dyDescent="0.45">
      <c r="H39" s="17">
        <v>1600000</v>
      </c>
      <c r="I39" s="18">
        <f>D32</f>
        <v>0.14000000000000001</v>
      </c>
    </row>
    <row r="40" spans="3:9" x14ac:dyDescent="0.45">
      <c r="H40" s="17">
        <v>2200000</v>
      </c>
      <c r="I40" s="18">
        <f>I39</f>
        <v>0.14000000000000001</v>
      </c>
    </row>
    <row r="41" spans="3:9" x14ac:dyDescent="0.45">
      <c r="H41" s="17">
        <v>2200000</v>
      </c>
      <c r="I41" s="18">
        <f>D33</f>
        <v>0.13</v>
      </c>
    </row>
    <row r="42" spans="3:9" x14ac:dyDescent="0.45">
      <c r="H42" s="17">
        <v>2300000</v>
      </c>
      <c r="I42" s="18">
        <f>I41</f>
        <v>0.13</v>
      </c>
    </row>
    <row r="43" spans="3:9" x14ac:dyDescent="0.45">
      <c r="H43" s="17">
        <v>2300000</v>
      </c>
      <c r="I43" s="18">
        <v>0</v>
      </c>
    </row>
    <row r="46" spans="3:9" x14ac:dyDescent="0.45">
      <c r="H46" s="12" t="s">
        <v>30</v>
      </c>
      <c r="I46" s="12"/>
    </row>
    <row r="47" spans="3:9" x14ac:dyDescent="0.45">
      <c r="H47" s="12" t="s">
        <v>28</v>
      </c>
      <c r="I47" s="12" t="s">
        <v>29</v>
      </c>
    </row>
    <row r="48" spans="3:9" x14ac:dyDescent="0.45">
      <c r="H48" s="12">
        <v>0</v>
      </c>
      <c r="I48" s="3">
        <v>0.13800000000000001</v>
      </c>
    </row>
    <row r="49" spans="8:9" x14ac:dyDescent="0.45">
      <c r="H49" s="12">
        <v>500000</v>
      </c>
      <c r="I49" s="3">
        <v>0.13800000000000001</v>
      </c>
    </row>
    <row r="50" spans="8:9" x14ac:dyDescent="0.45">
      <c r="H50" s="12">
        <v>500000</v>
      </c>
      <c r="I50" s="3">
        <v>0.154</v>
      </c>
    </row>
    <row r="51" spans="8:9" x14ac:dyDescent="0.45">
      <c r="H51" s="12">
        <v>800000</v>
      </c>
      <c r="I51" s="3">
        <v>0.154</v>
      </c>
    </row>
    <row r="52" spans="8:9" x14ac:dyDescent="0.45">
      <c r="H52" s="12">
        <v>800000</v>
      </c>
      <c r="I52" s="3">
        <v>0.16200000000000001</v>
      </c>
    </row>
    <row r="53" spans="8:9" x14ac:dyDescent="0.45">
      <c r="H53" s="12">
        <v>2300000</v>
      </c>
      <c r="I53" s="3">
        <v>0.16200000000000001</v>
      </c>
    </row>
  </sheetData>
  <autoFilter ref="C24:F33" xr:uid="{494F30AE-664A-4FDA-B1DB-129471833184}">
    <sortState xmlns:xlrd2="http://schemas.microsoft.com/office/spreadsheetml/2017/richdata2" ref="C25:F33">
      <sortCondition descending="1" ref="D24:D33"/>
    </sortState>
  </autoFilter>
  <mergeCells count="3">
    <mergeCell ref="E14:E16"/>
    <mergeCell ref="E17:E19"/>
    <mergeCell ref="E20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2024-04-10T00:10:26Z</dcterms:created>
  <dcterms:modified xsi:type="dcterms:W3CDTF">2024-04-10T00:45:43Z</dcterms:modified>
</cp:coreProperties>
</file>