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drawings/drawing2.xml" ContentType="application/vnd.openxmlformats-officedocument.drawing+xml"/>
  <Override PartName="/xl/ink/ink8.xml" ContentType="application/inkml+xml"/>
  <Override PartName="/xl/ink/ink9.xml" ContentType="application/inkml+xml"/>
  <Override PartName="/xl/ink/ink10.xml" ContentType="application/inkml+xml"/>
  <Override PartName="/xl/ink/ink11.xml" ContentType="application/inkml+xml"/>
  <Override PartName="/xl/drawings/drawing3.xml" ContentType="application/vnd.openxmlformats-officedocument.drawing+xml"/>
  <Override PartName="/xl/ink/ink12.xml" ContentType="application/inkml+xml"/>
  <Override PartName="/xl/ink/ink13.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anes\Downloads\Nueva carpeta (2)\JULIO ANTHONY ENGELS RUIZ COTO_1297745_assignsubmission_file\"/>
    </mc:Choice>
  </mc:AlternateContent>
  <xr:revisionPtr revIDLastSave="0" documentId="13_ncr:1_{72CF06C7-2E92-44AA-B2DE-0A46D1942D4F}" xr6:coauthVersionLast="47" xr6:coauthVersionMax="47" xr10:uidLastSave="{00000000-0000-0000-0000-000000000000}"/>
  <bookViews>
    <workbookView xWindow="-108" yWindow="-108" windowWidth="23256" windowHeight="12576" xr2:uid="{3F911557-FE86-4E67-BBED-CA49BB951CE6}"/>
  </bookViews>
  <sheets>
    <sheet name="Carátula" sheetId="6" r:id="rId1"/>
    <sheet name="P1" sheetId="5" r:id="rId2"/>
    <sheet name="P2" sheetId="3" r:id="rId3"/>
    <sheet name="P3"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5" i="5" l="1"/>
  <c r="G153" i="5"/>
  <c r="C40" i="5" a="1"/>
  <c r="C40" i="5" s="1"/>
  <c r="C25" i="5" a="1"/>
  <c r="C25" i="5" s="1"/>
  <c r="C9" i="5" a="1"/>
  <c r="C9" i="5" s="1"/>
  <c r="Q135" i="5"/>
  <c r="K85" i="5"/>
  <c r="G144" i="5" s="1"/>
  <c r="G145" i="5"/>
  <c r="M145" i="5"/>
  <c r="J137" i="5"/>
  <c r="J138" i="5" s="1"/>
  <c r="F137" i="5"/>
  <c r="F138" i="5" s="1"/>
  <c r="D95" i="5"/>
  <c r="D96" i="5" s="1"/>
  <c r="C63" i="5" a="1"/>
  <c r="C63" i="5" s="1"/>
  <c r="H63" i="5" a="1"/>
  <c r="H63" i="5" s="1"/>
  <c r="D73" i="5"/>
  <c r="E73" i="5"/>
  <c r="F73" i="5"/>
  <c r="I73" i="5"/>
  <c r="E94" i="5" s="1"/>
  <c r="J73" i="5"/>
  <c r="E97" i="5" s="1"/>
  <c r="K73" i="5"/>
  <c r="E98" i="5" s="1"/>
  <c r="D80" i="5"/>
  <c r="D81" i="5" s="1"/>
  <c r="D82" i="5" s="1"/>
  <c r="D99" i="5" s="1"/>
  <c r="H79" i="5"/>
  <c r="H81" i="5"/>
  <c r="H83" i="5"/>
  <c r="E45" i="4"/>
  <c r="E50" i="4" s="1"/>
  <c r="C45" i="4"/>
  <c r="C50" i="4" s="1"/>
  <c r="E41" i="4"/>
  <c r="E40" i="4"/>
  <c r="E42" i="4" s="1"/>
  <c r="C41" i="4"/>
  <c r="C40" i="4"/>
  <c r="G27" i="3"/>
  <c r="G28" i="3"/>
  <c r="G29" i="3"/>
  <c r="G30" i="3"/>
  <c r="G26" i="3"/>
  <c r="F139" i="5" l="1"/>
  <c r="G143" i="5" s="1"/>
  <c r="H80" i="5"/>
  <c r="Q137" i="5" s="1"/>
  <c r="G152" i="5" s="1"/>
  <c r="D98" i="5"/>
  <c r="E96" i="5"/>
  <c r="D100" i="5"/>
  <c r="E95" i="5"/>
  <c r="E99" i="5"/>
  <c r="M144" i="5"/>
  <c r="D97" i="5"/>
  <c r="G146" i="5"/>
  <c r="H145" i="5" s="1"/>
  <c r="J139" i="5"/>
  <c r="M143" i="5" s="1"/>
  <c r="C49" i="4"/>
  <c r="C51" i="4"/>
  <c r="C42" i="4"/>
  <c r="E49" i="4"/>
  <c r="E51" i="4"/>
  <c r="E53" i="4" l="1"/>
  <c r="E46" i="4" s="1"/>
  <c r="E58" i="4" s="1"/>
  <c r="F155" i="5"/>
  <c r="F153" i="5"/>
  <c r="F149" i="5"/>
  <c r="G154" i="5"/>
  <c r="M146" i="5"/>
  <c r="N144" i="5" s="1"/>
  <c r="N145" i="5"/>
  <c r="H143" i="5"/>
  <c r="H144" i="5"/>
  <c r="C53" i="4"/>
  <c r="C46" i="4" s="1"/>
  <c r="C58" i="4" s="1"/>
  <c r="F154" i="5" l="1"/>
  <c r="F152" i="5"/>
  <c r="H152" i="5" s="1"/>
  <c r="N143" i="5"/>
  <c r="N146" i="5" s="1"/>
  <c r="H146" i="5"/>
  <c r="H154" i="5"/>
  <c r="E108" i="5"/>
  <c r="E10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<sst xmlns="http://schemas.openxmlformats.org/spreadsheetml/2006/main" count="183" uniqueCount="111">
  <si>
    <t>Universidad Rafael Landívar</t>
  </si>
  <si>
    <t>Fundamentos de administración y análisis financiero</t>
  </si>
  <si>
    <t>Vanessa Paz</t>
  </si>
  <si>
    <t xml:space="preserve">PARCIAL No. 2 </t>
  </si>
  <si>
    <t>Mariandre Gomez Espino  1000119</t>
  </si>
  <si>
    <t>Julio Anthony  Engels Ruiz Coto - 1284719</t>
  </si>
  <si>
    <t>Michelle Raitarsky  1139220</t>
  </si>
  <si>
    <t>Rafael Alfonso Toj Sian - 1225419</t>
  </si>
  <si>
    <t>Jonnathan Marco Aurelio Lanuza Galván - 1082219</t>
  </si>
  <si>
    <t>GUATEMALA 20 DE ABRIL DEL 2024</t>
  </si>
  <si>
    <t>INSTRUCCIONES</t>
  </si>
  <si>
    <t>AÑO</t>
  </si>
  <si>
    <t>FNE</t>
  </si>
  <si>
    <t>ANÁLISIS DEL CASO</t>
  </si>
  <si>
    <t>ORDENANDO P/VALOR DE TIR</t>
  </si>
  <si>
    <t>Año</t>
  </si>
  <si>
    <t>Opción A</t>
  </si>
  <si>
    <t>Opción B</t>
  </si>
  <si>
    <t>Opción C</t>
  </si>
  <si>
    <t>TIR</t>
  </si>
  <si>
    <t>VALORES ECONÓMICOS DE LA EMPRESA Y CIERTOS DATOS</t>
  </si>
  <si>
    <t>Inversión inicial</t>
  </si>
  <si>
    <t>Inversión inicial acumulada</t>
  </si>
  <si>
    <t>Acción en el mercado</t>
  </si>
  <si>
    <t># de acciones</t>
  </si>
  <si>
    <t>Dividendo por acción</t>
  </si>
  <si>
    <t>Valor nominal p/acción</t>
  </si>
  <si>
    <t>Valor en el mercado p/acción</t>
  </si>
  <si>
    <t>Préstamo LP</t>
  </si>
  <si>
    <t>Capital nominal</t>
  </si>
  <si>
    <t>Total de ventas (año pasado)</t>
  </si>
  <si>
    <t>Margen neto</t>
  </si>
  <si>
    <t>Utilidad retenida</t>
  </si>
  <si>
    <t>X</t>
  </si>
  <si>
    <t>Y</t>
  </si>
  <si>
    <t>TMAR/WACC</t>
  </si>
  <si>
    <t>GRÁFICA</t>
  </si>
  <si>
    <t>Primera alternativa</t>
  </si>
  <si>
    <t>Segunda alternativa</t>
  </si>
  <si>
    <t>Tercera alternativa</t>
  </si>
  <si>
    <t>Precio actual por acción común</t>
  </si>
  <si>
    <t>Valor nominal</t>
  </si>
  <si>
    <t>Préstamo</t>
  </si>
  <si>
    <t>Tasa de crecimiento (asumida)</t>
  </si>
  <si>
    <t>Prima de emisión</t>
  </si>
  <si>
    <t>Tasa de interés</t>
  </si>
  <si>
    <t>Comisión</t>
  </si>
  <si>
    <t>Beneficio percibido</t>
  </si>
  <si>
    <t>Monto</t>
  </si>
  <si>
    <t>Wi</t>
  </si>
  <si>
    <t>Alt. 1</t>
  </si>
  <si>
    <t>Acciones comunes actuales</t>
  </si>
  <si>
    <t>Alt. 2</t>
  </si>
  <si>
    <t>Utilidades retenidas</t>
  </si>
  <si>
    <t>Préstamos bancarios futuros</t>
  </si>
  <si>
    <t>TOTAL</t>
  </si>
  <si>
    <t>ks = kr</t>
  </si>
  <si>
    <t>Intervalos</t>
  </si>
  <si>
    <t>Fuente de Financiamiento</t>
  </si>
  <si>
    <t>wi</t>
  </si>
  <si>
    <t>ki</t>
  </si>
  <si>
    <t>WACC/TMAR</t>
  </si>
  <si>
    <t>Hasta el PE ($3,352,000)</t>
  </si>
  <si>
    <t>Capital Común</t>
  </si>
  <si>
    <t>Préstamos Bancarios Futuros</t>
  </si>
  <si>
    <t>Después del PE ($3,352,000)</t>
  </si>
  <si>
    <t>Empresa</t>
  </si>
  <si>
    <t>Condiciones de crédito</t>
  </si>
  <si>
    <t>Americana</t>
  </si>
  <si>
    <t>2/20, n/60</t>
  </si>
  <si>
    <t>Europea</t>
  </si>
  <si>
    <t>2/8, n/45</t>
  </si>
  <si>
    <t>Asiática</t>
  </si>
  <si>
    <t>2/10, n/30</t>
  </si>
  <si>
    <t>Africana</t>
  </si>
  <si>
    <t>3/10, n/40</t>
  </si>
  <si>
    <t>Oceánica</t>
  </si>
  <si>
    <t>4/5, n/35</t>
  </si>
  <si>
    <t>a)</t>
  </si>
  <si>
    <t>descuento</t>
  </si>
  <si>
    <t>plazo del credito</t>
  </si>
  <si>
    <t>costo de renunciar  al descuento</t>
  </si>
  <si>
    <t>costo del financiemiento</t>
  </si>
  <si>
    <t>¿conviene tomar el descuento?</t>
  </si>
  <si>
    <t>&gt;</t>
  </si>
  <si>
    <t>no</t>
  </si>
  <si>
    <t>&lt;</t>
  </si>
  <si>
    <t>si</t>
  </si>
  <si>
    <t xml:space="preserve">si </t>
  </si>
  <si>
    <t>b)</t>
  </si>
  <si>
    <t>c)</t>
  </si>
  <si>
    <t>Probabilidad</t>
  </si>
  <si>
    <t>Rendimiento AccionL</t>
  </si>
  <si>
    <t>Rendimiento Acción V</t>
  </si>
  <si>
    <t>FÓRMULAS</t>
  </si>
  <si>
    <t>RESOLUCIÓN DEL PROBLEMA</t>
  </si>
  <si>
    <t>Rango</t>
  </si>
  <si>
    <t>Accion L</t>
  </si>
  <si>
    <t>Accion V</t>
  </si>
  <si>
    <t>Valor mayor</t>
  </si>
  <si>
    <t>Valor menor</t>
  </si>
  <si>
    <t>K prom</t>
  </si>
  <si>
    <t>Desviación</t>
  </si>
  <si>
    <t>Calculo varianza</t>
  </si>
  <si>
    <t>Varianza</t>
  </si>
  <si>
    <t>Coeficiente de variación</t>
  </si>
  <si>
    <t>CV</t>
  </si>
  <si>
    <t>CONCLUSIONES</t>
  </si>
  <si>
    <t>30/30</t>
  </si>
  <si>
    <t>15/40</t>
  </si>
  <si>
    <t>75/100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</si>
</sst>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15" x14ac:knownFonts="1">
    <font>
      <sz val="11"/>
      <color theme="1"/>
      <name val="Aptos Narrow"/>
      <family val="2"/>
      <scheme val="minor"/>
    </font>
    <font>
      <b/>
      <sz val="11"/>
      <color theme="1"/>
      <name val="Aptos Narrow"/>
      <family val="2"/>
      <scheme val="minor"/>
    </font>
    <font>
      <sz val="11"/>
      <color theme="1"/>
      <name val="Aptos Narrow"/>
      <family val="2"/>
      <scheme val="minor"/>
    </font>
    <font>
      <b/>
      <sz val="11"/>
      <color theme="0"/>
      <name val="Aptos Narrow"/>
      <family val="2"/>
      <scheme val="minor"/>
    </font>
    <font>
      <sz val="14"/>
      <color theme="1"/>
      <name val="Arial Black"/>
      <family val="2"/>
    </font>
    <font>
      <b/>
      <sz val="11"/>
      <color rgb="FFFF0000"/>
      <name val="Aptos Narrow"/>
      <family val="2"/>
      <scheme val="minor"/>
    </font>
    <font>
      <sz val="12"/>
      <color theme="1"/>
      <name val="Arial"/>
      <family val="2"/>
    </font>
    <font>
      <sz val="12"/>
      <color rgb="FF000000"/>
      <name val="Arial"/>
      <family val="2"/>
    </font>
    <font>
      <b/>
      <sz val="72"/>
      <color rgb="FF000000"/>
      <name val="Arial"/>
      <family val="2"/>
    </font>
    <font>
      <i/>
      <sz val="11"/>
      <color theme="1"/>
      <name val="Aptos Narrow"/>
      <family val="2"/>
      <scheme val="minor"/>
    </font>
    <font>
      <sz val="14"/>
      <color theme="1"/>
      <name val="Arial Black"/>
      <family val="2"/>
    </font>
    <font>
      <b/>
      <sz val="14"/>
      <color theme="1"/>
      <name val="Aptos Narrow"/>
      <family val="2"/>
      <scheme val="minor"/>
    </font>
    <font>
      <b/>
      <sz val="14"/>
      <color rgb="FFFF0000"/>
      <name val="Aptos Narrow"/>
      <family val="2"/>
      <scheme val="minor"/>
    </font>
    <font>
      <b/>
      <sz val="18"/>
      <color rgb="FFFF0000"/>
      <name val="Aptos Narrow"/>
      <family val="2"/>
      <scheme val="minor"/>
    </font>
    <font>
      <b/>
      <sz val="16"/>
      <color rgb="FFFF0000"/>
      <name val="Arial"/>
      <family val="2"/>
    </font>
  </fonts>
  <fills count="7">
    <fill>
      <patternFill patternType="none"/>
    </fill>
    <fill>
      <patternFill patternType="gray125"/>
    </fill>
    <fill>
      <patternFill patternType="solid">
        <fgColor theme="0"/>
        <bgColor indexed="64"/>
      </patternFill>
    </fill>
    <fill>
      <patternFill patternType="solid">
        <fgColor theme="7" tint="0.59999389629810485"/>
        <bgColor indexed="65"/>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s>
  <borders count="5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rgb="FF000000"/>
      </bottom>
      <diagonal/>
    </border>
    <border>
      <left/>
      <right style="medium">
        <color rgb="FF000000"/>
      </right>
      <top style="medium">
        <color indexed="64"/>
      </top>
      <bottom style="thin">
        <color rgb="FF000000"/>
      </bottom>
      <diagonal/>
    </border>
    <border>
      <left style="medium">
        <color rgb="FF000000"/>
      </left>
      <right/>
      <top style="medium">
        <color indexed="64"/>
      </top>
      <bottom style="thin">
        <color rgb="FF000000"/>
      </bottom>
      <diagonal/>
    </border>
    <border>
      <left style="medium">
        <color rgb="FF000000"/>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style="medium">
        <color rgb="FF000000"/>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right style="medium">
        <color rgb="FF000000"/>
      </right>
      <top style="thin">
        <color rgb="FF000000"/>
      </top>
      <bottom style="medium">
        <color indexed="64"/>
      </bottom>
      <diagonal/>
    </border>
    <border>
      <left style="medium">
        <color rgb="FF000000"/>
      </left>
      <right/>
      <top style="thin">
        <color rgb="FF000000"/>
      </top>
      <bottom style="medium">
        <color indexed="64"/>
      </bottom>
      <diagonal/>
    </border>
    <border>
      <left style="medium">
        <color rgb="FF000000"/>
      </left>
      <right style="medium">
        <color indexed="64"/>
      </right>
      <top style="thin">
        <color rgb="FF000000"/>
      </top>
      <bottom style="medium">
        <color indexed="64"/>
      </bottom>
      <diagonal/>
    </border>
    <border>
      <left/>
      <right/>
      <top style="medium">
        <color rgb="FF000000"/>
      </top>
      <bottom style="thin">
        <color rgb="FF000000"/>
      </bottom>
      <diagonal/>
    </border>
    <border>
      <left/>
      <right/>
      <top style="thin">
        <color rgb="FF000000"/>
      </top>
      <bottom style="medium">
        <color rgb="FF000000"/>
      </bottom>
      <diagonal/>
    </border>
    <border>
      <left/>
      <right style="medium">
        <color indexed="64"/>
      </right>
      <top style="medium">
        <color indexed="64"/>
      </top>
      <bottom/>
      <diagonal/>
    </border>
    <border>
      <left style="medium">
        <color rgb="FF000000"/>
      </left>
      <right style="medium">
        <color indexed="64"/>
      </right>
      <top style="medium">
        <color rgb="FF000000"/>
      </top>
      <bottom style="thin">
        <color rgb="FF000000"/>
      </bottom>
      <diagonal/>
    </border>
    <border>
      <left style="medium">
        <color indexed="64"/>
      </left>
      <right/>
      <top/>
      <bottom style="thin">
        <color rgb="FF000000"/>
      </bottom>
      <diagonal/>
    </border>
  </borders>
  <cellStyleXfs count="3">
    <xf numFmtId="0" fontId="0" fillId="0" borderId="0"/>
    <xf numFmtId="9" fontId="2" fillId="0" borderId="0" applyFont="0" applyFill="0" applyBorder="0" applyAlignment="0" applyProtection="0"/>
    <xf numFmtId="0" fontId="2" fillId="3" borderId="0" applyNumberFormat="0" applyBorder="0" applyAlignment="0" applyProtection="0"/>
  </cellStyleXfs>
  <cellXfs count="141">
    <xf numFmtId="0" fontId="0" fillId="0" borderId="0" xfId="0"/>
    <xf numFmtId="0" fontId="0" fillId="2" borderId="0" xfId="0" applyFill="1"/>
    <xf numFmtId="0" fontId="0" fillId="0" borderId="9" xfId="0" applyBorder="1" applyAlignment="1">
      <alignment horizontal="center" vertical="center"/>
    </xf>
    <xf numFmtId="0" fontId="1" fillId="0" borderId="9" xfId="0" applyFont="1" applyBorder="1" applyAlignment="1">
      <alignment horizontal="center" vertical="center"/>
    </xf>
    <xf numFmtId="0" fontId="1" fillId="0" borderId="0" xfId="0" applyFont="1"/>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xf numFmtId="10" fontId="0" fillId="0" borderId="10" xfId="1" applyNumberFormat="1" applyFont="1" applyBorder="1"/>
    <xf numFmtId="0" fontId="0" fillId="0" borderId="0" xfId="0" applyAlignment="1">
      <alignment horizontal="center"/>
    </xf>
    <xf numFmtId="9" fontId="0" fillId="0" borderId="10" xfId="0" applyNumberFormat="1" applyBorder="1" applyAlignment="1">
      <alignment horizontal="center"/>
    </xf>
    <xf numFmtId="0" fontId="0" fillId="0" borderId="10" xfId="0" applyBorder="1" applyAlignment="1">
      <alignment horizontal="center"/>
    </xf>
    <xf numFmtId="164" fontId="0" fillId="0" borderId="0" xfId="0" applyNumberFormat="1" applyAlignment="1">
      <alignment horizontal="center" vertical="center"/>
    </xf>
    <xf numFmtId="0" fontId="0" fillId="0" borderId="12" xfId="0" applyBorder="1"/>
    <xf numFmtId="0" fontId="0" fillId="0" borderId="13" xfId="0" applyBorder="1"/>
    <xf numFmtId="0" fontId="0" fillId="0" borderId="14" xfId="0" applyBorder="1" applyAlignment="1">
      <alignment horizontal="center" vertical="center"/>
    </xf>
    <xf numFmtId="10" fontId="0" fillId="0" borderId="9" xfId="0" applyNumberFormat="1" applyBorder="1" applyAlignment="1">
      <alignment horizontal="center" vertical="center"/>
    </xf>
    <xf numFmtId="0" fontId="1" fillId="0" borderId="10" xfId="0" applyFont="1" applyBorder="1" applyAlignment="1">
      <alignment horizontal="center" vertical="center" wrapText="1"/>
    </xf>
    <xf numFmtId="9" fontId="0" fillId="0" borderId="10" xfId="0" applyNumberFormat="1" applyBorder="1"/>
    <xf numFmtId="164" fontId="0" fillId="0" borderId="9" xfId="0" applyNumberFormat="1" applyBorder="1" applyAlignment="1">
      <alignment horizontal="center"/>
    </xf>
    <xf numFmtId="0" fontId="1" fillId="0" borderId="9" xfId="0" applyFont="1" applyBorder="1" applyAlignment="1">
      <alignment horizontal="center"/>
    </xf>
    <xf numFmtId="10" fontId="0" fillId="0" borderId="15" xfId="0" applyNumberFormat="1" applyBorder="1" applyAlignment="1">
      <alignment horizontal="center" vertical="center"/>
    </xf>
    <xf numFmtId="9" fontId="0" fillId="0" borderId="15" xfId="0" applyNumberFormat="1" applyBorder="1" applyAlignment="1">
      <alignment horizontal="center" vertical="center"/>
    </xf>
    <xf numFmtId="0" fontId="1" fillId="0" borderId="10" xfId="0" applyFont="1" applyBorder="1"/>
    <xf numFmtId="0" fontId="1" fillId="0" borderId="21" xfId="0" applyFont="1" applyBorder="1"/>
    <xf numFmtId="10" fontId="0" fillId="0" borderId="10" xfId="0" applyNumberFormat="1" applyBorder="1"/>
    <xf numFmtId="0" fontId="1" fillId="0" borderId="22" xfId="0" applyFont="1" applyBorder="1"/>
    <xf numFmtId="0" fontId="1" fillId="0" borderId="11" xfId="0" applyFont="1" applyBorder="1"/>
    <xf numFmtId="164" fontId="0" fillId="0" borderId="9" xfId="0" applyNumberFormat="1" applyBorder="1"/>
    <xf numFmtId="164" fontId="0" fillId="0" borderId="9" xfId="0" applyNumberFormat="1" applyBorder="1" applyAlignment="1">
      <alignment horizontal="center" vertical="center"/>
    </xf>
    <xf numFmtId="0" fontId="1" fillId="0" borderId="1" xfId="0" applyFont="1" applyBorder="1" applyAlignment="1">
      <alignment horizontal="center" vertical="center"/>
    </xf>
    <xf numFmtId="0" fontId="1" fillId="0" borderId="23"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10" fontId="0" fillId="0" borderId="15" xfId="1" applyNumberFormat="1" applyFont="1" applyBorder="1" applyAlignment="1">
      <alignment horizontal="center" vertical="center"/>
    </xf>
    <xf numFmtId="0" fontId="1" fillId="0" borderId="10" xfId="0" applyFont="1" applyBorder="1" applyAlignment="1">
      <alignment horizontal="center" vertical="center"/>
    </xf>
    <xf numFmtId="164" fontId="0" fillId="0" borderId="10" xfId="0" applyNumberFormat="1" applyBorder="1"/>
    <xf numFmtId="164" fontId="0" fillId="0" borderId="10" xfId="0" applyNumberFormat="1" applyBorder="1" applyAlignment="1">
      <alignment horizontal="center" vertical="center"/>
    </xf>
    <xf numFmtId="10" fontId="0" fillId="0" borderId="10" xfId="0" applyNumberFormat="1" applyBorder="1" applyAlignment="1">
      <alignment horizontal="center" vertical="center"/>
    </xf>
    <xf numFmtId="0" fontId="5" fillId="0" borderId="10" xfId="0" applyFont="1" applyBorder="1"/>
    <xf numFmtId="0" fontId="5" fillId="0" borderId="11" xfId="0" applyFont="1" applyBorder="1" applyAlignment="1">
      <alignment wrapText="1"/>
    </xf>
    <xf numFmtId="164" fontId="0" fillId="0" borderId="25" xfId="0" applyNumberFormat="1" applyBorder="1" applyAlignment="1">
      <alignment horizontal="center" vertical="center"/>
    </xf>
    <xf numFmtId="10" fontId="1" fillId="6" borderId="10" xfId="1" applyNumberFormat="1" applyFont="1" applyFill="1" applyBorder="1" applyAlignment="1">
      <alignment horizontal="center" vertical="center"/>
    </xf>
    <xf numFmtId="10" fontId="5" fillId="0" borderId="9" xfId="0" applyNumberFormat="1" applyFont="1" applyBorder="1" applyAlignment="1">
      <alignment horizontal="center" vertical="center"/>
    </xf>
    <xf numFmtId="0" fontId="4" fillId="0" borderId="0" xfId="0" applyFont="1"/>
    <xf numFmtId="0" fontId="1" fillId="0" borderId="0" xfId="0" applyFont="1" applyAlignment="1">
      <alignment horizontal="center" vertical="center"/>
    </xf>
    <xf numFmtId="164" fontId="0" fillId="0" borderId="0" xfId="0" applyNumberFormat="1"/>
    <xf numFmtId="0" fontId="2" fillId="3" borderId="10" xfId="2" applyBorder="1" applyAlignment="1">
      <alignment horizontal="center" vertical="center"/>
    </xf>
    <xf numFmtId="0" fontId="2" fillId="3" borderId="10" xfId="2" applyBorder="1"/>
    <xf numFmtId="10" fontId="2" fillId="3" borderId="10" xfId="2" applyNumberFormat="1" applyBorder="1"/>
    <xf numFmtId="0" fontId="2" fillId="3" borderId="0" xfId="2" applyAlignment="1">
      <alignment horizontal="center"/>
    </xf>
    <xf numFmtId="9" fontId="2" fillId="3" borderId="10" xfId="2" applyNumberFormat="1" applyBorder="1" applyAlignment="1">
      <alignment horizontal="center"/>
    </xf>
    <xf numFmtId="0" fontId="2" fillId="3" borderId="10" xfId="2" applyBorder="1" applyAlignment="1">
      <alignment horizontal="center"/>
    </xf>
    <xf numFmtId="0" fontId="0" fillId="0" borderId="0" xfId="0" applyAlignment="1">
      <alignment vertical="center" wrapText="1"/>
    </xf>
    <xf numFmtId="0" fontId="1" fillId="0" borderId="11" xfId="0" applyFont="1" applyBorder="1" applyAlignment="1">
      <alignment horizontal="center" vertical="center" wrapText="1"/>
    </xf>
    <xf numFmtId="0" fontId="6" fillId="0" borderId="0" xfId="0" applyFont="1"/>
    <xf numFmtId="0" fontId="6" fillId="2" borderId="8" xfId="0" applyFont="1" applyFill="1" applyBorder="1"/>
    <xf numFmtId="0" fontId="6" fillId="2" borderId="7" xfId="0" applyFont="1" applyFill="1" applyBorder="1"/>
    <xf numFmtId="0" fontId="7" fillId="2" borderId="7" xfId="0" applyFont="1" applyFill="1" applyBorder="1"/>
    <xf numFmtId="0" fontId="6" fillId="2" borderId="6" xfId="0" applyFont="1" applyFill="1" applyBorder="1"/>
    <xf numFmtId="0" fontId="6" fillId="2" borderId="5" xfId="0" applyFont="1" applyFill="1" applyBorder="1"/>
    <xf numFmtId="0" fontId="6" fillId="2" borderId="0" xfId="0" applyFont="1" applyFill="1"/>
    <xf numFmtId="0" fontId="6" fillId="2" borderId="4" xfId="0" applyFont="1" applyFill="1" applyBorder="1"/>
    <xf numFmtId="0" fontId="7" fillId="2" borderId="0" xfId="0" applyFont="1" applyFill="1"/>
    <xf numFmtId="0" fontId="7" fillId="2" borderId="4" xfId="0" applyFont="1" applyFill="1" applyBorder="1"/>
    <xf numFmtId="0" fontId="8" fillId="2" borderId="0" xfId="0" applyFont="1" applyFill="1"/>
    <xf numFmtId="0" fontId="7" fillId="2" borderId="4" xfId="0" applyFont="1" applyFill="1" applyBorder="1" applyAlignment="1">
      <alignment horizontal="left"/>
    </xf>
    <xf numFmtId="0" fontId="6" fillId="2" borderId="3" xfId="0" applyFont="1" applyFill="1" applyBorder="1"/>
    <xf numFmtId="0" fontId="6" fillId="2" borderId="2" xfId="0" applyFont="1" applyFill="1" applyBorder="1"/>
    <xf numFmtId="0" fontId="7" fillId="2" borderId="2" xfId="0" applyFont="1" applyFill="1" applyBorder="1"/>
    <xf numFmtId="0" fontId="7" fillId="2" borderId="1" xfId="0" applyFont="1" applyFill="1" applyBorder="1" applyAlignment="1">
      <alignment horizontal="left"/>
    </xf>
    <xf numFmtId="0" fontId="1" fillId="0" borderId="30" xfId="0" applyFont="1" applyBorder="1" applyAlignment="1">
      <alignment horizontal="center" vertical="center"/>
    </xf>
    <xf numFmtId="0" fontId="1" fillId="0" borderId="33" xfId="0" applyFont="1" applyBorder="1" applyAlignment="1">
      <alignment horizontal="center" vertical="center"/>
    </xf>
    <xf numFmtId="10" fontId="0" fillId="0" borderId="31" xfId="1" applyNumberFormat="1" applyFont="1" applyBorder="1" applyAlignment="1">
      <alignment horizontal="center" vertical="center"/>
    </xf>
    <xf numFmtId="10" fontId="0" fillId="0" borderId="32" xfId="1" applyNumberFormat="1" applyFont="1" applyBorder="1" applyAlignment="1">
      <alignment horizontal="center" vertical="center"/>
    </xf>
    <xf numFmtId="0" fontId="9" fillId="0" borderId="34" xfId="0" applyFont="1" applyBorder="1" applyAlignment="1">
      <alignment horizontal="center" vertical="center"/>
    </xf>
    <xf numFmtId="0" fontId="9" fillId="0" borderId="35" xfId="0" applyFont="1" applyBorder="1" applyAlignment="1">
      <alignment horizontal="center" vertical="center"/>
    </xf>
    <xf numFmtId="0" fontId="1" fillId="0" borderId="36" xfId="0" applyFont="1" applyBorder="1" applyAlignment="1">
      <alignment horizontal="center" vertical="center"/>
    </xf>
    <xf numFmtId="10" fontId="0" fillId="0" borderId="31" xfId="0" applyNumberFormat="1" applyBorder="1" applyAlignment="1">
      <alignment horizontal="center" vertical="center"/>
    </xf>
    <xf numFmtId="10" fontId="0" fillId="0" borderId="34" xfId="1" applyNumberFormat="1" applyFont="1" applyBorder="1" applyAlignment="1">
      <alignment horizontal="center" vertical="center"/>
    </xf>
    <xf numFmtId="10" fontId="0" fillId="0" borderId="35" xfId="1" applyNumberFormat="1" applyFont="1" applyBorder="1" applyAlignment="1">
      <alignment horizontal="center" vertical="center"/>
    </xf>
    <xf numFmtId="10" fontId="0" fillId="0" borderId="32" xfId="0" applyNumberFormat="1" applyBorder="1" applyAlignment="1">
      <alignment horizontal="center" vertical="center"/>
    </xf>
    <xf numFmtId="164" fontId="0" fillId="0" borderId="41" xfId="0" applyNumberFormat="1"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164" fontId="0" fillId="0" borderId="47" xfId="0" applyNumberFormat="1" applyBorder="1" applyAlignment="1">
      <alignment horizontal="center" vertical="center"/>
    </xf>
    <xf numFmtId="0" fontId="0" fillId="0" borderId="48" xfId="0" applyBorder="1" applyAlignment="1">
      <alignment horizontal="center" vertical="center"/>
    </xf>
    <xf numFmtId="0" fontId="0" fillId="0" borderId="52" xfId="0" applyBorder="1" applyAlignment="1">
      <alignment horizontal="center" vertical="center"/>
    </xf>
    <xf numFmtId="164" fontId="0" fillId="0" borderId="43" xfId="0" applyNumberFormat="1" applyBorder="1" applyAlignment="1">
      <alignment horizontal="center" vertical="center"/>
    </xf>
    <xf numFmtId="164" fontId="0" fillId="0" borderId="45" xfId="0" applyNumberFormat="1" applyBorder="1" applyAlignment="1">
      <alignment horizontal="center" vertical="center"/>
    </xf>
    <xf numFmtId="164" fontId="0" fillId="0" borderId="53" xfId="0" applyNumberFormat="1" applyBorder="1" applyAlignment="1">
      <alignment horizontal="center" vertical="center"/>
    </xf>
    <xf numFmtId="0" fontId="1" fillId="0" borderId="51" xfId="0" applyFont="1" applyBorder="1" applyAlignment="1">
      <alignment horizontal="center" vertical="center"/>
    </xf>
    <xf numFmtId="10" fontId="0" fillId="6" borderId="10" xfId="1" applyNumberFormat="1" applyFont="1" applyFill="1" applyBorder="1"/>
    <xf numFmtId="165" fontId="0" fillId="6" borderId="10" xfId="1" applyNumberFormat="1" applyFont="1" applyFill="1" applyBorder="1"/>
    <xf numFmtId="10" fontId="0" fillId="6" borderId="10" xfId="0" applyNumberFormat="1" applyFill="1" applyBorder="1"/>
    <xf numFmtId="0" fontId="5" fillId="0" borderId="9" xfId="0" applyFont="1" applyBorder="1" applyAlignment="1">
      <alignment horizontal="center" vertical="center"/>
    </xf>
    <xf numFmtId="17" fontId="0" fillId="0" borderId="0" xfId="0" applyNumberFormat="1"/>
    <xf numFmtId="0" fontId="12" fillId="0" borderId="0" xfId="0" quotePrefix="1" applyFont="1"/>
    <xf numFmtId="0" fontId="13" fillId="0" borderId="0" xfId="0" applyFont="1"/>
    <xf numFmtId="0" fontId="14" fillId="2" borderId="0" xfId="0" applyFont="1" applyFill="1"/>
    <xf numFmtId="0" fontId="1" fillId="0" borderId="34" xfId="0" applyFont="1" applyBorder="1" applyAlignment="1">
      <alignment horizontal="center" vertical="center"/>
    </xf>
    <xf numFmtId="0" fontId="1" fillId="0" borderId="35" xfId="0" applyFont="1" applyBorder="1" applyAlignment="1">
      <alignment horizontal="center" vertical="center"/>
    </xf>
    <xf numFmtId="10" fontId="0" fillId="0" borderId="37" xfId="1" applyNumberFormat="1" applyFont="1" applyBorder="1" applyAlignment="1">
      <alignment horizontal="center" vertical="center"/>
    </xf>
    <xf numFmtId="10" fontId="0" fillId="0" borderId="38" xfId="1" applyNumberFormat="1" applyFont="1" applyBorder="1" applyAlignment="1">
      <alignment horizontal="center" vertical="center"/>
    </xf>
    <xf numFmtId="0" fontId="4" fillId="0" borderId="0" xfId="0" applyFont="1" applyAlignment="1">
      <alignment horizontal="center"/>
    </xf>
    <xf numFmtId="0" fontId="0" fillId="0" borderId="10" xfId="0" applyBorder="1" applyAlignment="1">
      <alignment horizontal="center"/>
    </xf>
    <xf numFmtId="0" fontId="1" fillId="0" borderId="10"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0" xfId="0" applyFont="1" applyBorder="1" applyAlignment="1">
      <alignment horizontal="center"/>
    </xf>
    <xf numFmtId="0" fontId="1" fillId="0" borderId="18" xfId="0" applyFont="1" applyBorder="1" applyAlignment="1">
      <alignment horizontal="center"/>
    </xf>
    <xf numFmtId="0" fontId="1" fillId="0" borderId="20" xfId="0" applyFont="1" applyBorder="1" applyAlignment="1">
      <alignment horizontal="center"/>
    </xf>
    <xf numFmtId="0" fontId="1" fillId="0" borderId="19" xfId="0" applyFont="1" applyBorder="1" applyAlignment="1">
      <alignment horizontal="center"/>
    </xf>
    <xf numFmtId="0" fontId="1" fillId="0" borderId="0" xfId="0" applyFont="1" applyAlignment="1">
      <alignment horizontal="center"/>
    </xf>
    <xf numFmtId="0" fontId="1" fillId="0" borderId="9" xfId="0" applyFont="1" applyBorder="1" applyAlignment="1">
      <alignment horizont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4" borderId="23" xfId="0" applyFont="1" applyFill="1" applyBorder="1" applyAlignment="1">
      <alignment horizontal="center" vertical="center"/>
    </xf>
    <xf numFmtId="0" fontId="3" fillId="4" borderId="27" xfId="0" applyFont="1" applyFill="1" applyBorder="1" applyAlignment="1">
      <alignment horizontal="center" vertical="center"/>
    </xf>
    <xf numFmtId="0" fontId="3" fillId="4" borderId="28" xfId="0" applyFont="1" applyFill="1" applyBorder="1" applyAlignment="1">
      <alignment horizontal="center"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43" xfId="0" applyFont="1" applyBorder="1" applyAlignment="1">
      <alignment horizontal="center" vertical="center"/>
    </xf>
    <xf numFmtId="0" fontId="9" fillId="0" borderId="29" xfId="0" applyFont="1"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24" xfId="0" applyFont="1" applyBorder="1" applyAlignment="1">
      <alignment horizontal="center" vertical="center"/>
    </xf>
    <xf numFmtId="0" fontId="9" fillId="0" borderId="49" xfId="0" applyFont="1" applyBorder="1" applyAlignment="1">
      <alignment horizontal="center" vertical="center"/>
    </xf>
    <xf numFmtId="0" fontId="9" fillId="0" borderId="25" xfId="0" applyFont="1" applyBorder="1" applyAlignment="1">
      <alignment horizontal="center" vertical="center"/>
    </xf>
    <xf numFmtId="0" fontId="9" fillId="0" borderId="19" xfId="0" applyFont="1" applyBorder="1" applyAlignment="1">
      <alignment horizontal="center" vertical="center"/>
    </xf>
    <xf numFmtId="0" fontId="9" fillId="0" borderId="26" xfId="0" applyFont="1" applyBorder="1" applyAlignment="1">
      <alignment horizontal="center" vertical="center"/>
    </xf>
    <xf numFmtId="0" fontId="9" fillId="0" borderId="50" xfId="0" applyFont="1" applyBorder="1" applyAlignment="1">
      <alignment horizontal="center" vertical="center"/>
    </xf>
    <xf numFmtId="0" fontId="11" fillId="0" borderId="0" xfId="0" applyFont="1" applyAlignment="1">
      <alignment horizontal="center"/>
    </xf>
    <xf numFmtId="0" fontId="0" fillId="0" borderId="9" xfId="0" applyBorder="1" applyAlignment="1">
      <alignment horizontal="center" vertical="center"/>
    </xf>
    <xf numFmtId="0" fontId="1" fillId="0" borderId="9" xfId="0" applyFont="1" applyBorder="1" applyAlignment="1">
      <alignment horizontal="center" vertical="center"/>
    </xf>
    <xf numFmtId="17" fontId="0" fillId="0" borderId="9" xfId="0" applyNumberFormat="1" applyBorder="1" applyAlignment="1">
      <alignment horizontal="center" vertical="center"/>
    </xf>
    <xf numFmtId="0" fontId="10" fillId="0" borderId="0" xfId="0" applyFont="1" applyAlignment="1">
      <alignment horizontal="center"/>
    </xf>
  </cellXfs>
  <cellStyles count="3">
    <cellStyle name="40% - Énfasis4" xfId="2" builtinId="43"/>
    <cellStyle name="Normal" xfId="0" builtinId="0"/>
    <cellStyle name="Porcentaje" xfId="1" builtinId="5"/>
  </cellStyles>
  <dxfs count="0"/>
  <tableStyles count="0" defaultTableStyle="TableStyleMedium2" defaultPivotStyle="PivotStyleLight16"/>
  <colors>
    <mruColors>
      <color rgb="FFFF7D7D"/>
      <color rgb="FFFFB8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ANÁLISIS DE LAS OPORTUNIDADES DE INVERSIÓN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GT"/>
        </a:p>
      </c:txPr>
    </c:title>
    <c:autoTitleDeleted val="0"/>
    <c:plotArea>
      <c:layout/>
      <c:scatterChart>
        <c:scatterStyle val="lineMarker"/>
        <c:varyColors val="0"/>
        <c:ser>
          <c:idx val="0"/>
          <c:order val="0"/>
          <c:tx>
            <c:v>POI</c:v>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P1'!$D$94:$D$100,'P1'!$E$94:$E$100,'P1'!$D$94:$D$100,'P1'!$E$94:$E$100,'P1'!$D$94:$D$100,'P1'!$E$94:$E$100,'P1'!$D$94:$D$100,'P1'!$E$94:$E$100,'P1'!$D$94:$D$100,'P1'!$E$94:$E$100,'P1'!$D$94:$D$100,'P1'!$E$94:$E$100,'P1'!$D$94:$D$100,'P1'!$E$94:$E$100,'P1'!$D$94:$D$100,'P1'!$E$94:$E$100)</c:f>
              <c:numCache>
                <c:formatCode>_-[$$-409]* #,##0.00_ ;_-[$$-409]* \-#,##0.00\ ;_-[$$-409]* "-"??_ ;_-@_ </c:formatCode>
                <c:ptCount val="112"/>
                <c:pt idx="0" formatCode="General">
                  <c:v>0</c:v>
                </c:pt>
                <c:pt idx="1">
                  <c:v>400000</c:v>
                </c:pt>
                <c:pt idx="2">
                  <c:v>400000</c:v>
                </c:pt>
                <c:pt idx="3">
                  <c:v>1000000</c:v>
                </c:pt>
                <c:pt idx="4">
                  <c:v>1000000</c:v>
                </c:pt>
                <c:pt idx="5">
                  <c:v>1300000</c:v>
                </c:pt>
                <c:pt idx="6">
                  <c:v>1300000</c:v>
                </c:pt>
                <c:pt idx="7" formatCode="0.00%">
                  <c:v>0.11023811939969486</c:v>
                </c:pt>
                <c:pt idx="8" formatCode="0.00%">
                  <c:v>0.11023811939969486</c:v>
                </c:pt>
                <c:pt idx="9" formatCode="0.00%">
                  <c:v>9.4908383206425695E-2</c:v>
                </c:pt>
                <c:pt idx="10" formatCode="0.00%">
                  <c:v>9.4908383206425695E-2</c:v>
                </c:pt>
                <c:pt idx="11" formatCode="0.00%">
                  <c:v>8.979572182220541E-2</c:v>
                </c:pt>
                <c:pt idx="12" formatCode="0.00%">
                  <c:v>8.979572182220541E-2</c:v>
                </c:pt>
                <c:pt idx="13" formatCode="0%">
                  <c:v>0</c:v>
                </c:pt>
                <c:pt idx="14" formatCode="General">
                  <c:v>0</c:v>
                </c:pt>
                <c:pt idx="15">
                  <c:v>400000</c:v>
                </c:pt>
                <c:pt idx="16">
                  <c:v>400000</c:v>
                </c:pt>
                <c:pt idx="17">
                  <c:v>1000000</c:v>
                </c:pt>
                <c:pt idx="18">
                  <c:v>1000000</c:v>
                </c:pt>
                <c:pt idx="19">
                  <c:v>1300000</c:v>
                </c:pt>
                <c:pt idx="20">
                  <c:v>1300000</c:v>
                </c:pt>
                <c:pt idx="21" formatCode="0.00%">
                  <c:v>0.11023811939969486</c:v>
                </c:pt>
                <c:pt idx="22" formatCode="0.00%">
                  <c:v>0.11023811939969486</c:v>
                </c:pt>
                <c:pt idx="23" formatCode="0.00%">
                  <c:v>9.4908383206425695E-2</c:v>
                </c:pt>
                <c:pt idx="24" formatCode="0.00%">
                  <c:v>9.4908383206425695E-2</c:v>
                </c:pt>
                <c:pt idx="25" formatCode="0.00%">
                  <c:v>8.979572182220541E-2</c:v>
                </c:pt>
                <c:pt idx="26" formatCode="0.00%">
                  <c:v>8.979572182220541E-2</c:v>
                </c:pt>
                <c:pt idx="27" formatCode="0%">
                  <c:v>0</c:v>
                </c:pt>
                <c:pt idx="28" formatCode="General">
                  <c:v>0</c:v>
                </c:pt>
                <c:pt idx="29">
                  <c:v>400000</c:v>
                </c:pt>
                <c:pt idx="30">
                  <c:v>400000</c:v>
                </c:pt>
                <c:pt idx="31">
                  <c:v>1000000</c:v>
                </c:pt>
                <c:pt idx="32">
                  <c:v>1000000</c:v>
                </c:pt>
                <c:pt idx="33">
                  <c:v>1300000</c:v>
                </c:pt>
                <c:pt idx="34">
                  <c:v>1300000</c:v>
                </c:pt>
                <c:pt idx="35" formatCode="0.00%">
                  <c:v>0.11023811939969486</c:v>
                </c:pt>
                <c:pt idx="36" formatCode="0.00%">
                  <c:v>0.11023811939969486</c:v>
                </c:pt>
                <c:pt idx="37" formatCode="0.00%">
                  <c:v>9.4908383206425695E-2</c:v>
                </c:pt>
                <c:pt idx="38" formatCode="0.00%">
                  <c:v>9.4908383206425695E-2</c:v>
                </c:pt>
                <c:pt idx="39" formatCode="0.00%">
                  <c:v>8.979572182220541E-2</c:v>
                </c:pt>
                <c:pt idx="40" formatCode="0.00%">
                  <c:v>8.979572182220541E-2</c:v>
                </c:pt>
                <c:pt idx="41" formatCode="0%">
                  <c:v>0</c:v>
                </c:pt>
                <c:pt idx="42" formatCode="General">
                  <c:v>0</c:v>
                </c:pt>
                <c:pt idx="43">
                  <c:v>400000</c:v>
                </c:pt>
                <c:pt idx="44">
                  <c:v>400000</c:v>
                </c:pt>
                <c:pt idx="45">
                  <c:v>1000000</c:v>
                </c:pt>
                <c:pt idx="46">
                  <c:v>1000000</c:v>
                </c:pt>
                <c:pt idx="47">
                  <c:v>1300000</c:v>
                </c:pt>
                <c:pt idx="48">
                  <c:v>1300000</c:v>
                </c:pt>
                <c:pt idx="49" formatCode="0.00%">
                  <c:v>0.11023811939969486</c:v>
                </c:pt>
                <c:pt idx="50" formatCode="0.00%">
                  <c:v>0.11023811939969486</c:v>
                </c:pt>
                <c:pt idx="51" formatCode="0.00%">
                  <c:v>9.4908383206425695E-2</c:v>
                </c:pt>
                <c:pt idx="52" formatCode="0.00%">
                  <c:v>9.4908383206425695E-2</c:v>
                </c:pt>
                <c:pt idx="53" formatCode="0.00%">
                  <c:v>8.979572182220541E-2</c:v>
                </c:pt>
                <c:pt idx="54" formatCode="0.00%">
                  <c:v>8.979572182220541E-2</c:v>
                </c:pt>
                <c:pt idx="55" formatCode="0%">
                  <c:v>0</c:v>
                </c:pt>
                <c:pt idx="56" formatCode="General">
                  <c:v>0</c:v>
                </c:pt>
                <c:pt idx="57">
                  <c:v>400000</c:v>
                </c:pt>
                <c:pt idx="58">
                  <c:v>400000</c:v>
                </c:pt>
                <c:pt idx="59">
                  <c:v>1000000</c:v>
                </c:pt>
                <c:pt idx="60">
                  <c:v>1000000</c:v>
                </c:pt>
                <c:pt idx="61">
                  <c:v>1300000</c:v>
                </c:pt>
                <c:pt idx="62">
                  <c:v>1300000</c:v>
                </c:pt>
                <c:pt idx="63" formatCode="0.00%">
                  <c:v>0.11023811939969486</c:v>
                </c:pt>
                <c:pt idx="64" formatCode="0.00%">
                  <c:v>0.11023811939969486</c:v>
                </c:pt>
                <c:pt idx="65" formatCode="0.00%">
                  <c:v>9.4908383206425695E-2</c:v>
                </c:pt>
                <c:pt idx="66" formatCode="0.00%">
                  <c:v>9.4908383206425695E-2</c:v>
                </c:pt>
                <c:pt idx="67" formatCode="0.00%">
                  <c:v>8.979572182220541E-2</c:v>
                </c:pt>
                <c:pt idx="68" formatCode="0.00%">
                  <c:v>8.979572182220541E-2</c:v>
                </c:pt>
                <c:pt idx="69" formatCode="0%">
                  <c:v>0</c:v>
                </c:pt>
                <c:pt idx="70" formatCode="General">
                  <c:v>0</c:v>
                </c:pt>
                <c:pt idx="71">
                  <c:v>400000</c:v>
                </c:pt>
                <c:pt idx="72">
                  <c:v>400000</c:v>
                </c:pt>
                <c:pt idx="73">
                  <c:v>1000000</c:v>
                </c:pt>
                <c:pt idx="74">
                  <c:v>1000000</c:v>
                </c:pt>
                <c:pt idx="75">
                  <c:v>1300000</c:v>
                </c:pt>
                <c:pt idx="76">
                  <c:v>1300000</c:v>
                </c:pt>
                <c:pt idx="77" formatCode="0.00%">
                  <c:v>0.11023811939969486</c:v>
                </c:pt>
                <c:pt idx="78" formatCode="0.00%">
                  <c:v>0.11023811939969486</c:v>
                </c:pt>
                <c:pt idx="79" formatCode="0.00%">
                  <c:v>9.4908383206425695E-2</c:v>
                </c:pt>
                <c:pt idx="80" formatCode="0.00%">
                  <c:v>9.4908383206425695E-2</c:v>
                </c:pt>
                <c:pt idx="81" formatCode="0.00%">
                  <c:v>8.979572182220541E-2</c:v>
                </c:pt>
                <c:pt idx="82" formatCode="0.00%">
                  <c:v>8.979572182220541E-2</c:v>
                </c:pt>
                <c:pt idx="83" formatCode="0%">
                  <c:v>0</c:v>
                </c:pt>
                <c:pt idx="84" formatCode="General">
                  <c:v>0</c:v>
                </c:pt>
                <c:pt idx="85">
                  <c:v>400000</c:v>
                </c:pt>
                <c:pt idx="86">
                  <c:v>400000</c:v>
                </c:pt>
                <c:pt idx="87">
                  <c:v>1000000</c:v>
                </c:pt>
                <c:pt idx="88">
                  <c:v>1000000</c:v>
                </c:pt>
                <c:pt idx="89">
                  <c:v>1300000</c:v>
                </c:pt>
                <c:pt idx="90">
                  <c:v>1300000</c:v>
                </c:pt>
                <c:pt idx="91" formatCode="0.00%">
                  <c:v>0.11023811939969486</c:v>
                </c:pt>
                <c:pt idx="92" formatCode="0.00%">
                  <c:v>0.11023811939969486</c:v>
                </c:pt>
                <c:pt idx="93" formatCode="0.00%">
                  <c:v>9.4908383206425695E-2</c:v>
                </c:pt>
                <c:pt idx="94" formatCode="0.00%">
                  <c:v>9.4908383206425695E-2</c:v>
                </c:pt>
                <c:pt idx="95" formatCode="0.00%">
                  <c:v>8.979572182220541E-2</c:v>
                </c:pt>
                <c:pt idx="96" formatCode="0.00%">
                  <c:v>8.979572182220541E-2</c:v>
                </c:pt>
                <c:pt idx="97" formatCode="0%">
                  <c:v>0</c:v>
                </c:pt>
                <c:pt idx="98" formatCode="General">
                  <c:v>0</c:v>
                </c:pt>
                <c:pt idx="99">
                  <c:v>400000</c:v>
                </c:pt>
                <c:pt idx="100">
                  <c:v>400000</c:v>
                </c:pt>
                <c:pt idx="101">
                  <c:v>1000000</c:v>
                </c:pt>
                <c:pt idx="102">
                  <c:v>1000000</c:v>
                </c:pt>
                <c:pt idx="103">
                  <c:v>1300000</c:v>
                </c:pt>
                <c:pt idx="104">
                  <c:v>1300000</c:v>
                </c:pt>
                <c:pt idx="105" formatCode="0.00%">
                  <c:v>0.11023811939969486</c:v>
                </c:pt>
                <c:pt idx="106" formatCode="0.00%">
                  <c:v>0.11023811939969486</c:v>
                </c:pt>
                <c:pt idx="107" formatCode="0.00%">
                  <c:v>9.4908383206425695E-2</c:v>
                </c:pt>
                <c:pt idx="108" formatCode="0.00%">
                  <c:v>9.4908383206425695E-2</c:v>
                </c:pt>
                <c:pt idx="109" formatCode="0.00%">
                  <c:v>8.979572182220541E-2</c:v>
                </c:pt>
                <c:pt idx="110" formatCode="0.00%">
                  <c:v>8.979572182220541E-2</c:v>
                </c:pt>
                <c:pt idx="111" formatCode="0%">
                  <c:v>0</c:v>
                </c:pt>
              </c:numCache>
            </c:numRef>
          </c:xVal>
          <c:yVal>
            <c:numRef>
              <c:f>'P1'!$E$94:$E$100</c:f>
              <c:numCache>
                <c:formatCode>0.00%</c:formatCode>
                <c:ptCount val="7"/>
                <c:pt idx="0">
                  <c:v>0.11023811939969486</c:v>
                </c:pt>
                <c:pt idx="1">
                  <c:v>0.11023811939969486</c:v>
                </c:pt>
                <c:pt idx="2">
                  <c:v>9.4908383206425695E-2</c:v>
                </c:pt>
                <c:pt idx="3">
                  <c:v>9.4908383206425695E-2</c:v>
                </c:pt>
                <c:pt idx="4">
                  <c:v>8.979572182220541E-2</c:v>
                </c:pt>
                <c:pt idx="5">
                  <c:v>8.979572182220541E-2</c:v>
                </c:pt>
                <c:pt idx="6" formatCode="0%">
                  <c:v>0</c:v>
                </c:pt>
              </c:numCache>
            </c:numRef>
          </c:yVal>
          <c:smooth val="0"/>
          <c:extLst>
            <c:ext xmlns:c16="http://schemas.microsoft.com/office/drawing/2014/chart" uri="{C3380CC4-5D6E-409C-BE32-E72D297353CC}">
              <c16:uniqueId val="{00000000-01FB-418C-A02E-65B526029557}"/>
            </c:ext>
          </c:extLst>
        </c:ser>
        <c:ser>
          <c:idx val="1"/>
          <c:order val="1"/>
          <c:tx>
            <c:v>TMAR</c:v>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numRef>
              <c:f>'P1'!$D$108:$D$109</c:f>
              <c:numCache>
                <c:formatCode>_-[$$-409]* #,##0.00_ ;_-[$$-409]* \-#,##0.00\ ;_-[$$-409]* "-"??_ ;_-@_ </c:formatCode>
                <c:ptCount val="2"/>
                <c:pt idx="0">
                  <c:v>0</c:v>
                </c:pt>
                <c:pt idx="1">
                  <c:v>3352000</c:v>
                </c:pt>
              </c:numCache>
            </c:numRef>
          </c:xVal>
          <c:yVal>
            <c:numRef>
              <c:f>'P1'!$E$108:$E$109</c:f>
              <c:numCache>
                <c:formatCode>0.00%</c:formatCode>
                <c:ptCount val="2"/>
                <c:pt idx="0">
                  <c:v>0.17628082736674622</c:v>
                </c:pt>
                <c:pt idx="1">
                  <c:v>0.17628082736674622</c:v>
                </c:pt>
              </c:numCache>
            </c:numRef>
          </c:yVal>
          <c:smooth val="0"/>
          <c:extLst>
            <c:ext xmlns:c16="http://schemas.microsoft.com/office/drawing/2014/chart" uri="{C3380CC4-5D6E-409C-BE32-E72D297353CC}">
              <c16:uniqueId val="{00000001-01FB-418C-A02E-65B526029557}"/>
            </c:ext>
          </c:extLst>
        </c:ser>
        <c:dLbls>
          <c:showLegendKey val="0"/>
          <c:showVal val="0"/>
          <c:showCatName val="0"/>
          <c:showSerName val="0"/>
          <c:showPercent val="0"/>
          <c:showBubbleSize val="0"/>
        </c:dLbls>
        <c:axId val="1066317319"/>
        <c:axId val="1066319367"/>
      </c:scatterChart>
      <c:valAx>
        <c:axId val="1066317319"/>
        <c:scaling>
          <c:orientation val="minMax"/>
          <c:max val="3500000"/>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INVERSIÓN INICIAL ACUMULADA</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GT"/>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GT"/>
          </a:p>
        </c:txPr>
        <c:crossAx val="1066319367"/>
        <c:crosses val="autoZero"/>
        <c:crossBetween val="midCat"/>
      </c:valAx>
      <c:valAx>
        <c:axId val="1066319367"/>
        <c:scaling>
          <c:orientation val="minMax"/>
          <c:max val="0.2"/>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TIR/TMAR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GT"/>
            </a:p>
          </c:txPr>
        </c:title>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GT"/>
          </a:p>
        </c:txPr>
        <c:crossAx val="1066317319"/>
        <c:crosses val="autoZero"/>
        <c:crossBetween val="midCat"/>
        <c:majorUnit val="4.0000000000000008E-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GT"/>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ustomXml" Target="../ink/ink2.xml"/><Relationship Id="rId13" Type="http://schemas.openxmlformats.org/officeDocument/2006/relationships/image" Target="../media/image8.png"/><Relationship Id="rId18" Type="http://schemas.openxmlformats.org/officeDocument/2006/relationships/customXml" Target="../ink/ink7.xml"/><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customXml" Target="../ink/ink4.xml"/><Relationship Id="rId17" Type="http://schemas.openxmlformats.org/officeDocument/2006/relationships/image" Target="../media/image10.png"/><Relationship Id="rId2" Type="http://schemas.openxmlformats.org/officeDocument/2006/relationships/image" Target="../media/image2.png"/><Relationship Id="rId16" Type="http://schemas.openxmlformats.org/officeDocument/2006/relationships/customXml" Target="../ink/ink6.xml"/><Relationship Id="rId1" Type="http://schemas.openxmlformats.org/officeDocument/2006/relationships/image" Target="../media/image1.png"/><Relationship Id="rId6" Type="http://schemas.openxmlformats.org/officeDocument/2006/relationships/customXml" Target="../ink/ink1.xml"/><Relationship Id="rId11" Type="http://schemas.openxmlformats.org/officeDocument/2006/relationships/image" Target="../media/image7.png"/><Relationship Id="rId5" Type="http://schemas.openxmlformats.org/officeDocument/2006/relationships/image" Target="../media/image4.png"/><Relationship Id="rId15" Type="http://schemas.openxmlformats.org/officeDocument/2006/relationships/image" Target="../media/image9.png"/><Relationship Id="rId10" Type="http://schemas.openxmlformats.org/officeDocument/2006/relationships/customXml" Target="../ink/ink3.xml"/><Relationship Id="rId19" Type="http://schemas.openxmlformats.org/officeDocument/2006/relationships/image" Target="../media/image11.png"/><Relationship Id="rId4" Type="http://schemas.openxmlformats.org/officeDocument/2006/relationships/chart" Target="../charts/chart1.xml"/><Relationship Id="rId9" Type="http://schemas.openxmlformats.org/officeDocument/2006/relationships/image" Target="../media/image6.png"/><Relationship Id="rId14" Type="http://schemas.openxmlformats.org/officeDocument/2006/relationships/customXml" Target="../ink/ink5.xml"/></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customXml" Target="../ink/ink8.xml"/><Relationship Id="rId7" Type="http://schemas.openxmlformats.org/officeDocument/2006/relationships/customXml" Target="../ink/ink10.xml"/><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5.png"/><Relationship Id="rId5" Type="http://schemas.openxmlformats.org/officeDocument/2006/relationships/customXml" Target="../ink/ink9.xml"/><Relationship Id="rId10" Type="http://schemas.openxmlformats.org/officeDocument/2006/relationships/image" Target="../media/image17.png"/><Relationship Id="rId4" Type="http://schemas.openxmlformats.org/officeDocument/2006/relationships/image" Target="../media/image14.png"/><Relationship Id="rId9" Type="http://schemas.openxmlformats.org/officeDocument/2006/relationships/customXml" Target="../ink/ink11.xml"/></Relationships>
</file>

<file path=xl/drawings/_rels/drawing3.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customXml" Target="../ink/ink12.xml"/><Relationship Id="rId1" Type="http://schemas.openxmlformats.org/officeDocument/2006/relationships/image" Target="../media/image18.png"/><Relationship Id="rId5" Type="http://schemas.openxmlformats.org/officeDocument/2006/relationships/image" Target="../media/image20.png"/><Relationship Id="rId4" Type="http://schemas.openxmlformats.org/officeDocument/2006/relationships/customXml" Target="../ink/ink13.xml"/></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xdr:row>
      <xdr:rowOff>9525</xdr:rowOff>
    </xdr:from>
    <xdr:to>
      <xdr:col>5</xdr:col>
      <xdr:colOff>723901</xdr:colOff>
      <xdr:row>5</xdr:row>
      <xdr:rowOff>151444</xdr:rowOff>
    </xdr:to>
    <xdr:pic>
      <xdr:nvPicPr>
        <xdr:cNvPr id="13" name="Imagen 1">
          <a:extLst>
            <a:ext uri="{FF2B5EF4-FFF2-40B4-BE49-F238E27FC236}">
              <a16:creationId xmlns:a16="http://schemas.microsoft.com/office/drawing/2014/main" id="{5F658A69-2A3D-4215-8F98-637CEFD32F74}"/>
            </a:ext>
          </a:extLst>
        </xdr:cNvPr>
        <xdr:cNvPicPr>
          <a:picLocks noChangeAspect="1"/>
        </xdr:cNvPicPr>
      </xdr:nvPicPr>
      <xdr:blipFill>
        <a:blip xmlns:r="http://schemas.openxmlformats.org/officeDocument/2006/relationships" r:embed="rId1"/>
        <a:stretch>
          <a:fillRect/>
        </a:stretch>
      </xdr:blipFill>
      <xdr:spPr>
        <a:xfrm>
          <a:off x="762001" y="676275"/>
          <a:ext cx="6267450" cy="522919"/>
        </a:xfrm>
        <a:prstGeom prst="rect">
          <a:avLst/>
        </a:prstGeom>
      </xdr:spPr>
    </xdr:pic>
    <xdr:clientData/>
  </xdr:twoCellAnchor>
  <xdr:twoCellAnchor editAs="oneCell">
    <xdr:from>
      <xdr:col>1</xdr:col>
      <xdr:colOff>0</xdr:colOff>
      <xdr:row>19</xdr:row>
      <xdr:rowOff>38100</xdr:rowOff>
    </xdr:from>
    <xdr:to>
      <xdr:col>6</xdr:col>
      <xdr:colOff>66675</xdr:colOff>
      <xdr:row>21</xdr:row>
      <xdr:rowOff>53421</xdr:rowOff>
    </xdr:to>
    <xdr:pic>
      <xdr:nvPicPr>
        <xdr:cNvPr id="18" name="Imagen 2">
          <a:extLst>
            <a:ext uri="{FF2B5EF4-FFF2-40B4-BE49-F238E27FC236}">
              <a16:creationId xmlns:a16="http://schemas.microsoft.com/office/drawing/2014/main" id="{F8AF4CC5-D319-4AE1-BD7C-E451477C7371}"/>
            </a:ext>
            <a:ext uri="{147F2762-F138-4A5C-976F-8EAC2B608ADB}">
              <a16:predDERef xmlns:a16="http://schemas.microsoft.com/office/drawing/2014/main" pred="{5F658A69-2A3D-4215-8F98-637CEFD32F74}"/>
            </a:ext>
          </a:extLst>
        </xdr:cNvPr>
        <xdr:cNvPicPr>
          <a:picLocks noChangeAspect="1"/>
        </xdr:cNvPicPr>
      </xdr:nvPicPr>
      <xdr:blipFill>
        <a:blip xmlns:r="http://schemas.openxmlformats.org/officeDocument/2006/relationships" r:embed="rId2"/>
        <a:stretch>
          <a:fillRect/>
        </a:stretch>
      </xdr:blipFill>
      <xdr:spPr>
        <a:xfrm>
          <a:off x="762000" y="3752850"/>
          <a:ext cx="6372225" cy="396321"/>
        </a:xfrm>
        <a:prstGeom prst="rect">
          <a:avLst/>
        </a:prstGeom>
      </xdr:spPr>
    </xdr:pic>
    <xdr:clientData/>
  </xdr:twoCellAnchor>
  <xdr:twoCellAnchor editAs="oneCell">
    <xdr:from>
      <xdr:col>1</xdr:col>
      <xdr:colOff>1</xdr:colOff>
      <xdr:row>35</xdr:row>
      <xdr:rowOff>9525</xdr:rowOff>
    </xdr:from>
    <xdr:to>
      <xdr:col>6</xdr:col>
      <xdr:colOff>1</xdr:colOff>
      <xdr:row>37</xdr:row>
      <xdr:rowOff>17380</xdr:rowOff>
    </xdr:to>
    <xdr:pic>
      <xdr:nvPicPr>
        <xdr:cNvPr id="20" name="Imagen 3">
          <a:extLst>
            <a:ext uri="{FF2B5EF4-FFF2-40B4-BE49-F238E27FC236}">
              <a16:creationId xmlns:a16="http://schemas.microsoft.com/office/drawing/2014/main" id="{B8741A1C-2DEA-4784-BAAC-E6D0C7286F9D}"/>
            </a:ext>
            <a:ext uri="{147F2762-F138-4A5C-976F-8EAC2B608ADB}">
              <a16:predDERef xmlns:a16="http://schemas.microsoft.com/office/drawing/2014/main" pred="{F8AF4CC5-D319-4AE1-BD7C-E451477C7371}"/>
            </a:ext>
          </a:extLst>
        </xdr:cNvPr>
        <xdr:cNvPicPr>
          <a:picLocks noChangeAspect="1"/>
        </xdr:cNvPicPr>
      </xdr:nvPicPr>
      <xdr:blipFill>
        <a:blip xmlns:r="http://schemas.openxmlformats.org/officeDocument/2006/relationships" r:embed="rId3"/>
        <a:stretch>
          <a:fillRect/>
        </a:stretch>
      </xdr:blipFill>
      <xdr:spPr>
        <a:xfrm>
          <a:off x="762001" y="6772275"/>
          <a:ext cx="6305550" cy="388855"/>
        </a:xfrm>
        <a:prstGeom prst="rect">
          <a:avLst/>
        </a:prstGeom>
      </xdr:spPr>
    </xdr:pic>
    <xdr:clientData/>
  </xdr:twoCellAnchor>
  <xdr:twoCellAnchor>
    <xdr:from>
      <xdr:col>2</xdr:col>
      <xdr:colOff>885825</xdr:colOff>
      <xdr:row>114</xdr:row>
      <xdr:rowOff>9525</xdr:rowOff>
    </xdr:from>
    <xdr:to>
      <xdr:col>7</xdr:col>
      <xdr:colOff>1752600</xdr:colOff>
      <xdr:row>132</xdr:row>
      <xdr:rowOff>19050</xdr:rowOff>
    </xdr:to>
    <xdr:graphicFrame macro="">
      <xdr:nvGraphicFramePr>
        <xdr:cNvPr id="11" name="Gráfico 4">
          <a:extLst>
            <a:ext uri="{FF2B5EF4-FFF2-40B4-BE49-F238E27FC236}">
              <a16:creationId xmlns:a16="http://schemas.microsoft.com/office/drawing/2014/main" id="{8B6A4E46-AAF0-4827-A945-F28E35DE26CC}"/>
            </a:ext>
            <a:ext uri="{147F2762-F138-4A5C-976F-8EAC2B608ADB}">
              <a16:predDERef xmlns:a16="http://schemas.microsoft.com/office/drawing/2014/main" pred="{B8741A1C-2DEA-4784-BAAC-E6D0C7286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13293</xdr:colOff>
      <xdr:row>3</xdr:row>
      <xdr:rowOff>11305</xdr:rowOff>
    </xdr:from>
    <xdr:to>
      <xdr:col>11</xdr:col>
      <xdr:colOff>426131</xdr:colOff>
      <xdr:row>21</xdr:row>
      <xdr:rowOff>93475</xdr:rowOff>
    </xdr:to>
    <xdr:pic>
      <xdr:nvPicPr>
        <xdr:cNvPr id="515" name="Imagen 49">
          <a:extLst>
            <a:ext uri="{FF2B5EF4-FFF2-40B4-BE49-F238E27FC236}">
              <a16:creationId xmlns:a16="http://schemas.microsoft.com/office/drawing/2014/main" id="{EAFF237B-BAAD-F54E-5504-2B2D969849EC}"/>
            </a:ext>
          </a:extLst>
        </xdr:cNvPr>
        <xdr:cNvPicPr>
          <a:picLocks noChangeAspect="1"/>
        </xdr:cNvPicPr>
      </xdr:nvPicPr>
      <xdr:blipFill>
        <a:blip xmlns:r="http://schemas.openxmlformats.org/officeDocument/2006/relationships" r:embed="rId5"/>
        <a:stretch>
          <a:fillRect/>
        </a:stretch>
      </xdr:blipFill>
      <xdr:spPr>
        <a:xfrm>
          <a:off x="8433393" y="678055"/>
          <a:ext cx="6051638" cy="3511170"/>
        </a:xfrm>
        <a:prstGeom prst="rect">
          <a:avLst/>
        </a:prstGeom>
      </xdr:spPr>
    </xdr:pic>
    <xdr:clientData/>
  </xdr:twoCellAnchor>
  <xdr:twoCellAnchor>
    <xdr:from>
      <xdr:col>7</xdr:col>
      <xdr:colOff>1895475</xdr:colOff>
      <xdr:row>114</xdr:row>
      <xdr:rowOff>0</xdr:rowOff>
    </xdr:from>
    <xdr:to>
      <xdr:col>12</xdr:col>
      <xdr:colOff>323850</xdr:colOff>
      <xdr:row>122</xdr:row>
      <xdr:rowOff>114300</xdr:rowOff>
    </xdr:to>
    <xdr:sp macro="" textlink="">
      <xdr:nvSpPr>
        <xdr:cNvPr id="514" name="CuadroTexto 7">
          <a:extLst>
            <a:ext uri="{FF2B5EF4-FFF2-40B4-BE49-F238E27FC236}">
              <a16:creationId xmlns:a16="http://schemas.microsoft.com/office/drawing/2014/main" id="{57E5DCAF-2794-442F-8C0A-09B25537FED0}"/>
            </a:ext>
          </a:extLst>
        </xdr:cNvPr>
        <xdr:cNvSpPr txBox="1"/>
      </xdr:nvSpPr>
      <xdr:spPr>
        <a:xfrm>
          <a:off x="10315575" y="22288500"/>
          <a:ext cx="5057775"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t>R// La gráfica muestra claramente que las oportunidades de inversión no cumplen con el umbral establecido por la TMAR de la empresa. Si la TMAR es una representación precisa del costo de capital o del retorno requerido ajustado al riesgo de la empresa, entonces las oportunidades de inversión actuales no son adecuadas, ya que no generarían un retorno suficiente para justificar el riesgo y el costo del capital.Desde una perspectiva financiera, sería prudente no proseguir con estas inversiones, ya que hacerlo podría resultar en un valor disminuido para los accionistas. Las inversiones que no superan la TMAR pueden comprometer el valor de la empresa y resultar en una asignación ineficiente de recursos.</a:t>
          </a:r>
        </a:p>
      </xdr:txBody>
    </xdr:sp>
    <xdr:clientData/>
  </xdr:twoCellAnchor>
  <xdr:twoCellAnchor editAs="oneCell">
    <xdr:from>
      <xdr:col>5</xdr:col>
      <xdr:colOff>75960</xdr:colOff>
      <xdr:row>150</xdr:row>
      <xdr:rowOff>121680</xdr:rowOff>
    </xdr:from>
    <xdr:to>
      <xdr:col>5</xdr:col>
      <xdr:colOff>780840</xdr:colOff>
      <xdr:row>155</xdr:row>
      <xdr:rowOff>33480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Entrada de lápiz 3">
              <a:extLst>
                <a:ext uri="{FF2B5EF4-FFF2-40B4-BE49-F238E27FC236}">
                  <a16:creationId xmlns:a16="http://schemas.microsoft.com/office/drawing/2014/main" id="{28E7D965-5510-B532-6971-2987EDD637B0}"/>
                </a:ext>
              </a:extLst>
            </xdr14:cNvPr>
            <xdr14:cNvContentPartPr/>
          </xdr14:nvContentPartPr>
          <xdr14:nvPr macro=""/>
          <xdr14:xfrm>
            <a:off x="6568200" y="28056600"/>
            <a:ext cx="704880" cy="826200"/>
          </xdr14:xfrm>
        </xdr:contentPart>
      </mc:Choice>
      <mc:Fallback xmlns="">
        <xdr:pic>
          <xdr:nvPicPr>
            <xdr:cNvPr id="4" name="Entrada de lápiz 3">
              <a:extLst>
                <a:ext uri="{FF2B5EF4-FFF2-40B4-BE49-F238E27FC236}">
                  <a16:creationId xmlns:a16="http://schemas.microsoft.com/office/drawing/2014/main" id="{28E7D965-5510-B532-6971-2987EDD637B0}"/>
                </a:ext>
              </a:extLst>
            </xdr:cNvPr>
            <xdr:cNvPicPr/>
          </xdr:nvPicPr>
          <xdr:blipFill>
            <a:blip xmlns:r="http://schemas.openxmlformats.org/officeDocument/2006/relationships" r:embed="rId7"/>
            <a:stretch>
              <a:fillRect/>
            </a:stretch>
          </xdr:blipFill>
          <xdr:spPr>
            <a:xfrm>
              <a:off x="6550200" y="28038600"/>
              <a:ext cx="740520" cy="861840"/>
            </a:xfrm>
            <a:prstGeom prst="rect">
              <a:avLst/>
            </a:prstGeom>
          </xdr:spPr>
        </xdr:pic>
      </mc:Fallback>
    </mc:AlternateContent>
    <xdr:clientData/>
  </xdr:twoCellAnchor>
  <xdr:twoCellAnchor editAs="oneCell">
    <xdr:from>
      <xdr:col>6</xdr:col>
      <xdr:colOff>1118460</xdr:colOff>
      <xdr:row>152</xdr:row>
      <xdr:rowOff>5400</xdr:rowOff>
    </xdr:from>
    <xdr:to>
      <xdr:col>6</xdr:col>
      <xdr:colOff>1317540</xdr:colOff>
      <xdr:row>152</xdr:row>
      <xdr:rowOff>134640</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7" name="Entrada de lápiz 6">
              <a:extLst>
                <a:ext uri="{FF2B5EF4-FFF2-40B4-BE49-F238E27FC236}">
                  <a16:creationId xmlns:a16="http://schemas.microsoft.com/office/drawing/2014/main" id="{538062B9-1658-E5B0-84E9-FF5E877989DE}"/>
                </a:ext>
              </a:extLst>
            </xdr14:cNvPr>
            <xdr14:cNvContentPartPr/>
          </xdr14:nvContentPartPr>
          <xdr14:nvPr macro=""/>
          <xdr14:xfrm>
            <a:off x="8395560" y="28306080"/>
            <a:ext cx="199080" cy="129240"/>
          </xdr14:xfrm>
        </xdr:contentPart>
      </mc:Choice>
      <mc:Fallback xmlns="">
        <xdr:pic>
          <xdr:nvPicPr>
            <xdr:cNvPr id="7" name="Entrada de lápiz 6">
              <a:extLst>
                <a:ext uri="{FF2B5EF4-FFF2-40B4-BE49-F238E27FC236}">
                  <a16:creationId xmlns:a16="http://schemas.microsoft.com/office/drawing/2014/main" id="{538062B9-1658-E5B0-84E9-FF5E877989DE}"/>
                </a:ext>
              </a:extLst>
            </xdr:cNvPr>
            <xdr:cNvPicPr/>
          </xdr:nvPicPr>
          <xdr:blipFill>
            <a:blip xmlns:r="http://schemas.openxmlformats.org/officeDocument/2006/relationships" r:embed="rId9"/>
            <a:stretch>
              <a:fillRect/>
            </a:stretch>
          </xdr:blipFill>
          <xdr:spPr>
            <a:xfrm>
              <a:off x="8377920" y="28288440"/>
              <a:ext cx="234720" cy="164880"/>
            </a:xfrm>
            <a:prstGeom prst="rect">
              <a:avLst/>
            </a:prstGeom>
          </xdr:spPr>
        </xdr:pic>
      </mc:Fallback>
    </mc:AlternateContent>
    <xdr:clientData/>
  </xdr:twoCellAnchor>
  <xdr:twoCellAnchor editAs="oneCell">
    <xdr:from>
      <xdr:col>6</xdr:col>
      <xdr:colOff>632100</xdr:colOff>
      <xdr:row>154</xdr:row>
      <xdr:rowOff>88200</xdr:rowOff>
    </xdr:from>
    <xdr:to>
      <xdr:col>6</xdr:col>
      <xdr:colOff>1052580</xdr:colOff>
      <xdr:row>156</xdr:row>
      <xdr:rowOff>47880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8" name="Entrada de lápiz 7">
              <a:extLst>
                <a:ext uri="{FF2B5EF4-FFF2-40B4-BE49-F238E27FC236}">
                  <a16:creationId xmlns:a16="http://schemas.microsoft.com/office/drawing/2014/main" id="{2ADF51F0-F576-4FEC-6523-A3D56EA4007C}"/>
                </a:ext>
              </a:extLst>
            </xdr14:cNvPr>
            <xdr14:cNvContentPartPr/>
          </xdr14:nvContentPartPr>
          <xdr14:nvPr macro=""/>
          <xdr14:xfrm>
            <a:off x="7909200" y="28754640"/>
            <a:ext cx="420480" cy="325440"/>
          </xdr14:xfrm>
        </xdr:contentPart>
      </mc:Choice>
      <mc:Fallback xmlns="">
        <xdr:pic>
          <xdr:nvPicPr>
            <xdr:cNvPr id="8" name="Entrada de lápiz 7">
              <a:extLst>
                <a:ext uri="{FF2B5EF4-FFF2-40B4-BE49-F238E27FC236}">
                  <a16:creationId xmlns:a16="http://schemas.microsoft.com/office/drawing/2014/main" id="{2ADF51F0-F576-4FEC-6523-A3D56EA4007C}"/>
                </a:ext>
              </a:extLst>
            </xdr:cNvPr>
            <xdr:cNvPicPr/>
          </xdr:nvPicPr>
          <xdr:blipFill>
            <a:blip xmlns:r="http://schemas.openxmlformats.org/officeDocument/2006/relationships" r:embed="rId11"/>
            <a:stretch>
              <a:fillRect/>
            </a:stretch>
          </xdr:blipFill>
          <xdr:spPr>
            <a:xfrm>
              <a:off x="7891200" y="28736980"/>
              <a:ext cx="456120" cy="361119"/>
            </a:xfrm>
            <a:prstGeom prst="rect">
              <a:avLst/>
            </a:prstGeom>
          </xdr:spPr>
        </xdr:pic>
      </mc:Fallback>
    </mc:AlternateContent>
    <xdr:clientData/>
  </xdr:twoCellAnchor>
  <xdr:twoCellAnchor editAs="oneCell">
    <xdr:from>
      <xdr:col>6</xdr:col>
      <xdr:colOff>266340</xdr:colOff>
      <xdr:row>150</xdr:row>
      <xdr:rowOff>98640</xdr:rowOff>
    </xdr:from>
    <xdr:to>
      <xdr:col>6</xdr:col>
      <xdr:colOff>473700</xdr:colOff>
      <xdr:row>154</xdr:row>
      <xdr:rowOff>18000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5" name="Entrada de lápiz 14">
              <a:extLst>
                <a:ext uri="{FF2B5EF4-FFF2-40B4-BE49-F238E27FC236}">
                  <a16:creationId xmlns:a16="http://schemas.microsoft.com/office/drawing/2014/main" id="{A5D202D4-3908-687A-4EB6-DA8678028C06}"/>
                </a:ext>
              </a:extLst>
            </xdr14:cNvPr>
            <xdr14:cNvContentPartPr/>
          </xdr14:nvContentPartPr>
          <xdr14:nvPr macro=""/>
          <xdr14:xfrm>
            <a:off x="7543440" y="28033560"/>
            <a:ext cx="207360" cy="650880"/>
          </xdr14:xfrm>
        </xdr:contentPart>
      </mc:Choice>
      <mc:Fallback xmlns="">
        <xdr:pic>
          <xdr:nvPicPr>
            <xdr:cNvPr id="15" name="Entrada de lápiz 14">
              <a:extLst>
                <a:ext uri="{FF2B5EF4-FFF2-40B4-BE49-F238E27FC236}">
                  <a16:creationId xmlns:a16="http://schemas.microsoft.com/office/drawing/2014/main" id="{A5D202D4-3908-687A-4EB6-DA8678028C06}"/>
                </a:ext>
              </a:extLst>
            </xdr:cNvPr>
            <xdr:cNvPicPr/>
          </xdr:nvPicPr>
          <xdr:blipFill>
            <a:blip xmlns:r="http://schemas.openxmlformats.org/officeDocument/2006/relationships" r:embed="rId13"/>
            <a:stretch>
              <a:fillRect/>
            </a:stretch>
          </xdr:blipFill>
          <xdr:spPr>
            <a:xfrm>
              <a:off x="7525440" y="28015560"/>
              <a:ext cx="243000" cy="686520"/>
            </a:xfrm>
            <a:prstGeom prst="rect">
              <a:avLst/>
            </a:prstGeom>
          </xdr:spPr>
        </xdr:pic>
      </mc:Fallback>
    </mc:AlternateContent>
    <xdr:clientData/>
  </xdr:twoCellAnchor>
  <xdr:twoCellAnchor editAs="oneCell">
    <xdr:from>
      <xdr:col>7</xdr:col>
      <xdr:colOff>1447320</xdr:colOff>
      <xdr:row>151</xdr:row>
      <xdr:rowOff>45360</xdr:rowOff>
    </xdr:from>
    <xdr:to>
      <xdr:col>7</xdr:col>
      <xdr:colOff>1882200</xdr:colOff>
      <xdr:row>155</xdr:row>
      <xdr:rowOff>114480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9" name="Entrada de lápiz 18">
              <a:extLst>
                <a:ext uri="{FF2B5EF4-FFF2-40B4-BE49-F238E27FC236}">
                  <a16:creationId xmlns:a16="http://schemas.microsoft.com/office/drawing/2014/main" id="{3B809265-416C-C1A4-FF9E-174F45070D89}"/>
                </a:ext>
              </a:extLst>
            </xdr14:cNvPr>
            <xdr14:cNvContentPartPr/>
          </xdr14:nvContentPartPr>
          <xdr14:nvPr macro=""/>
          <xdr14:xfrm>
            <a:off x="10164600" y="28163160"/>
            <a:ext cx="434880" cy="800640"/>
          </xdr14:xfrm>
        </xdr:contentPart>
      </mc:Choice>
      <mc:Fallback xmlns="">
        <xdr:pic>
          <xdr:nvPicPr>
            <xdr:cNvPr id="19" name="Entrada de lápiz 18">
              <a:extLst>
                <a:ext uri="{FF2B5EF4-FFF2-40B4-BE49-F238E27FC236}">
                  <a16:creationId xmlns:a16="http://schemas.microsoft.com/office/drawing/2014/main" id="{3B809265-416C-C1A4-FF9E-174F45070D89}"/>
                </a:ext>
              </a:extLst>
            </xdr:cNvPr>
            <xdr:cNvPicPr/>
          </xdr:nvPicPr>
          <xdr:blipFill>
            <a:blip xmlns:r="http://schemas.openxmlformats.org/officeDocument/2006/relationships" r:embed="rId15"/>
            <a:stretch>
              <a:fillRect/>
            </a:stretch>
          </xdr:blipFill>
          <xdr:spPr>
            <a:xfrm>
              <a:off x="10146600" y="28145160"/>
              <a:ext cx="470520" cy="836280"/>
            </a:xfrm>
            <a:prstGeom prst="rect">
              <a:avLst/>
            </a:prstGeom>
          </xdr:spPr>
        </xdr:pic>
      </mc:Fallback>
    </mc:AlternateContent>
    <xdr:clientData/>
  </xdr:twoCellAnchor>
  <xdr:twoCellAnchor editAs="oneCell">
    <xdr:from>
      <xdr:col>3</xdr:col>
      <xdr:colOff>1408260</xdr:colOff>
      <xdr:row>151</xdr:row>
      <xdr:rowOff>22680</xdr:rowOff>
    </xdr:from>
    <xdr:to>
      <xdr:col>3</xdr:col>
      <xdr:colOff>2096580</xdr:colOff>
      <xdr:row>154</xdr:row>
      <xdr:rowOff>152280</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Entrada de lápiz 22">
              <a:extLst>
                <a:ext uri="{FF2B5EF4-FFF2-40B4-BE49-F238E27FC236}">
                  <a16:creationId xmlns:a16="http://schemas.microsoft.com/office/drawing/2014/main" id="{F0FF621A-7542-B8D2-0809-C9E32DFD1BE6}"/>
                </a:ext>
              </a:extLst>
            </xdr14:cNvPr>
            <xdr14:cNvContentPartPr/>
          </xdr14:nvContentPartPr>
          <xdr14:nvPr macro=""/>
          <xdr14:xfrm>
            <a:off x="3930480" y="28140480"/>
            <a:ext cx="688320" cy="678240"/>
          </xdr14:xfrm>
        </xdr:contentPart>
      </mc:Choice>
      <mc:Fallback xmlns="">
        <xdr:pic>
          <xdr:nvPicPr>
            <xdr:cNvPr id="23" name="Entrada de lápiz 22">
              <a:extLst>
                <a:ext uri="{FF2B5EF4-FFF2-40B4-BE49-F238E27FC236}">
                  <a16:creationId xmlns:a16="http://schemas.microsoft.com/office/drawing/2014/main" id="{F0FF621A-7542-B8D2-0809-C9E32DFD1BE6}"/>
                </a:ext>
              </a:extLst>
            </xdr:cNvPr>
            <xdr:cNvPicPr/>
          </xdr:nvPicPr>
          <xdr:blipFill>
            <a:blip xmlns:r="http://schemas.openxmlformats.org/officeDocument/2006/relationships" r:embed="rId17"/>
            <a:stretch>
              <a:fillRect/>
            </a:stretch>
          </xdr:blipFill>
          <xdr:spPr>
            <a:xfrm>
              <a:off x="3912840" y="28122480"/>
              <a:ext cx="723960" cy="713880"/>
            </a:xfrm>
            <a:prstGeom prst="rect">
              <a:avLst/>
            </a:prstGeom>
          </xdr:spPr>
        </xdr:pic>
      </mc:Fallback>
    </mc:AlternateContent>
    <xdr:clientData/>
  </xdr:twoCellAnchor>
  <xdr:twoCellAnchor editAs="oneCell">
    <xdr:from>
      <xdr:col>8</xdr:col>
      <xdr:colOff>258720</xdr:colOff>
      <xdr:row>157</xdr:row>
      <xdr:rowOff>152280</xdr:rowOff>
    </xdr:from>
    <xdr:to>
      <xdr:col>8</xdr:col>
      <xdr:colOff>259080</xdr:colOff>
      <xdr:row>157</xdr:row>
      <xdr:rowOff>152640</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26" name="Entrada de lápiz 25">
              <a:extLst>
                <a:ext uri="{FF2B5EF4-FFF2-40B4-BE49-F238E27FC236}">
                  <a16:creationId xmlns:a16="http://schemas.microsoft.com/office/drawing/2014/main" id="{EC2E0FB7-3F5A-D443-5805-B990BBF88BEF}"/>
                </a:ext>
              </a:extLst>
            </xdr14:cNvPr>
            <xdr14:cNvContentPartPr/>
          </xdr14:nvContentPartPr>
          <xdr14:nvPr macro=""/>
          <xdr14:xfrm>
            <a:off x="10972440" y="29367360"/>
            <a:ext cx="360" cy="360"/>
          </xdr14:xfrm>
        </xdr:contentPart>
      </mc:Choice>
      <mc:Fallback xmlns="">
        <xdr:pic>
          <xdr:nvPicPr>
            <xdr:cNvPr id="26" name="Entrada de lápiz 25">
              <a:extLst>
                <a:ext uri="{FF2B5EF4-FFF2-40B4-BE49-F238E27FC236}">
                  <a16:creationId xmlns:a16="http://schemas.microsoft.com/office/drawing/2014/main" id="{EC2E0FB7-3F5A-D443-5805-B990BBF88BEF}"/>
                </a:ext>
              </a:extLst>
            </xdr:cNvPr>
            <xdr:cNvPicPr/>
          </xdr:nvPicPr>
          <xdr:blipFill>
            <a:blip xmlns:r="http://schemas.openxmlformats.org/officeDocument/2006/relationships" r:embed="rId19"/>
            <a:stretch>
              <a:fillRect/>
            </a:stretch>
          </xdr:blipFill>
          <xdr:spPr>
            <a:xfrm>
              <a:off x="10954440" y="29349360"/>
              <a:ext cx="36000" cy="36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7031355" cy="1000125"/>
    <xdr:pic>
      <xdr:nvPicPr>
        <xdr:cNvPr id="2" name="Imagen 1">
          <a:extLst>
            <a:ext uri="{FF2B5EF4-FFF2-40B4-BE49-F238E27FC236}">
              <a16:creationId xmlns:a16="http://schemas.microsoft.com/office/drawing/2014/main" id="{3A9445E4-EDCB-4FBF-8B05-366DC6121142}"/>
            </a:ext>
            <a:ext uri="{147F2762-F138-4A5C-976F-8EAC2B608ADB}">
              <a16:predDERef xmlns:a16="http://schemas.microsoft.com/office/drawing/2014/main" pred="{3CEDDB1F-BEAC-233C-6674-1F4018DF4AF6}"/>
            </a:ext>
          </a:extLst>
        </xdr:cNvPr>
        <xdr:cNvPicPr>
          <a:picLocks noChangeAspect="1"/>
        </xdr:cNvPicPr>
      </xdr:nvPicPr>
      <xdr:blipFill>
        <a:blip xmlns:r="http://schemas.openxmlformats.org/officeDocument/2006/relationships" r:embed="rId1"/>
        <a:stretch>
          <a:fillRect/>
        </a:stretch>
      </xdr:blipFill>
      <xdr:spPr>
        <a:xfrm>
          <a:off x="10203180" y="182880"/>
          <a:ext cx="7031355" cy="1000125"/>
        </a:xfrm>
        <a:prstGeom prst="rect">
          <a:avLst/>
        </a:prstGeom>
      </xdr:spPr>
    </xdr:pic>
    <xdr:clientData/>
  </xdr:oneCellAnchor>
  <xdr:twoCellAnchor>
    <xdr:from>
      <xdr:col>4</xdr:col>
      <xdr:colOff>394475</xdr:colOff>
      <xdr:row>38</xdr:row>
      <xdr:rowOff>331150</xdr:rowOff>
    </xdr:from>
    <xdr:to>
      <xdr:col>9</xdr:col>
      <xdr:colOff>344233</xdr:colOff>
      <xdr:row>42</xdr:row>
      <xdr:rowOff>73742</xdr:rowOff>
    </xdr:to>
    <xdr:sp macro="" textlink="">
      <xdr:nvSpPr>
        <xdr:cNvPr id="12" name="CuadroTexto 2">
          <a:extLst>
            <a:ext uri="{FF2B5EF4-FFF2-40B4-BE49-F238E27FC236}">
              <a16:creationId xmlns:a16="http://schemas.microsoft.com/office/drawing/2014/main" id="{EDC13DF7-B3BF-432E-A039-435BF9A172E7}"/>
            </a:ext>
            <a:ext uri="{147F2762-F138-4A5C-976F-8EAC2B608ADB}">
              <a16:predDERef xmlns:a16="http://schemas.microsoft.com/office/drawing/2014/main" pred="{F8002EEB-A0A0-50DE-D0E9-B19486CCD5F7}"/>
            </a:ext>
          </a:extLst>
        </xdr:cNvPr>
        <xdr:cNvSpPr txBox="1"/>
      </xdr:nvSpPr>
      <xdr:spPr>
        <a:xfrm>
          <a:off x="3540798" y="7549666"/>
          <a:ext cx="4488983" cy="65207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Aptos Narrow" panose="020B0004020202020204" pitchFamily="34" charset="0"/>
            </a:rPr>
            <a:t>R// Si</a:t>
          </a:r>
          <a:r>
            <a:rPr lang="en-US" sz="1100" b="1" i="0" u="none" strike="noStrike" baseline="0">
              <a:solidFill>
                <a:srgbClr val="000000"/>
              </a:solidFill>
              <a:latin typeface="Aptos Narrow" panose="020B0004020202020204" pitchFamily="34" charset="0"/>
            </a:rPr>
            <a:t> la empresa MARMOLES DE C.A no puede obtener prestamo de banca, se recomienda que compre al proveedor americana ya que es quien le ofrece el mas largo  plazo de credito.</a:t>
          </a:r>
          <a:endParaRPr lang="en-US" sz="1100" b="1" i="0" u="none" strike="noStrike">
            <a:solidFill>
              <a:srgbClr val="000000"/>
            </a:solidFill>
            <a:latin typeface="Aptos Narrow" panose="020B0004020202020204" pitchFamily="34" charset="0"/>
          </a:endParaRPr>
        </a:p>
      </xdr:txBody>
    </xdr:sp>
    <xdr:clientData/>
  </xdr:twoCellAnchor>
  <xdr:twoCellAnchor editAs="oneCell">
    <xdr:from>
      <xdr:col>0</xdr:col>
      <xdr:colOff>786007</xdr:colOff>
      <xdr:row>13</xdr:row>
      <xdr:rowOff>131098</xdr:rowOff>
    </xdr:from>
    <xdr:to>
      <xdr:col>7</xdr:col>
      <xdr:colOff>707175</xdr:colOff>
      <xdr:row>19</xdr:row>
      <xdr:rowOff>68458</xdr:rowOff>
    </xdr:to>
    <xdr:pic>
      <xdr:nvPicPr>
        <xdr:cNvPr id="14" name="Imagen 3">
          <a:extLst>
            <a:ext uri="{FF2B5EF4-FFF2-40B4-BE49-F238E27FC236}">
              <a16:creationId xmlns:a16="http://schemas.microsoft.com/office/drawing/2014/main" id="{1F7EDCC6-01E7-12B6-C83B-E2DB90CA27ED}"/>
            </a:ext>
          </a:extLst>
        </xdr:cNvPr>
        <xdr:cNvPicPr>
          <a:picLocks noChangeAspect="1"/>
        </xdr:cNvPicPr>
      </xdr:nvPicPr>
      <xdr:blipFill>
        <a:blip xmlns:r="http://schemas.openxmlformats.org/officeDocument/2006/relationships" r:embed="rId2"/>
        <a:stretch>
          <a:fillRect/>
        </a:stretch>
      </xdr:blipFill>
      <xdr:spPr>
        <a:xfrm>
          <a:off x="786007" y="2474453"/>
          <a:ext cx="5693318" cy="1023210"/>
        </a:xfrm>
        <a:prstGeom prst="rect">
          <a:avLst/>
        </a:prstGeom>
      </xdr:spPr>
    </xdr:pic>
    <xdr:clientData/>
  </xdr:twoCellAnchor>
  <xdr:twoCellAnchor>
    <xdr:from>
      <xdr:col>1</xdr:col>
      <xdr:colOff>486268</xdr:colOff>
      <xdr:row>31</xdr:row>
      <xdr:rowOff>16387</xdr:rowOff>
    </xdr:from>
    <xdr:to>
      <xdr:col>10</xdr:col>
      <xdr:colOff>40968</xdr:colOff>
      <xdr:row>35</xdr:row>
      <xdr:rowOff>98323</xdr:rowOff>
    </xdr:to>
    <xdr:sp macro="" textlink="">
      <xdr:nvSpPr>
        <xdr:cNvPr id="6" name="CuadroTexto 7">
          <a:extLst>
            <a:ext uri="{FF2B5EF4-FFF2-40B4-BE49-F238E27FC236}">
              <a16:creationId xmlns:a16="http://schemas.microsoft.com/office/drawing/2014/main" id="{35DF036F-F1BC-E0CC-5517-1E2963A55007}"/>
            </a:ext>
          </a:extLst>
        </xdr:cNvPr>
        <xdr:cNvSpPr txBox="1"/>
      </xdr:nvSpPr>
      <xdr:spPr>
        <a:xfrm>
          <a:off x="1272849" y="5973097"/>
          <a:ext cx="7240248" cy="802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baseline="0"/>
        </a:p>
        <a:p>
          <a:r>
            <a:rPr lang="en-US" sz="1100" b="1"/>
            <a:t>R// La empresa</a:t>
          </a:r>
          <a:r>
            <a:rPr lang="en-US" sz="1100" b="1" baseline="0"/>
            <a:t> MARMOLES DE C.A deberia de renunciar al pronto pago de los proveedores  de Americana y Europea debido a </a:t>
          </a:r>
          <a:r>
            <a:rPr lang="es-ES" sz="1100" b="1" i="0" baseline="0">
              <a:solidFill>
                <a:schemeClr val="dk1"/>
              </a:solidFill>
              <a:effectLst/>
              <a:latin typeface="+mn-lt"/>
              <a:ea typeface="+mn-ea"/>
              <a:cs typeface="+mn-cs"/>
            </a:rPr>
            <a:t>que el </a:t>
          </a:r>
          <a:r>
            <a:rPr lang="es-ES" sz="1100" b="1" i="0">
              <a:solidFill>
                <a:schemeClr val="dk1"/>
              </a:solidFill>
              <a:effectLst/>
              <a:latin typeface="+mn-lt"/>
              <a:ea typeface="+mn-ea"/>
              <a:cs typeface="+mn-cs"/>
            </a:rPr>
            <a:t>costo de renunciar al descuento es menor que el costo del financiamiento a través de un préstamo bancario.</a:t>
          </a:r>
          <a:endParaRPr lang="en-US" sz="1100" b="1"/>
        </a:p>
      </xdr:txBody>
    </xdr:sp>
    <xdr:clientData/>
  </xdr:twoCellAnchor>
  <xdr:twoCellAnchor>
    <xdr:from>
      <xdr:col>4</xdr:col>
      <xdr:colOff>227637</xdr:colOff>
      <xdr:row>48</xdr:row>
      <xdr:rowOff>60562</xdr:rowOff>
    </xdr:from>
    <xdr:to>
      <xdr:col>10</xdr:col>
      <xdr:colOff>119340</xdr:colOff>
      <xdr:row>52</xdr:row>
      <xdr:rowOff>8193</xdr:rowOff>
    </xdr:to>
    <xdr:sp macro="" textlink="">
      <xdr:nvSpPr>
        <xdr:cNvPr id="20" name="CuadroTexto 8">
          <a:extLst>
            <a:ext uri="{FF2B5EF4-FFF2-40B4-BE49-F238E27FC236}">
              <a16:creationId xmlns:a16="http://schemas.microsoft.com/office/drawing/2014/main" id="{82C9BD26-4F0E-A243-62E3-11A3842667DA}"/>
            </a:ext>
          </a:extLst>
        </xdr:cNvPr>
        <xdr:cNvSpPr txBox="1"/>
      </xdr:nvSpPr>
      <xdr:spPr>
        <a:xfrm>
          <a:off x="3373960" y="9270110"/>
          <a:ext cx="5217509" cy="6686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R// Si</a:t>
          </a:r>
          <a:r>
            <a:rPr lang="en-US" sz="1100" b="1" i="0" baseline="0">
              <a:solidFill>
                <a:schemeClr val="dk1"/>
              </a:solidFill>
              <a:effectLst/>
              <a:latin typeface="+mn-lt"/>
              <a:ea typeface="+mn-ea"/>
              <a:cs typeface="+mn-cs"/>
            </a:rPr>
            <a:t> la empresa MARMOLES DE C.A  ya cuenta con suficientes fondos para realizar su compra, se recomienda que realice la compra con el proveedores que le ofrece mayor descuento, siento este Oceanica con 4% de descuento.</a:t>
          </a:r>
          <a:endParaRPr lang="es-ES" b="1">
            <a:effectLst/>
          </a:endParaRPr>
        </a:p>
      </xdr:txBody>
    </xdr:sp>
    <xdr:clientData/>
  </xdr:twoCellAnchor>
  <xdr:twoCellAnchor editAs="oneCell">
    <xdr:from>
      <xdr:col>10</xdr:col>
      <xdr:colOff>583720</xdr:colOff>
      <xdr:row>25</xdr:row>
      <xdr:rowOff>117613</xdr:rowOff>
    </xdr:from>
    <xdr:to>
      <xdr:col>11</xdr:col>
      <xdr:colOff>410120</xdr:colOff>
      <xdr:row>27</xdr:row>
      <xdr:rowOff>185720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Entrada de lápiz 2">
              <a:extLst>
                <a:ext uri="{FF2B5EF4-FFF2-40B4-BE49-F238E27FC236}">
                  <a16:creationId xmlns:a16="http://schemas.microsoft.com/office/drawing/2014/main" id="{AD700714-877B-E05E-5916-24AE8196CC2E}"/>
                </a:ext>
              </a:extLst>
            </xdr14:cNvPr>
            <xdr14:cNvContentPartPr/>
          </xdr14:nvContentPartPr>
          <xdr14:nvPr macro=""/>
          <xdr14:xfrm>
            <a:off x="9067320" y="5180680"/>
            <a:ext cx="613800" cy="440640"/>
          </xdr14:xfrm>
        </xdr:contentPart>
      </mc:Choice>
      <mc:Fallback xmlns="">
        <xdr:pic>
          <xdr:nvPicPr>
            <xdr:cNvPr id="3" name="Entrada de lápiz 2">
              <a:extLst>
                <a:ext uri="{FF2B5EF4-FFF2-40B4-BE49-F238E27FC236}">
                  <a16:creationId xmlns:a16="http://schemas.microsoft.com/office/drawing/2014/main" id="{AD700714-877B-E05E-5916-24AE8196CC2E}"/>
                </a:ext>
              </a:extLst>
            </xdr:cNvPr>
            <xdr:cNvPicPr/>
          </xdr:nvPicPr>
          <xdr:blipFill>
            <a:blip xmlns:r="http://schemas.openxmlformats.org/officeDocument/2006/relationships" r:embed="rId4"/>
            <a:stretch>
              <a:fillRect/>
            </a:stretch>
          </xdr:blipFill>
          <xdr:spPr>
            <a:xfrm>
              <a:off x="9049680" y="5163040"/>
              <a:ext cx="649440" cy="476280"/>
            </a:xfrm>
            <a:prstGeom prst="rect">
              <a:avLst/>
            </a:prstGeom>
          </xdr:spPr>
        </xdr:pic>
      </mc:Fallback>
    </mc:AlternateContent>
    <xdr:clientData/>
  </xdr:twoCellAnchor>
  <xdr:twoCellAnchor editAs="oneCell">
    <xdr:from>
      <xdr:col>10</xdr:col>
      <xdr:colOff>533320</xdr:colOff>
      <xdr:row>31</xdr:row>
      <xdr:rowOff>170013</xdr:rowOff>
    </xdr:from>
    <xdr:to>
      <xdr:col>11</xdr:col>
      <xdr:colOff>533240</xdr:colOff>
      <xdr:row>35</xdr:row>
      <xdr:rowOff>19667</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Entrada de lápiz 3">
              <a:extLst>
                <a:ext uri="{FF2B5EF4-FFF2-40B4-BE49-F238E27FC236}">
                  <a16:creationId xmlns:a16="http://schemas.microsoft.com/office/drawing/2014/main" id="{0BB3CA1C-130B-3857-16BB-F5C8A3DB732E}"/>
                </a:ext>
              </a:extLst>
            </xdr14:cNvPr>
            <xdr14:cNvContentPartPr/>
          </xdr14:nvContentPartPr>
          <xdr14:nvPr macro=""/>
          <xdr14:xfrm>
            <a:off x="9016920" y="6350680"/>
            <a:ext cx="787320" cy="594720"/>
          </xdr14:xfrm>
        </xdr:contentPart>
      </mc:Choice>
      <mc:Fallback xmlns="">
        <xdr:pic>
          <xdr:nvPicPr>
            <xdr:cNvPr id="4" name="Entrada de lápiz 3">
              <a:extLst>
                <a:ext uri="{FF2B5EF4-FFF2-40B4-BE49-F238E27FC236}">
                  <a16:creationId xmlns:a16="http://schemas.microsoft.com/office/drawing/2014/main" id="{0BB3CA1C-130B-3857-16BB-F5C8A3DB732E}"/>
                </a:ext>
              </a:extLst>
            </xdr:cNvPr>
            <xdr:cNvPicPr/>
          </xdr:nvPicPr>
          <xdr:blipFill>
            <a:blip xmlns:r="http://schemas.openxmlformats.org/officeDocument/2006/relationships" r:embed="rId6"/>
            <a:stretch>
              <a:fillRect/>
            </a:stretch>
          </xdr:blipFill>
          <xdr:spPr>
            <a:xfrm>
              <a:off x="8998920" y="6332680"/>
              <a:ext cx="822960" cy="630360"/>
            </a:xfrm>
            <a:prstGeom prst="rect">
              <a:avLst/>
            </a:prstGeom>
          </xdr:spPr>
        </xdr:pic>
      </mc:Fallback>
    </mc:AlternateContent>
    <xdr:clientData/>
  </xdr:twoCellAnchor>
  <xdr:twoCellAnchor editAs="oneCell">
    <xdr:from>
      <xdr:col>10</xdr:col>
      <xdr:colOff>76120</xdr:colOff>
      <xdr:row>39</xdr:row>
      <xdr:rowOff>79960</xdr:rowOff>
    </xdr:from>
    <xdr:to>
      <xdr:col>11</xdr:col>
      <xdr:colOff>318320</xdr:colOff>
      <xdr:row>42</xdr:row>
      <xdr:rowOff>5000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Entrada de lápiz 4">
              <a:extLst>
                <a:ext uri="{FF2B5EF4-FFF2-40B4-BE49-F238E27FC236}">
                  <a16:creationId xmlns:a16="http://schemas.microsoft.com/office/drawing/2014/main" id="{0F6A2300-9FDE-342D-DB04-EFC1F46E5121}"/>
                </a:ext>
              </a:extLst>
            </xdr14:cNvPr>
            <xdr14:cNvContentPartPr/>
          </xdr14:nvContentPartPr>
          <xdr14:nvPr macro=""/>
          <xdr14:xfrm>
            <a:off x="8559720" y="7928560"/>
            <a:ext cx="1029600" cy="483840"/>
          </xdr14:xfrm>
        </xdr:contentPart>
      </mc:Choice>
      <mc:Fallback xmlns="">
        <xdr:pic>
          <xdr:nvPicPr>
            <xdr:cNvPr id="5" name="Entrada de lápiz 4">
              <a:extLst>
                <a:ext uri="{FF2B5EF4-FFF2-40B4-BE49-F238E27FC236}">
                  <a16:creationId xmlns:a16="http://schemas.microsoft.com/office/drawing/2014/main" id="{0F6A2300-9FDE-342D-DB04-EFC1F46E5121}"/>
                </a:ext>
              </a:extLst>
            </xdr:cNvPr>
            <xdr:cNvPicPr/>
          </xdr:nvPicPr>
          <xdr:blipFill>
            <a:blip xmlns:r="http://schemas.openxmlformats.org/officeDocument/2006/relationships" r:embed="rId8"/>
            <a:stretch>
              <a:fillRect/>
            </a:stretch>
          </xdr:blipFill>
          <xdr:spPr>
            <a:xfrm>
              <a:off x="8541720" y="7910560"/>
              <a:ext cx="1065240" cy="519480"/>
            </a:xfrm>
            <a:prstGeom prst="rect">
              <a:avLst/>
            </a:prstGeom>
          </xdr:spPr>
        </xdr:pic>
      </mc:Fallback>
    </mc:AlternateContent>
    <xdr:clientData/>
  </xdr:twoCellAnchor>
  <xdr:twoCellAnchor editAs="oneCell">
    <xdr:from>
      <xdr:col>10</xdr:col>
      <xdr:colOff>499120</xdr:colOff>
      <xdr:row>48</xdr:row>
      <xdr:rowOff>114453</xdr:rowOff>
    </xdr:from>
    <xdr:to>
      <xdr:col>11</xdr:col>
      <xdr:colOff>105200</xdr:colOff>
      <xdr:row>50</xdr:row>
      <xdr:rowOff>115240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 name="Entrada de lápiz 6">
              <a:extLst>
                <a:ext uri="{FF2B5EF4-FFF2-40B4-BE49-F238E27FC236}">
                  <a16:creationId xmlns:a16="http://schemas.microsoft.com/office/drawing/2014/main" id="{644712EE-7211-B104-2CDC-ABA2F5FF694E}"/>
                </a:ext>
              </a:extLst>
            </xdr14:cNvPr>
            <xdr14:cNvContentPartPr/>
          </xdr14:nvContentPartPr>
          <xdr14:nvPr macro=""/>
          <xdr14:xfrm>
            <a:off x="8982720" y="9639453"/>
            <a:ext cx="393480" cy="373320"/>
          </xdr14:xfrm>
        </xdr:contentPart>
      </mc:Choice>
      <mc:Fallback xmlns="">
        <xdr:pic>
          <xdr:nvPicPr>
            <xdr:cNvPr id="7" name="Entrada de lápiz 6">
              <a:extLst>
                <a:ext uri="{FF2B5EF4-FFF2-40B4-BE49-F238E27FC236}">
                  <a16:creationId xmlns:a16="http://schemas.microsoft.com/office/drawing/2014/main" id="{644712EE-7211-B104-2CDC-ABA2F5FF694E}"/>
                </a:ext>
              </a:extLst>
            </xdr:cNvPr>
            <xdr:cNvPicPr/>
          </xdr:nvPicPr>
          <xdr:blipFill>
            <a:blip xmlns:r="http://schemas.openxmlformats.org/officeDocument/2006/relationships" r:embed="rId10"/>
            <a:stretch>
              <a:fillRect/>
            </a:stretch>
          </xdr:blipFill>
          <xdr:spPr>
            <a:xfrm>
              <a:off x="8965080" y="9621453"/>
              <a:ext cx="429120" cy="40896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591855</xdr:colOff>
      <xdr:row>11</xdr:row>
      <xdr:rowOff>134914</xdr:rowOff>
    </xdr:to>
    <xdr:pic>
      <xdr:nvPicPr>
        <xdr:cNvPr id="7" name="Imagen 1">
          <a:extLst>
            <a:ext uri="{FF2B5EF4-FFF2-40B4-BE49-F238E27FC236}">
              <a16:creationId xmlns:a16="http://schemas.microsoft.com/office/drawing/2014/main" id="{C88047C0-3E5E-88F0-38FA-E114734A79DB}"/>
            </a:ext>
          </a:extLst>
        </xdr:cNvPr>
        <xdr:cNvPicPr>
          <a:picLocks noChangeAspect="1"/>
        </xdr:cNvPicPr>
      </xdr:nvPicPr>
      <xdr:blipFill>
        <a:blip xmlns:r="http://schemas.openxmlformats.org/officeDocument/2006/relationships" r:embed="rId1"/>
        <a:stretch>
          <a:fillRect/>
        </a:stretch>
      </xdr:blipFill>
      <xdr:spPr>
        <a:xfrm>
          <a:off x="0" y="0"/>
          <a:ext cx="6158631" cy="2125639"/>
        </a:xfrm>
        <a:prstGeom prst="rect">
          <a:avLst/>
        </a:prstGeom>
      </xdr:spPr>
    </xdr:pic>
    <xdr:clientData/>
  </xdr:twoCellAnchor>
  <xdr:oneCellAnchor>
    <xdr:from>
      <xdr:col>1</xdr:col>
      <xdr:colOff>125805</xdr:colOff>
      <xdr:row>23</xdr:row>
      <xdr:rowOff>123189</xdr:rowOff>
    </xdr:from>
    <xdr:ext cx="3067250" cy="250453"/>
    <mc:AlternateContent xmlns:mc="http://schemas.openxmlformats.org/markup-compatibility/2006" xmlns:a14="http://schemas.microsoft.com/office/drawing/2010/main">
      <mc:Choice Requires="a14">
        <xdr:sp macro="" textlink="">
          <xdr:nvSpPr>
            <xdr:cNvPr id="26" name="CuadroTexto 2">
              <a:extLst>
                <a:ext uri="{FF2B5EF4-FFF2-40B4-BE49-F238E27FC236}">
                  <a16:creationId xmlns:a16="http://schemas.microsoft.com/office/drawing/2014/main" id="{9930E729-5D8E-4524-8090-2C36EDB11814}"/>
                </a:ext>
                <a:ext uri="{147F2762-F138-4A5C-976F-8EAC2B608ADB}">
                  <a16:predDERef xmlns:a16="http://schemas.microsoft.com/office/drawing/2014/main" pred="{C88047C0-3E5E-88F0-38FA-E114734A79DB}"/>
                </a:ext>
              </a:extLst>
            </xdr:cNvPr>
            <xdr:cNvSpPr txBox="1"/>
          </xdr:nvSpPr>
          <xdr:spPr>
            <a:xfrm>
              <a:off x="1411680" y="4628514"/>
              <a:ext cx="306725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b="0" i="1">
                        <a:solidFill>
                          <a:schemeClr val="accent6"/>
                        </a:solidFill>
                        <a:latin typeface="Cambria Math" panose="02040503050406030204" pitchFamily="18" charset="0"/>
                      </a:rPr>
                      <m:t>𝑅</m:t>
                    </m:r>
                    <m:r>
                      <a:rPr lang="es-MX" sz="1600" b="0" i="1">
                        <a:solidFill>
                          <a:schemeClr val="accent6"/>
                        </a:solidFill>
                        <a:latin typeface="Cambria Math" panose="02040503050406030204" pitchFamily="18" charset="0"/>
                      </a:rPr>
                      <m:t>=</m:t>
                    </m:r>
                    <m:r>
                      <a:rPr lang="es-MX" sz="1600" b="0" i="1">
                        <a:solidFill>
                          <a:schemeClr val="accent6"/>
                        </a:solidFill>
                        <a:latin typeface="Cambria Math" panose="02040503050406030204" pitchFamily="18" charset="0"/>
                      </a:rPr>
                      <m:t>𝑉𝑎𝑙𝑜𝑟</m:t>
                    </m:r>
                    <m:r>
                      <a:rPr lang="es-MX" sz="1600" b="0" i="1">
                        <a:solidFill>
                          <a:schemeClr val="accent6"/>
                        </a:solidFill>
                        <a:latin typeface="Cambria Math" panose="02040503050406030204" pitchFamily="18" charset="0"/>
                      </a:rPr>
                      <m:t> </m:t>
                    </m:r>
                    <m:r>
                      <a:rPr lang="es-MX" sz="1600" b="0" i="1">
                        <a:solidFill>
                          <a:schemeClr val="accent6"/>
                        </a:solidFill>
                        <a:latin typeface="Cambria Math" panose="02040503050406030204" pitchFamily="18" charset="0"/>
                      </a:rPr>
                      <m:t>𝑚𝑎𝑦𝑜𝑟</m:t>
                    </m:r>
                    <m:r>
                      <a:rPr lang="es-MX" sz="1600" b="0" i="1">
                        <a:solidFill>
                          <a:schemeClr val="accent6"/>
                        </a:solidFill>
                        <a:latin typeface="Cambria Math" panose="02040503050406030204" pitchFamily="18" charset="0"/>
                      </a:rPr>
                      <m:t> −</m:t>
                    </m:r>
                    <m:r>
                      <a:rPr lang="es-MX" sz="1600" b="0" i="1">
                        <a:solidFill>
                          <a:schemeClr val="accent6"/>
                        </a:solidFill>
                        <a:latin typeface="Cambria Math" panose="02040503050406030204" pitchFamily="18" charset="0"/>
                      </a:rPr>
                      <m:t>𝑣𝑎𝑙𝑜𝑟</m:t>
                    </m:r>
                    <m:r>
                      <a:rPr lang="es-MX" sz="1600" b="0" i="1">
                        <a:solidFill>
                          <a:schemeClr val="accent6"/>
                        </a:solidFill>
                        <a:latin typeface="Cambria Math" panose="02040503050406030204" pitchFamily="18" charset="0"/>
                      </a:rPr>
                      <m:t> </m:t>
                    </m:r>
                    <m:r>
                      <a:rPr lang="es-MX" sz="1600" b="0" i="1">
                        <a:solidFill>
                          <a:schemeClr val="accent6"/>
                        </a:solidFill>
                        <a:latin typeface="Cambria Math" panose="02040503050406030204" pitchFamily="18" charset="0"/>
                      </a:rPr>
                      <m:t>𝑚𝑒𝑛𝑜𝑟</m:t>
                    </m:r>
                  </m:oMath>
                </m:oMathPara>
              </a14:m>
              <a:endParaRPr lang="es-GT" sz="1600">
                <a:solidFill>
                  <a:schemeClr val="accent6"/>
                </a:solidFill>
              </a:endParaRPr>
            </a:p>
          </xdr:txBody>
        </xdr:sp>
      </mc:Choice>
      <mc:Fallback xmlns="">
        <xdr:sp macro="" textlink="">
          <xdr:nvSpPr>
            <xdr:cNvPr id="22" name="CuadroTexto 2">
              <a:extLst>
                <a:ext uri="{FF2B5EF4-FFF2-40B4-BE49-F238E27FC236}">
                  <a16:creationId xmlns:a16="http://schemas.microsoft.com/office/drawing/2014/main" id="{9930E729-5D8E-4524-8090-2C36EDB11814}"/>
                </a:ext>
              </a:extLst>
            </xdr:cNvPr>
            <xdr:cNvSpPr txBox="1"/>
          </xdr:nvSpPr>
          <xdr:spPr>
            <a:xfrm>
              <a:off x="735405" y="3899134"/>
              <a:ext cx="306725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b="0" i="0">
                  <a:solidFill>
                    <a:schemeClr val="accent6"/>
                  </a:solidFill>
                  <a:latin typeface="Cambria Math" panose="02040503050406030204" pitchFamily="18" charset="0"/>
                </a:rPr>
                <a:t>𝑅=𝑉𝑎𝑙𝑜𝑟 𝑚𝑎𝑦𝑜𝑟 −𝑣𝑎𝑙𝑜𝑟 𝑚𝑒𝑛𝑜𝑟</a:t>
              </a:r>
              <a:endParaRPr lang="es-GT" sz="1600">
                <a:solidFill>
                  <a:schemeClr val="accent6"/>
                </a:solidFill>
              </a:endParaRPr>
            </a:p>
          </xdr:txBody>
        </xdr:sp>
      </mc:Fallback>
    </mc:AlternateContent>
    <xdr:clientData/>
  </xdr:oneCellAnchor>
  <xdr:twoCellAnchor>
    <xdr:from>
      <xdr:col>1</xdr:col>
      <xdr:colOff>38100</xdr:colOff>
      <xdr:row>27</xdr:row>
      <xdr:rowOff>152400</xdr:rowOff>
    </xdr:from>
    <xdr:to>
      <xdr:col>3</xdr:col>
      <xdr:colOff>390525</xdr:colOff>
      <xdr:row>31</xdr:row>
      <xdr:rowOff>38100</xdr:rowOff>
    </xdr:to>
    <mc:AlternateContent xmlns:mc="http://schemas.openxmlformats.org/markup-compatibility/2006" xmlns:a14="http://schemas.microsoft.com/office/drawing/2010/main">
      <mc:Choice Requires="a14">
        <xdr:sp macro="" textlink="">
          <xdr:nvSpPr>
            <xdr:cNvPr id="33" name="CuadroTexto 3">
              <a:extLst>
                <a:ext uri="{FF2B5EF4-FFF2-40B4-BE49-F238E27FC236}">
                  <a16:creationId xmlns:a16="http://schemas.microsoft.com/office/drawing/2014/main" id="{F3E9743A-A3B4-4340-ADA9-1BDDBD1D5BB6}"/>
                </a:ext>
                <a:ext uri="{147F2762-F138-4A5C-976F-8EAC2B608ADB}">
                  <a16:predDERef xmlns:a16="http://schemas.microsoft.com/office/drawing/2014/main" pred="{9930E729-5D8E-4524-8090-2C36EDB11814}"/>
                </a:ext>
              </a:extLst>
            </xdr:cNvPr>
            <xdr:cNvSpPr txBox="1"/>
          </xdr:nvSpPr>
          <xdr:spPr>
            <a:xfrm>
              <a:off x="1323975" y="5419725"/>
              <a:ext cx="2333625" cy="647700"/>
            </a:xfrm>
            <a:prstGeom prst="rect">
              <a:avLst/>
            </a:prstGeom>
            <a:noFill/>
          </xdr:spPr>
          <xdr:txBody>
            <a:bodyPr wrap="square" lIns="0" tIns="0" rIns="0" bIns="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acc>
                      <m:accPr>
                        <m:chr m:val="̅"/>
                        <m:ctrlPr>
                          <a:rPr lang="es-MX" b="0" i="1">
                            <a:solidFill>
                              <a:schemeClr val="accent6"/>
                            </a:solidFill>
                            <a:latin typeface="Cambria Math" panose="02040503050406030204" pitchFamily="18" charset="0"/>
                          </a:rPr>
                        </m:ctrlPr>
                      </m:accPr>
                      <m:e>
                        <m:r>
                          <a:rPr lang="es-MX" b="0" i="1">
                            <a:solidFill>
                              <a:schemeClr val="accent6"/>
                            </a:solidFill>
                            <a:latin typeface="Cambria Math" panose="02040503050406030204" pitchFamily="18" charset="0"/>
                          </a:rPr>
                          <m:t>𝑘</m:t>
                        </m:r>
                      </m:e>
                    </m:acc>
                    <m:r>
                      <a:rPr lang="es-MX" b="0" i="1">
                        <a:solidFill>
                          <a:schemeClr val="accent6"/>
                        </a:solidFill>
                        <a:latin typeface="Cambria Math" panose="02040503050406030204" pitchFamily="18" charset="0"/>
                      </a:rPr>
                      <m:t>= </m:t>
                    </m:r>
                    <m:nary>
                      <m:naryPr>
                        <m:chr m:val="∑"/>
                        <m:subHide m:val="on"/>
                        <m:supHide m:val="on"/>
                        <m:ctrlPr>
                          <a:rPr lang="es-MX" b="0" i="1">
                            <a:solidFill>
                              <a:schemeClr val="accent6"/>
                            </a:solidFill>
                            <a:latin typeface="Cambria Math" panose="02040503050406030204" pitchFamily="18" charset="0"/>
                          </a:rPr>
                        </m:ctrlPr>
                      </m:naryPr>
                      <m:sub/>
                      <m:sup/>
                      <m:e>
                        <m:r>
                          <a:rPr lang="es-MX" b="0" i="1">
                            <a:solidFill>
                              <a:schemeClr val="accent6"/>
                            </a:solidFill>
                            <a:latin typeface="Cambria Math" panose="02040503050406030204" pitchFamily="18" charset="0"/>
                          </a:rPr>
                          <m:t>𝑝𝑖𝑘𝑖</m:t>
                        </m:r>
                      </m:e>
                    </m:nary>
                  </m:oMath>
                </m:oMathPara>
              </a14:m>
              <a:endParaRPr lang="es-GT">
                <a:solidFill>
                  <a:schemeClr val="accent6"/>
                </a:solidFill>
              </a:endParaRPr>
            </a:p>
          </xdr:txBody>
        </xdr:sp>
      </mc:Choice>
      <mc:Fallback xmlns="">
        <xdr:sp macro="" textlink="">
          <xdr:nvSpPr>
            <xdr:cNvPr id="13" name="CuadroTexto 3">
              <a:extLst>
                <a:ext uri="{FF2B5EF4-FFF2-40B4-BE49-F238E27FC236}">
                  <a16:creationId xmlns:a16="http://schemas.microsoft.com/office/drawing/2014/main" id="{F3E9743A-A3B4-4340-ADA9-1BDDBD1D5BB6}"/>
                </a:ext>
              </a:extLst>
            </xdr:cNvPr>
            <xdr:cNvSpPr txBox="1"/>
          </xdr:nvSpPr>
          <xdr:spPr>
            <a:xfrm>
              <a:off x="4276098" y="3828880"/>
              <a:ext cx="1300856" cy="670761"/>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s-MX" b="0" i="0">
                  <a:solidFill>
                    <a:schemeClr val="accent6"/>
                  </a:solidFill>
                  <a:latin typeface="Cambria Math" panose="02040503050406030204" pitchFamily="18" charset="0"/>
                </a:rPr>
                <a:t>𝑘 ̅= ∑▒𝑝𝑖𝑘𝑖</a:t>
              </a:r>
              <a:endParaRPr lang="es-GT">
                <a:solidFill>
                  <a:schemeClr val="accent6"/>
                </a:solidFill>
              </a:endParaRPr>
            </a:p>
          </xdr:txBody>
        </xdr:sp>
      </mc:Fallback>
    </mc:AlternateContent>
    <xdr:clientData/>
  </xdr:twoCellAnchor>
  <xdr:twoCellAnchor>
    <xdr:from>
      <xdr:col>1</xdr:col>
      <xdr:colOff>85725</xdr:colOff>
      <xdr:row>25</xdr:row>
      <xdr:rowOff>142875</xdr:rowOff>
    </xdr:from>
    <xdr:to>
      <xdr:col>4</xdr:col>
      <xdr:colOff>619125</xdr:colOff>
      <xdr:row>30</xdr:row>
      <xdr:rowOff>9525</xdr:rowOff>
    </xdr:to>
    <mc:AlternateContent xmlns:mc="http://schemas.openxmlformats.org/markup-compatibility/2006" xmlns:a14="http://schemas.microsoft.com/office/drawing/2010/main">
      <mc:Choice Requires="a14">
        <xdr:sp macro="" textlink="">
          <xdr:nvSpPr>
            <xdr:cNvPr id="31" name="CuadroTexto 14">
              <a:extLst>
                <a:ext uri="{FF2B5EF4-FFF2-40B4-BE49-F238E27FC236}">
                  <a16:creationId xmlns:a16="http://schemas.microsoft.com/office/drawing/2014/main" id="{0BBD0E4B-7AF9-4817-A2D1-6CA2119BC193}"/>
                </a:ext>
                <a:ext uri="{147F2762-F138-4A5C-976F-8EAC2B608ADB}">
                  <a16:predDERef xmlns:a16="http://schemas.microsoft.com/office/drawing/2014/main" pred="{F3E9743A-A3B4-4340-ADA9-1BDDBD1D5BB6}"/>
                </a:ext>
              </a:extLst>
            </xdr:cNvPr>
            <xdr:cNvSpPr txBox="1"/>
          </xdr:nvSpPr>
          <xdr:spPr>
            <a:xfrm>
              <a:off x="1371600" y="5029200"/>
              <a:ext cx="3438525" cy="819150"/>
            </a:xfrm>
            <a:prstGeom prst="rect">
              <a:avLst/>
            </a:prstGeom>
            <a:noFill/>
          </xdr:spPr>
          <xdr:txBody>
            <a:bodyPr wrap="square" lIns="0" tIns="0" rIns="0" bIns="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MX" b="0" i="1">
                        <a:solidFill>
                          <a:schemeClr val="accent6"/>
                        </a:solidFill>
                        <a:latin typeface="Cambria Math" panose="02040503050406030204" pitchFamily="18" charset="0"/>
                        <a:ea typeface="Cambria Math" panose="02040503050406030204" pitchFamily="18" charset="0"/>
                      </a:rPr>
                      <m:t>𝜎</m:t>
                    </m:r>
                    <m:r>
                      <a:rPr lang="es-MX" b="0" i="1">
                        <a:solidFill>
                          <a:schemeClr val="accent6"/>
                        </a:solidFill>
                        <a:latin typeface="Cambria Math" panose="02040503050406030204" pitchFamily="18" charset="0"/>
                      </a:rPr>
                      <m:t>= </m:t>
                    </m:r>
                    <m:rad>
                      <m:radPr>
                        <m:degHide m:val="on"/>
                        <m:ctrlPr>
                          <a:rPr lang="es-MX" b="0" i="1">
                            <a:solidFill>
                              <a:schemeClr val="accent6"/>
                            </a:solidFill>
                            <a:latin typeface="Cambria Math" panose="02040503050406030204" pitchFamily="18" charset="0"/>
                          </a:rPr>
                        </m:ctrlPr>
                      </m:radPr>
                      <m:deg/>
                      <m:e>
                        <m:nary>
                          <m:naryPr>
                            <m:chr m:val="∑"/>
                            <m:subHide m:val="on"/>
                            <m:supHide m:val="on"/>
                            <m:ctrlPr>
                              <a:rPr lang="es-MX" i="1">
                                <a:solidFill>
                                  <a:schemeClr val="accent6"/>
                                </a:solidFill>
                                <a:latin typeface="Cambria Math" panose="02040503050406030204" pitchFamily="18" charset="0"/>
                              </a:rPr>
                            </m:ctrlPr>
                          </m:naryPr>
                          <m:sub/>
                          <m:sup/>
                          <m:e>
                            <m:sSup>
                              <m:sSupPr>
                                <m:ctrlPr>
                                  <a:rPr lang="es-MX" i="1">
                                    <a:solidFill>
                                      <a:schemeClr val="accent6"/>
                                    </a:solidFill>
                                    <a:latin typeface="Cambria Math" panose="02040503050406030204" pitchFamily="18" charset="0"/>
                                  </a:rPr>
                                </m:ctrlPr>
                              </m:sSupPr>
                              <m:e>
                                <m:r>
                                  <a:rPr lang="es-MX" b="0" i="1">
                                    <a:solidFill>
                                      <a:schemeClr val="accent6"/>
                                    </a:solidFill>
                                    <a:latin typeface="Cambria Math" panose="02040503050406030204" pitchFamily="18" charset="0"/>
                                  </a:rPr>
                                  <m:t>(</m:t>
                                </m:r>
                                <m:r>
                                  <a:rPr lang="es-MX" b="0" i="1">
                                    <a:solidFill>
                                      <a:schemeClr val="accent6"/>
                                    </a:solidFill>
                                    <a:latin typeface="Cambria Math" panose="02040503050406030204" pitchFamily="18" charset="0"/>
                                  </a:rPr>
                                  <m:t>𝑘𝑖</m:t>
                                </m:r>
                                <m:r>
                                  <a:rPr lang="es-MX" b="0" i="1">
                                    <a:solidFill>
                                      <a:schemeClr val="accent6"/>
                                    </a:solidFill>
                                    <a:latin typeface="Cambria Math" panose="02040503050406030204" pitchFamily="18" charset="0"/>
                                  </a:rPr>
                                  <m:t>−</m:t>
                                </m:r>
                                <m:acc>
                                  <m:accPr>
                                    <m:chr m:val="̅"/>
                                    <m:ctrlPr>
                                      <a:rPr lang="es-MX" b="0" i="1">
                                        <a:solidFill>
                                          <a:schemeClr val="accent6"/>
                                        </a:solidFill>
                                        <a:latin typeface="Cambria Math" panose="02040503050406030204" pitchFamily="18" charset="0"/>
                                        <a:ea typeface="Cambria Math" panose="02040503050406030204" pitchFamily="18" charset="0"/>
                                      </a:rPr>
                                    </m:ctrlPr>
                                  </m:accPr>
                                  <m:e>
                                    <m:r>
                                      <a:rPr lang="es-MX" b="0" i="1">
                                        <a:solidFill>
                                          <a:schemeClr val="accent6"/>
                                        </a:solidFill>
                                        <a:latin typeface="Cambria Math" panose="02040503050406030204" pitchFamily="18" charset="0"/>
                                        <a:ea typeface="Cambria Math" panose="02040503050406030204" pitchFamily="18" charset="0"/>
                                      </a:rPr>
                                      <m:t>𝑘</m:t>
                                    </m:r>
                                  </m:e>
                                </m:acc>
                                <m:r>
                                  <a:rPr lang="es-MX" b="0" i="1">
                                    <a:solidFill>
                                      <a:schemeClr val="accent6"/>
                                    </a:solidFill>
                                    <a:latin typeface="Cambria Math" panose="02040503050406030204" pitchFamily="18" charset="0"/>
                                    <a:ea typeface="Cambria Math" panose="02040503050406030204" pitchFamily="18" charset="0"/>
                                  </a:rPr>
                                  <m:t>)</m:t>
                                </m:r>
                              </m:e>
                              <m:sup>
                                <m:r>
                                  <a:rPr lang="es-MX" b="0" i="1">
                                    <a:solidFill>
                                      <a:schemeClr val="accent6"/>
                                    </a:solidFill>
                                    <a:latin typeface="Cambria Math" panose="02040503050406030204" pitchFamily="18" charset="0"/>
                                  </a:rPr>
                                  <m:t>2</m:t>
                                </m:r>
                              </m:sup>
                            </m:sSup>
                            <m:r>
                              <a:rPr lang="es-MX" b="0" i="1">
                                <a:solidFill>
                                  <a:schemeClr val="accent6"/>
                                </a:solidFill>
                                <a:latin typeface="Cambria Math" panose="02040503050406030204" pitchFamily="18" charset="0"/>
                              </a:rPr>
                              <m:t>∗</m:t>
                            </m:r>
                            <m:r>
                              <a:rPr lang="es-MX" b="0" i="1">
                                <a:solidFill>
                                  <a:schemeClr val="accent6"/>
                                </a:solidFill>
                                <a:latin typeface="Cambria Math" panose="02040503050406030204" pitchFamily="18" charset="0"/>
                              </a:rPr>
                              <m:t>𝑝𝑖</m:t>
                            </m:r>
                          </m:e>
                        </m:nary>
                      </m:e>
                    </m:rad>
                  </m:oMath>
                </m:oMathPara>
              </a14:m>
              <a:endParaRPr lang="es-GT">
                <a:solidFill>
                  <a:schemeClr val="accent6"/>
                </a:solidFill>
              </a:endParaRPr>
            </a:p>
          </xdr:txBody>
        </xdr:sp>
      </mc:Choice>
      <mc:Fallback xmlns="">
        <xdr:sp macro="" textlink="">
          <xdr:nvSpPr>
            <xdr:cNvPr id="19" name="CuadroTexto 14">
              <a:extLst>
                <a:ext uri="{FF2B5EF4-FFF2-40B4-BE49-F238E27FC236}">
                  <a16:creationId xmlns:a16="http://schemas.microsoft.com/office/drawing/2014/main" id="{0BBD0E4B-7AF9-4817-A2D1-6CA2119BC193}"/>
                </a:ext>
              </a:extLst>
            </xdr:cNvPr>
            <xdr:cNvSpPr txBox="1"/>
          </xdr:nvSpPr>
          <xdr:spPr>
            <a:xfrm>
              <a:off x="6190675" y="3754814"/>
              <a:ext cx="2324283" cy="833842"/>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s-MX" b="0" i="0">
                  <a:solidFill>
                    <a:schemeClr val="accent6"/>
                  </a:solidFill>
                  <a:latin typeface="Cambria Math" panose="02040503050406030204" pitchFamily="18" charset="0"/>
                  <a:ea typeface="Cambria Math" panose="02040503050406030204" pitchFamily="18" charset="0"/>
                </a:rPr>
                <a:t>𝜎</a:t>
              </a:r>
              <a:r>
                <a:rPr lang="es-MX" b="0" i="0">
                  <a:solidFill>
                    <a:schemeClr val="accent6"/>
                  </a:solidFill>
                  <a:latin typeface="Cambria Math" panose="02040503050406030204" pitchFamily="18" charset="0"/>
                </a:rPr>
                <a:t>= √(∑▒〖〖(𝑘𝑖−</a:t>
              </a:r>
              <a:r>
                <a:rPr lang="es-MX" b="0" i="0">
                  <a:solidFill>
                    <a:schemeClr val="accent6"/>
                  </a:solidFill>
                  <a:latin typeface="Cambria Math" panose="02040503050406030204" pitchFamily="18" charset="0"/>
                  <a:ea typeface="Cambria Math" panose="02040503050406030204" pitchFamily="18" charset="0"/>
                </a:rPr>
                <a:t>𝑘 ̅)〗^</a:t>
              </a:r>
              <a:r>
                <a:rPr lang="es-MX" b="0" i="0">
                  <a:solidFill>
                    <a:schemeClr val="accent6"/>
                  </a:solidFill>
                  <a:latin typeface="Cambria Math" panose="02040503050406030204" pitchFamily="18" charset="0"/>
                </a:rPr>
                <a:t>2∗𝑝𝑖〗)</a:t>
              </a:r>
              <a:endParaRPr lang="es-GT">
                <a:solidFill>
                  <a:schemeClr val="accent6"/>
                </a:solidFill>
              </a:endParaRPr>
            </a:p>
          </xdr:txBody>
        </xdr:sp>
      </mc:Fallback>
    </mc:AlternateContent>
    <xdr:clientData/>
  </xdr:twoCellAnchor>
  <xdr:twoCellAnchor>
    <xdr:from>
      <xdr:col>1</xdr:col>
      <xdr:colOff>47625</xdr:colOff>
      <xdr:row>29</xdr:row>
      <xdr:rowOff>152400</xdr:rowOff>
    </xdr:from>
    <xdr:to>
      <xdr:col>3</xdr:col>
      <xdr:colOff>609600</xdr:colOff>
      <xdr:row>33</xdr:row>
      <xdr:rowOff>133350</xdr:rowOff>
    </xdr:to>
    <mc:AlternateContent xmlns:mc="http://schemas.openxmlformats.org/markup-compatibility/2006" xmlns:a14="http://schemas.microsoft.com/office/drawing/2010/main">
      <mc:Choice Requires="a14">
        <xdr:sp macro="" textlink="">
          <xdr:nvSpPr>
            <xdr:cNvPr id="35" name="CuadroTexto 3">
              <a:extLst>
                <a:ext uri="{FF2B5EF4-FFF2-40B4-BE49-F238E27FC236}">
                  <a16:creationId xmlns:a16="http://schemas.microsoft.com/office/drawing/2014/main" id="{6B6B9E78-4C04-4F07-9079-8FB66DEB3D1D}"/>
                </a:ext>
                <a:ext uri="{147F2762-F138-4A5C-976F-8EAC2B608ADB}">
                  <a16:predDERef xmlns:a16="http://schemas.microsoft.com/office/drawing/2014/main" pred="{0BBD0E4B-7AF9-4817-A2D1-6CA2119BC193}"/>
                </a:ext>
              </a:extLst>
            </xdr:cNvPr>
            <xdr:cNvSpPr txBox="1"/>
          </xdr:nvSpPr>
          <xdr:spPr>
            <a:xfrm>
              <a:off x="1333500" y="5800725"/>
              <a:ext cx="2543175" cy="742950"/>
            </a:xfrm>
            <a:prstGeom prst="rect">
              <a:avLst/>
            </a:prstGeom>
            <a:noFill/>
          </xdr:spPr>
          <xdr:txBody>
            <a:bodyPr wrap="square" lIns="0" tIns="0" rIns="0" bIns="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MX" sz="2400" b="0" i="1">
                        <a:solidFill>
                          <a:schemeClr val="accent6"/>
                        </a:solidFill>
                        <a:latin typeface="Cambria Math" panose="02040503050406030204" pitchFamily="18" charset="0"/>
                        <a:ea typeface="Cambria Math" panose="02040503050406030204" pitchFamily="18" charset="0"/>
                      </a:rPr>
                      <m:t>𝐶𝑉</m:t>
                    </m:r>
                    <m:r>
                      <a:rPr lang="es-MX" sz="2400" b="0" i="1">
                        <a:solidFill>
                          <a:schemeClr val="accent6"/>
                        </a:solidFill>
                        <a:latin typeface="Cambria Math" panose="02040503050406030204" pitchFamily="18" charset="0"/>
                      </a:rPr>
                      <m:t>= </m:t>
                    </m:r>
                    <m:f>
                      <m:fPr>
                        <m:ctrlPr>
                          <a:rPr lang="es-MX" sz="2400" b="0" i="1">
                            <a:solidFill>
                              <a:schemeClr val="accent6"/>
                            </a:solidFill>
                            <a:latin typeface="Cambria Math" panose="02040503050406030204" pitchFamily="18" charset="0"/>
                          </a:rPr>
                        </m:ctrlPr>
                      </m:fPr>
                      <m:num>
                        <m:r>
                          <a:rPr lang="es-MX" sz="2400" b="0" i="1">
                            <a:solidFill>
                              <a:schemeClr val="accent6"/>
                            </a:solidFill>
                            <a:latin typeface="Cambria Math" panose="02040503050406030204" pitchFamily="18" charset="0"/>
                            <a:ea typeface="Cambria Math" panose="02040503050406030204" pitchFamily="18" charset="0"/>
                          </a:rPr>
                          <m:t>𝜎</m:t>
                        </m:r>
                      </m:num>
                      <m:den>
                        <m:acc>
                          <m:accPr>
                            <m:chr m:val="̅"/>
                            <m:ctrlPr>
                              <a:rPr lang="es-MX" sz="2400" b="0" i="1">
                                <a:solidFill>
                                  <a:schemeClr val="accent6"/>
                                </a:solidFill>
                                <a:latin typeface="Cambria Math" panose="02040503050406030204" pitchFamily="18" charset="0"/>
                                <a:ea typeface="Cambria Math" panose="02040503050406030204" pitchFamily="18" charset="0"/>
                              </a:rPr>
                            </m:ctrlPr>
                          </m:accPr>
                          <m:e>
                            <m:r>
                              <a:rPr lang="es-MX" sz="2400" b="0" i="1">
                                <a:solidFill>
                                  <a:schemeClr val="accent6"/>
                                </a:solidFill>
                                <a:latin typeface="Cambria Math" panose="02040503050406030204" pitchFamily="18" charset="0"/>
                                <a:ea typeface="Cambria Math" panose="02040503050406030204" pitchFamily="18" charset="0"/>
                              </a:rPr>
                              <m:t>𝑘</m:t>
                            </m:r>
                          </m:e>
                        </m:acc>
                      </m:den>
                    </m:f>
                  </m:oMath>
                </m:oMathPara>
              </a14:m>
              <a:endParaRPr lang="es-GT" sz="2400">
                <a:solidFill>
                  <a:schemeClr val="accent6"/>
                </a:solidFill>
              </a:endParaRPr>
            </a:p>
          </xdr:txBody>
        </xdr:sp>
      </mc:Choice>
      <mc:Fallback xmlns="">
        <xdr:sp macro="" textlink="">
          <xdr:nvSpPr>
            <xdr:cNvPr id="21" name="CuadroTexto 3">
              <a:extLst>
                <a:ext uri="{FF2B5EF4-FFF2-40B4-BE49-F238E27FC236}">
                  <a16:creationId xmlns:a16="http://schemas.microsoft.com/office/drawing/2014/main" id="{6B6B9E78-4C04-4F07-9079-8FB66DEB3D1D}"/>
                </a:ext>
              </a:extLst>
            </xdr:cNvPr>
            <xdr:cNvSpPr txBox="1"/>
          </xdr:nvSpPr>
          <xdr:spPr>
            <a:xfrm>
              <a:off x="5266652" y="4766153"/>
              <a:ext cx="1119666" cy="649280"/>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s-MX" sz="2400" b="0" i="0">
                  <a:solidFill>
                    <a:schemeClr val="accent6"/>
                  </a:solidFill>
                  <a:latin typeface="Cambria Math" panose="02040503050406030204" pitchFamily="18" charset="0"/>
                  <a:ea typeface="Cambria Math" panose="02040503050406030204" pitchFamily="18" charset="0"/>
                </a:rPr>
                <a:t>𝐶𝑉</a:t>
              </a:r>
              <a:r>
                <a:rPr lang="es-MX" sz="2400" b="0" i="0">
                  <a:solidFill>
                    <a:schemeClr val="accent6"/>
                  </a:solidFill>
                  <a:latin typeface="Cambria Math" panose="02040503050406030204" pitchFamily="18" charset="0"/>
                </a:rPr>
                <a:t>= </a:t>
              </a:r>
              <a:r>
                <a:rPr lang="es-MX" sz="2400" b="0" i="0">
                  <a:solidFill>
                    <a:schemeClr val="accent6"/>
                  </a:solidFill>
                  <a:latin typeface="Cambria Math" panose="02040503050406030204" pitchFamily="18" charset="0"/>
                  <a:ea typeface="Cambria Math" panose="02040503050406030204" pitchFamily="18" charset="0"/>
                </a:rPr>
                <a:t> 𝜎/𝑘 ̅ </a:t>
              </a:r>
              <a:endParaRPr lang="es-GT" sz="2400">
                <a:solidFill>
                  <a:schemeClr val="accent6"/>
                </a:solidFill>
              </a:endParaRPr>
            </a:p>
          </xdr:txBody>
        </xdr:sp>
      </mc:Fallback>
    </mc:AlternateContent>
    <xdr:clientData/>
  </xdr:twoCellAnchor>
  <xdr:twoCellAnchor>
    <xdr:from>
      <xdr:col>1</xdr:col>
      <xdr:colOff>50255</xdr:colOff>
      <xdr:row>61</xdr:row>
      <xdr:rowOff>164273</xdr:rowOff>
    </xdr:from>
    <xdr:to>
      <xdr:col>7</xdr:col>
      <xdr:colOff>209549</xdr:colOff>
      <xdr:row>66</xdr:row>
      <xdr:rowOff>47625</xdr:rowOff>
    </xdr:to>
    <xdr:sp macro="" textlink="">
      <xdr:nvSpPr>
        <xdr:cNvPr id="37" name="CuadroTexto 7">
          <a:extLst>
            <a:ext uri="{FF2B5EF4-FFF2-40B4-BE49-F238E27FC236}">
              <a16:creationId xmlns:a16="http://schemas.microsoft.com/office/drawing/2014/main" id="{A6D6253D-F4B8-484B-A5BF-6CF7DFDF74E4}"/>
            </a:ext>
            <a:ext uri="{147F2762-F138-4A5C-976F-8EAC2B608ADB}">
              <a16:predDERef xmlns:a16="http://schemas.microsoft.com/office/drawing/2014/main" pred="{6B6B9E78-4C04-4F07-9079-8FB66DEB3D1D}"/>
            </a:ext>
          </a:extLst>
        </xdr:cNvPr>
        <xdr:cNvSpPr txBox="1"/>
      </xdr:nvSpPr>
      <xdr:spPr>
        <a:xfrm>
          <a:off x="1336130" y="12280073"/>
          <a:ext cx="5350419" cy="7977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t>A)</a:t>
          </a:r>
          <a:r>
            <a:rPr lang="es-GT" sz="1100" b="1" baseline="0"/>
            <a:t> Si se desea optar por la acción que mejor rendimiento provenga sin importar el riesgo, se recomiendo la acción V, este cuenta con un rendimiento esperado del 10.20%  con una desviación del 8.51%  que su contraparte  la acción L que solo cuenta con un 7.7% de rendimiento esperado con una desviación del 8.51%</a:t>
          </a:r>
          <a:br>
            <a:rPr lang="es-GT" sz="1100" baseline="0"/>
          </a:br>
          <a:endParaRPr lang="es-GT" sz="1100" baseline="0"/>
        </a:p>
      </xdr:txBody>
    </xdr:sp>
    <xdr:clientData/>
  </xdr:twoCellAnchor>
  <xdr:twoCellAnchor>
    <xdr:from>
      <xdr:col>0</xdr:col>
      <xdr:colOff>1276350</xdr:colOff>
      <xdr:row>67</xdr:row>
      <xdr:rowOff>180975</xdr:rowOff>
    </xdr:from>
    <xdr:to>
      <xdr:col>7</xdr:col>
      <xdr:colOff>180975</xdr:colOff>
      <xdr:row>77</xdr:row>
      <xdr:rowOff>66675</xdr:rowOff>
    </xdr:to>
    <xdr:sp macro="" textlink="">
      <xdr:nvSpPr>
        <xdr:cNvPr id="39" name="CuadroTexto 1">
          <a:extLst>
            <a:ext uri="{FF2B5EF4-FFF2-40B4-BE49-F238E27FC236}">
              <a16:creationId xmlns:a16="http://schemas.microsoft.com/office/drawing/2014/main" id="{BB43F9E6-6DC7-346F-BBC4-07AFE33E5D11}"/>
            </a:ext>
            <a:ext uri="{147F2762-F138-4A5C-976F-8EAC2B608ADB}">
              <a16:predDERef xmlns:a16="http://schemas.microsoft.com/office/drawing/2014/main" pred="{A6D6253D-F4B8-484B-A5BF-6CF7DFDF74E4}"/>
            </a:ext>
          </a:extLst>
        </xdr:cNvPr>
        <xdr:cNvSpPr txBox="1"/>
      </xdr:nvSpPr>
      <xdr:spPr>
        <a:xfrm>
          <a:off x="1276350" y="13592175"/>
          <a:ext cx="5381625" cy="1790700"/>
        </a:xfrm>
        <a:prstGeom prst="rect">
          <a:avLst/>
        </a:prstGeom>
        <a:solidFill>
          <a:schemeClr val="lt1"/>
        </a:solidFill>
        <a:ln w="9525" cmpd="sng">
          <a:solidFill>
            <a:schemeClr val="lt1">
              <a:shade val="50000"/>
            </a:schemeClr>
          </a:solidFill>
        </a:ln>
      </xdr:spPr>
      <xdr:txBody>
        <a:bodyPr vertOverflow="clip" horzOverflow="clip" rtlCol="0" anchor="t"/>
        <a:lstStyle/>
        <a:p>
          <a:r>
            <a:rPr lang="es-GT" sz="1100" b="1" baseline="0">
              <a:effectLst/>
              <a:latin typeface="+mn-lt"/>
              <a:ea typeface="+mn-ea"/>
              <a:cs typeface="+mn-cs"/>
            </a:rPr>
            <a:t>B) Si se desea optar por una acción tomando en cuenta el riesgo que este posee se le recomienda lo siguiente:</a:t>
          </a:r>
        </a:p>
        <a:p>
          <a:endParaRPr lang="es-GT" b="1">
            <a:effectLst/>
          </a:endParaRPr>
        </a:p>
        <a:p>
          <a:r>
            <a:rPr lang="es-GT" sz="1100" b="1" baseline="0">
              <a:effectLst/>
              <a:latin typeface="+mn-lt"/>
              <a:ea typeface="+mn-ea"/>
              <a:cs typeface="+mn-cs"/>
            </a:rPr>
            <a:t>Si es una persona buscadora de riezgo se recomienda elegir la acción L, debido que este cuenta con un coeficiente de variación de 104.55%, aunque esta solo otorge un 7.7% de rendimiento esperado, por lo cual no es muy recomendado debido a quel riesgo es bastante alto en comparación al rendimiento que se obtendra de dicha accioón. Ahora si se es una persona que desea menos riezgos se recomienda la acción V, esto debido que cuenta con el coeficiente  de variación de 83.40%  y ademas en relación de su rendimiento esperado es superior.</a:t>
          </a:r>
          <a:br>
            <a:rPr lang="es-GT" sz="1100" baseline="0">
              <a:effectLst/>
              <a:latin typeface="+mn-lt"/>
              <a:ea typeface="+mn-ea"/>
              <a:cs typeface="+mn-cs"/>
            </a:rPr>
          </a:br>
          <a:endParaRPr lang="es-GT">
            <a:effectLst/>
          </a:endParaRPr>
        </a:p>
        <a:p>
          <a:pPr algn="l"/>
          <a:endParaRPr lang="en-US"/>
        </a:p>
      </xdr:txBody>
    </xdr:sp>
    <xdr:clientData/>
  </xdr:twoCellAnchor>
  <xdr:twoCellAnchor editAs="oneCell">
    <xdr:from>
      <xdr:col>5</xdr:col>
      <xdr:colOff>563580</xdr:colOff>
      <xdr:row>59</xdr:row>
      <xdr:rowOff>24480</xdr:rowOff>
    </xdr:from>
    <xdr:to>
      <xdr:col>6</xdr:col>
      <xdr:colOff>366960</xdr:colOff>
      <xdr:row>60</xdr:row>
      <xdr:rowOff>250560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2" name="Entrada de lápiz 1">
              <a:extLst>
                <a:ext uri="{FF2B5EF4-FFF2-40B4-BE49-F238E27FC236}">
                  <a16:creationId xmlns:a16="http://schemas.microsoft.com/office/drawing/2014/main" id="{41B57B17-C66F-8406-B19E-F9534270DB1A}"/>
                </a:ext>
              </a:extLst>
            </xdr14:cNvPr>
            <xdr14:cNvContentPartPr/>
          </xdr14:nvContentPartPr>
          <xdr14:nvPr macro=""/>
          <xdr14:xfrm>
            <a:off x="5661360" y="11347800"/>
            <a:ext cx="588240" cy="408960"/>
          </xdr14:xfrm>
        </xdr:contentPart>
      </mc:Choice>
      <mc:Fallback xmlns="">
        <xdr:pic>
          <xdr:nvPicPr>
            <xdr:cNvPr id="2" name="Entrada de lápiz 1">
              <a:extLst>
                <a:ext uri="{FF2B5EF4-FFF2-40B4-BE49-F238E27FC236}">
                  <a16:creationId xmlns:a16="http://schemas.microsoft.com/office/drawing/2014/main" id="{41B57B17-C66F-8406-B19E-F9534270DB1A}"/>
                </a:ext>
              </a:extLst>
            </xdr:cNvPr>
            <xdr:cNvPicPr/>
          </xdr:nvPicPr>
          <xdr:blipFill>
            <a:blip xmlns:r="http://schemas.openxmlformats.org/officeDocument/2006/relationships" r:embed="rId3"/>
            <a:stretch>
              <a:fillRect/>
            </a:stretch>
          </xdr:blipFill>
          <xdr:spPr>
            <a:xfrm>
              <a:off x="5643360" y="11330160"/>
              <a:ext cx="623880" cy="444600"/>
            </a:xfrm>
            <a:prstGeom prst="rect">
              <a:avLst/>
            </a:prstGeom>
          </xdr:spPr>
        </xdr:pic>
      </mc:Fallback>
    </mc:AlternateContent>
    <xdr:clientData/>
  </xdr:twoCellAnchor>
  <xdr:twoCellAnchor editAs="oneCell">
    <xdr:from>
      <xdr:col>6</xdr:col>
      <xdr:colOff>449400</xdr:colOff>
      <xdr:row>69</xdr:row>
      <xdr:rowOff>13440</xdr:rowOff>
    </xdr:from>
    <xdr:to>
      <xdr:col>7</xdr:col>
      <xdr:colOff>220380</xdr:colOff>
      <xdr:row>71</xdr:row>
      <xdr:rowOff>4800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3" name="Entrada de lápiz 2">
              <a:extLst>
                <a:ext uri="{FF2B5EF4-FFF2-40B4-BE49-F238E27FC236}">
                  <a16:creationId xmlns:a16="http://schemas.microsoft.com/office/drawing/2014/main" id="{1CDED7BC-56EE-57C5-8063-94B482CA7C68}"/>
                </a:ext>
              </a:extLst>
            </xdr14:cNvPr>
            <xdr14:cNvContentPartPr/>
          </xdr14:nvContentPartPr>
          <xdr14:nvPr macro=""/>
          <xdr14:xfrm>
            <a:off x="6332040" y="13363680"/>
            <a:ext cx="555840" cy="357120"/>
          </xdr14:xfrm>
        </xdr:contentPart>
      </mc:Choice>
      <mc:Fallback xmlns="">
        <xdr:pic>
          <xdr:nvPicPr>
            <xdr:cNvPr id="3" name="Entrada de lápiz 2">
              <a:extLst>
                <a:ext uri="{FF2B5EF4-FFF2-40B4-BE49-F238E27FC236}">
                  <a16:creationId xmlns:a16="http://schemas.microsoft.com/office/drawing/2014/main" id="{1CDED7BC-56EE-57C5-8063-94B482CA7C68}"/>
                </a:ext>
              </a:extLst>
            </xdr:cNvPr>
            <xdr:cNvPicPr/>
          </xdr:nvPicPr>
          <xdr:blipFill>
            <a:blip xmlns:r="http://schemas.openxmlformats.org/officeDocument/2006/relationships" r:embed="rId5"/>
            <a:stretch>
              <a:fillRect/>
            </a:stretch>
          </xdr:blipFill>
          <xdr:spPr>
            <a:xfrm>
              <a:off x="6314040" y="13345680"/>
              <a:ext cx="591480" cy="3927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19:40.319"/>
    </inkml:context>
    <inkml:brush xml:id="br0">
      <inkml:brushProperty name="width" value="0.1" units="cm"/>
      <inkml:brushProperty name="height" value="0.1" units="cm"/>
      <inkml:brushProperty name="color" value="#E71224"/>
    </inkml:brush>
  </inkml:definitions>
  <inkml:trace contextRef="#ctx0" brushRef="#br0">1 0 24575,'11'1'0,"1"0"0,-1 0 0,1 1 0,-1 1 0,1 0 0,-1 0 0,0 1 0,19 10 0,1 4 0,44 32 0,-55-37 0,230 189 0,-18 18 0,-171-161 0,213 214 0,264 338 0,-199-165-1275,-335-441 1185,8 11-6736</inkml:trace>
  <inkml:trace contextRef="#ctx0" brushRef="#br0" timeOffset="650.14">1800 127 24575,'-3'1'0,"0"-1"0,0 1 0,0-1 0,1 1 0,-1 0 0,0 0 0,1 0 0,-1 1 0,1-1 0,-1 0 0,1 1 0,0 0 0,-1-1 0,-2 4 0,-30 35 0,21-23 0,-242 310 0,150-186 0,-460 624-616,47 34-862,485-740-4619</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19:53.006"/>
    </inkml:context>
    <inkml:brush xml:id="br0">
      <inkml:brushProperty name="width" value="0.1" units="cm"/>
      <inkml:brushProperty name="height" value="0.1" units="cm"/>
      <inkml:brushProperty name="color" value="#E71224"/>
    </inkml:brush>
  </inkml:definitions>
  <inkml:trace contextRef="#ctx0" brushRef="#br0">5 175 24575,'-2'53'0,"0"-31"0,2 1 0,0-1 0,5 26 0,-5-47 0,0 0 0,0-1 0,0 1 0,0 0 0,0 0 0,1-1 0,-1 1 0,0 0 0,1-1 0,-1 1 0,0-1 0,1 1 0,-1 0 0,1-1 0,-1 1 0,0-1 0,1 1 0,0-1 0,-1 1 0,1-1 0,-1 0 0,1 1 0,-1-1 0,1 0 0,0 1 0,-1-1 0,1 0 0,0 0 0,0 1 0,-1-1 0,1 0 0,0 0 0,-1 0 0,1 0 0,0 0 0,-1 0 0,1 0 0,0 0 0,0 0 0,-1-1 0,1 1 0,0 0 0,-1 0 0,1-1 0,1 1 0,34-22 0,-27 16 0,123-93 0,-9 6 0,80-30-1365,-184 110-5461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19:51"/>
    </inkml:context>
    <inkml:brush xml:id="br0">
      <inkml:brushProperty name="width" value="0.1" units="cm"/>
      <inkml:brushProperty name="height" value="0.1" units="cm"/>
      <inkml:brushProperty name="color" value="#E71224"/>
    </inkml:brush>
  </inkml:definitions>
  <inkml:trace contextRef="#ctx0" brushRef="#br0">149 559 24575,'3'-1'0,"1"0"0,-1 0 0,1 0 0,-1-1 0,1 1 0,-1-1 0,0 0 0,0 0 0,0 0 0,0-1 0,3-2 0,8-6 0,295-176 0,-186 116 0,-16 12 0,45-27 0,-129 71 0,-1-1 0,-1-1 0,0-1 0,25-28 0,-37 37-1365</inkml:trace>
  <inkml:trace contextRef="#ctx0" brushRef="#br0" timeOffset="661.43">1 93 24575,'10'11'0,"16"11"0,23 12 0,26 18 0,18 12 0,0 1 0,-4-2 0,-4-5 0,-1-2 0,-8-7 0,-3 0 0,1-2 0,6 5 0,-7-1 0,-9-4 0,-12-9 0,-10-7 0,-14-10-8191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0:00.353"/>
    </inkml:context>
    <inkml:brush xml:id="br0">
      <inkml:brushProperty name="width" value="0.1" units="cm"/>
      <inkml:brushProperty name="height" value="0.1" units="cm"/>
      <inkml:brushProperty name="color" value="#E71224"/>
    </inkml:brush>
  </inkml:definitions>
  <inkml:trace contextRef="#ctx0" brushRef="#br0">1 508 24575,'-1'-3'0,"9"-6"0,8-7 0,10-5 0,8-3 0,8-1 0,4-3 0,6-4 0,-3-3 0,1-4 0,-4 5 0,-7 5 0,-5 3 0,-6 7 0,-8 3 0</inkml:trace>
  <inkml:trace contextRef="#ctx0" brushRef="#br0" timeOffset="551.71">86 0 24575,'1'11'0,"1"-1"0,1 0 0,0 0 0,0 0 0,1-1 0,0 1 0,1-1 0,10 16 0,-1 1 0,48 94 0,120 243 0,-154-294-1365,-21-51-5461</inkml:trace>
  <inkml:trace contextRef="#ctx0" brushRef="#br0" timeOffset="1302.6">1 1778 24575,'3'-1'0,"0"-1"0,0 1 0,0-1 0,0 0 0,0 0 0,0-1 0,0 1 0,-1-1 0,1 1 0,-1-1 0,3-4 0,5-4 0,50-45 0,108-110 0,-116 116 0,99-74 0,-102 86 0,0-15-1365</inkml:trace>
  <inkml:trace contextRef="#ctx0" brushRef="#br0" timeOffset="1835.91">128 1228 24575,'3'4'0,"9"8"0,6 6 0,7 10 0,6 12 0,5 9 0,8 8 0,3 1 0,1 1 0,-1 2 0,-8-3 0,-7-10 0,-5-11 0,-8-7 0,-7-10-8191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0:03.213"/>
    </inkml:context>
    <inkml:brush xml:id="br0">
      <inkml:brushProperty name="width" value="0.1" units="cm"/>
      <inkml:brushProperty name="height" value="0.1" units="cm"/>
      <inkml:brushProperty name="color" value="#E71224"/>
    </inkml:brush>
  </inkml:definitions>
  <inkml:trace contextRef="#ctx0" brushRef="#br0">1 2223 24575,'1'-24'0,"1"0"0,2 1 0,0-1 0,2 1 0,10-31 0,-3 14 0,232-704 0,-232 705 0,81-217 0,249-481 0,-319 693-1365,-8 13-5461</inkml:trace>
  <inkml:trace contextRef="#ctx0" brushRef="#br0" timeOffset="513.68">234 0 24575,'0'7'0,"1"-1"0,0 1 0,1-1 0,-1 0 0,1 1 0,6 10 0,-2 0 0,9 19 0,1-1 0,2-1 0,23 34 0,74 92 0,-92-129 0,64 85 0,176 252 0,-50-7 54,-128-204-3384,-63-113 1459,26 75 0,-41-100 698</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0:34.818"/>
    </inkml:context>
    <inkml:brush xml:id="br0">
      <inkml:brushProperty name="width" value="0.1" units="cm"/>
      <inkml:brushProperty name="height" value="0.1" units="cm"/>
      <inkml:brushProperty name="color" value="#E71224"/>
    </inkml:brush>
  </inkml:definitions>
  <inkml:trace contextRef="#ctx0" brushRef="#br0">830 0 24575,'6'3'0,"1"1"0,0-1 0,-1 1 0,0 0 0,0 0 0,0 1 0,6 6 0,3 2 0,279 267 0,-24 26 0,-73-59 0,6 8 0,-177-228-1365,-5-8-5461</inkml:trace>
  <inkml:trace contextRef="#ctx0" brushRef="#br0" timeOffset="669.13">1782 0 24575,'-5'1'0,"1"1"0,0-1 0,0 1 0,1 0 0,-1 0 0,0 0 0,0 0 0,1 1 0,0-1 0,-1 1 0,1 0 0,0 0 0,0 0 0,-4 6 0,1-2 0,-230 266 0,104-116 0,-1042 1079-593,1035-1102-674,103-98-5064</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2:06.265"/>
    </inkml:context>
    <inkml:brush xml:id="br0">
      <inkml:brushProperty name="width" value="0.1" units="cm"/>
      <inkml:brushProperty name="height" value="0.1" units="cm"/>
      <inkml:brushProperty name="color" value="#E71224"/>
    </inkml:brush>
  </inkml:definitions>
  <inkml:trace contextRef="#ctx0" brushRef="#br0">1 0 24575,'0'0'-8191</inkml:trace>
  <inkml:trace contextRef="#ctx0" brushRef="#br0" timeOffset="507.91">1 0 24575,'0'0'-8191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1:14.590"/>
    </inkml:context>
    <inkml:brush xml:id="br0">
      <inkml:brushProperty name="width" value="0.1" units="cm"/>
      <inkml:brushProperty name="height" value="0.1" units="cm"/>
      <inkml:brushProperty name="color" value="#E71224"/>
    </inkml:brush>
  </inkml:definitions>
  <inkml:trace contextRef="#ctx0" brushRef="#br0">1 566 24575,'0'55'0,"0"107"0,23 185 0,-22-340 0,-1 2 0,2 1 0,0 0 0,0-1 0,0 1 0,8 17 0,-10-26 0,1-1 0,-1 1 0,0 0 0,1-1 0,-1 1 0,1 0 0,-1-1 0,0 1 0,1-1 0,0 1 0,-1 0 0,1-1 0,-1 1 0,1-1 0,0 0 0,-1 1 0,1-1 0,0 0 0,-1 1 0,1-1 0,0 0 0,-1 1 0,1-1 0,0 0 0,0 0 0,-1 0 0,1 0 0,0 0 0,1 0 0,0-1 0,1 0 0,-1 0 0,1 0 0,-1 0 0,0-1 0,1 1 0,-1-1 0,4-3 0,142-135 0,-59 52 0,101-81 0,6 9 0,8 8 0,333-187 0,-523 332-81,188-118-1203,-165 97-5542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1:15.553"/>
    </inkml:context>
    <inkml:brush xml:id="br0">
      <inkml:brushProperty name="width" value="0.1" units="cm"/>
      <inkml:brushProperty name="height" value="0.1" units="cm"/>
      <inkml:brushProperty name="color" value="#E71224"/>
    </inkml:brush>
  </inkml:definitions>
  <inkml:trace contextRef="#ctx0" brushRef="#br0">0 915 24575,'18'66'0,"-3"1"0,12 127 0,-15-96 0,25 155 0,-37-248 0,0-1 0,1 1 0,0-1 0,0 0 0,0 0 0,1 1 0,0-1 0,-1 0 0,1 0 0,5 7 0,-6-11 0,0 1 0,-1-1 0,1 1 0,0-1 0,0 1 0,-1-1 0,1 0 0,0 1 0,0-1 0,0 0 0,-1 0 0,1 0 0,0 1 0,0-1 0,0 0 0,0 0 0,0 0 0,0 0 0,-1-1 0,1 1 0,2 0 0,0-2 0,1 1 0,-1 0 0,0-1 0,1 0 0,-1 0 0,0 0 0,5-4 0,39-37 0,85-97 0,-56 55 0,106-100 0,294-230 0,239-106 0,-411 325-542,-261 169-281,-10 6-6003</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1:19.224"/>
    </inkml:context>
    <inkml:brush xml:id="br0">
      <inkml:brushProperty name="width" value="0.1" units="cm"/>
      <inkml:brushProperty name="height" value="0.1" units="cm"/>
      <inkml:brushProperty name="color" value="#E71224"/>
    </inkml:brush>
  </inkml:definitions>
  <inkml:trace contextRef="#ctx0" brushRef="#br0">0 812 24575,'10'11'0,"-1"0"0,0 0 0,-1 1 0,-1 0 0,0 1 0,0 0 0,-1 0 0,8 27 0,-1 9 0,9 62 0,-4-14 0,-15-83 0,0 1 0,0-1 0,1-1 0,1 1 0,7 16 0,-11-28 0,0 1 0,1-1 0,-1 0 0,0 1 0,1-1 0,-1 0 0,1 0 0,0 0 0,0 0 0,0-1 0,0 1 0,0 0 0,0-1 0,0 1 0,0-1 0,1 0 0,-1 0 0,0 0 0,1 0 0,-1 0 0,1-1 0,-1 1 0,1-1 0,0 1 0,-1-1 0,1 0 0,-1 0 0,1 0 0,0 0 0,2-1 0,15-5 0,-1-1 0,0-1 0,-1 0 0,1-1 0,-2-2 0,25-16 0,9-6 0,468-262 0,220-93-1376,13 32-312,-502 240 912,-84 38-3575</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1:22.442"/>
    </inkml:context>
    <inkml:brush xml:id="br0">
      <inkml:brushProperty name="width" value="0.1" units="cm"/>
      <inkml:brushProperty name="height" value="0.1" units="cm"/>
      <inkml:brushProperty name="color" value="#E71224"/>
    </inkml:brush>
  </inkml:definitions>
  <inkml:trace contextRef="#ctx0" brushRef="#br0">1 481 24575,'15'25'0,"-2"0"0,0 0 0,-2 1 0,0 1 0,-2 0 0,-1 1 0,5 32 0,14 199 0,-26-246 0,-1-11 0,0 0 0,0 0 0,0 0 0,0-1 0,0 1 0,0 0 0,1 0 0,-1 0 0,1 0 0,-1 0 0,1 0 0,0 0 0,0-1 0,0 1 0,0 0 0,0-1 0,0 1 0,0-1 0,0 1 0,3 1 0,-3-3 0,-1 1 0,1-1 0,0 0 0,0 0 0,0 0 0,0 0 0,-1 0 0,1 0 0,0 0 0,0 0 0,0 0 0,0 0 0,-1-1 0,1 1 0,0 0 0,0-1 0,-1 1 0,2-1 0,23-18 0,252-301 0,-140 155 0,320-321-1365,-413 443-5461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1:46.831"/>
    </inkml:context>
    <inkml:brush xml:id="br0">
      <inkml:brushProperty name="width" value="0.1" units="cm"/>
      <inkml:brushProperty name="height" value="0.1" units="cm"/>
      <inkml:brushProperty name="color" value="#E71224"/>
    </inkml:brush>
  </inkml:definitions>
  <inkml:trace contextRef="#ctx0" brushRef="#br0">1 757 24575,'0'341'0,"-1"-338"0,1 0 0,0 0 0,0 0 0,1 0 0,-1 0 0,1 0 0,-1 0 0,1 0 0,1 3 0,-1-5 0,-1-1 0,0 0 0,0 1 0,1-1 0,-1 0 0,0 0 0,1 1 0,-1-1 0,0 0 0,1 0 0,-1 1 0,0-1 0,1 0 0,-1 0 0,1 0 0,-1 0 0,0 0 0,1 1 0,-1-1 0,1 0 0,-1 0 0,0 0 0,1 0 0,-1 0 0,1 0 0,0-1 0,17-9 0,13-16 0,-2-2 0,28-35 0,23-22 0,32-22 0,196-144 0,-48 83 0,377-183 0,-585 324-1365,-18 9-5461</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1T20:21:55.993"/>
    </inkml:context>
    <inkml:brush xml:id="br0">
      <inkml:brushProperty name="width" value="0.1" units="cm"/>
      <inkml:brushProperty name="height" value="0.1" units="cm"/>
      <inkml:brushProperty name="color" value="#E71224"/>
    </inkml:brush>
  </inkml:definitions>
  <inkml:trace contextRef="#ctx0" brushRef="#br0">1 957 24575,'0'4'0,"0"4"0,0 5 0,3-4 0,27-24 0,19-21 0,15-15 0,19-17 0,16-11 0,21-11 0,29-14 0,22-4 0,14-3 0,1 5-556,-21 11 556,-27 20 0,-37 22-7635</inkml:trace>
</inkm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A384-7E16-49BD-BF8E-30A6EC47797C}">
  <dimension ref="A1:U53"/>
  <sheetViews>
    <sheetView tabSelected="1" topLeftCell="A11" workbookViewId="0">
      <selection activeCell="M22" sqref="M22"/>
    </sheetView>
  </sheetViews>
  <sheetFormatPr baseColWidth="10" defaultColWidth="11.44140625" defaultRowHeight="14.4" x14ac:dyDescent="0.3"/>
  <cols>
    <col min="1" max="1" width="11.44140625" bestFit="1" customWidth="1"/>
  </cols>
  <sheetData>
    <row r="1" spans="1:21" ht="15.6" x14ac:dyDescent="0.3">
      <c r="A1" s="70" t="s">
        <v>0</v>
      </c>
      <c r="B1" s="69"/>
      <c r="C1" s="69"/>
      <c r="D1" s="69"/>
      <c r="E1" s="69"/>
      <c r="F1" s="68"/>
      <c r="G1" s="68"/>
      <c r="H1" s="68"/>
      <c r="I1" s="68"/>
      <c r="J1" s="68"/>
      <c r="K1" s="68"/>
      <c r="L1" s="68"/>
      <c r="M1" s="68"/>
      <c r="N1" s="68"/>
      <c r="O1" s="68"/>
      <c r="P1" s="68"/>
      <c r="Q1" s="68"/>
      <c r="R1" s="68"/>
      <c r="S1" s="67"/>
      <c r="T1" s="55"/>
      <c r="U1" s="55"/>
    </row>
    <row r="2" spans="1:21" ht="15.6" x14ac:dyDescent="0.3">
      <c r="A2" s="66" t="s">
        <v>1</v>
      </c>
      <c r="B2" s="63"/>
      <c r="C2" s="63"/>
      <c r="D2" s="63"/>
      <c r="E2" s="63"/>
      <c r="F2" s="61"/>
      <c r="G2" s="61"/>
      <c r="H2" s="61"/>
      <c r="I2" s="61"/>
      <c r="J2" s="61"/>
      <c r="K2" s="61"/>
      <c r="L2" s="61"/>
      <c r="M2" s="61"/>
      <c r="N2" s="61"/>
      <c r="O2" s="61"/>
      <c r="P2" s="61"/>
      <c r="Q2" s="61"/>
      <c r="R2" s="61"/>
      <c r="S2" s="60"/>
      <c r="T2" s="55"/>
      <c r="U2" s="55"/>
    </row>
    <row r="3" spans="1:21" ht="15.6" x14ac:dyDescent="0.3">
      <c r="A3" s="66" t="s">
        <v>2</v>
      </c>
      <c r="B3" s="63"/>
      <c r="C3" s="63"/>
      <c r="D3" s="63"/>
      <c r="E3" s="63"/>
      <c r="F3" s="61"/>
      <c r="G3" s="61"/>
      <c r="H3" s="61"/>
      <c r="I3" s="61"/>
      <c r="J3" s="61"/>
      <c r="K3" s="61"/>
      <c r="L3" s="61"/>
      <c r="M3" s="61"/>
      <c r="N3" s="61"/>
      <c r="O3" s="61"/>
      <c r="P3" s="61"/>
      <c r="Q3" s="61"/>
      <c r="R3" s="61"/>
      <c r="S3" s="60"/>
      <c r="T3" s="55"/>
      <c r="U3" s="55"/>
    </row>
    <row r="4" spans="1:21" ht="15.6" x14ac:dyDescent="0.3">
      <c r="A4" s="64"/>
      <c r="B4" s="63"/>
      <c r="C4" s="63"/>
      <c r="D4" s="63"/>
      <c r="E4" s="63"/>
      <c r="F4" s="61"/>
      <c r="G4" s="61"/>
      <c r="H4" s="61"/>
      <c r="I4" s="61"/>
      <c r="J4" s="61"/>
      <c r="K4" s="61"/>
      <c r="L4" s="61"/>
      <c r="M4" s="61"/>
      <c r="N4" s="61"/>
      <c r="O4" s="61"/>
      <c r="P4" s="61"/>
      <c r="Q4" s="61"/>
      <c r="R4" s="61"/>
      <c r="S4" s="60"/>
      <c r="T4" s="55"/>
      <c r="U4" s="55"/>
    </row>
    <row r="5" spans="1:21" ht="15.6" x14ac:dyDescent="0.3">
      <c r="A5" s="64"/>
      <c r="B5" s="63"/>
      <c r="C5" s="63"/>
      <c r="D5" s="63"/>
      <c r="E5" s="63"/>
      <c r="F5" s="61"/>
      <c r="G5" s="61"/>
      <c r="H5" s="61"/>
      <c r="I5" s="61"/>
      <c r="J5" s="61"/>
      <c r="K5" s="61"/>
      <c r="L5" s="61"/>
      <c r="M5" s="61"/>
      <c r="N5" s="61"/>
      <c r="O5" s="61"/>
      <c r="P5" s="61"/>
      <c r="Q5" s="61"/>
      <c r="R5" s="61"/>
      <c r="S5" s="60"/>
      <c r="T5" s="55"/>
      <c r="U5" s="55"/>
    </row>
    <row r="6" spans="1:21" ht="15.6" x14ac:dyDescent="0.3">
      <c r="A6" s="62"/>
      <c r="B6" s="63"/>
      <c r="C6" s="63"/>
      <c r="D6" s="63"/>
      <c r="E6" s="63"/>
      <c r="F6" s="61"/>
      <c r="G6" s="61"/>
      <c r="H6" s="61"/>
      <c r="I6" s="61"/>
      <c r="J6" s="61"/>
      <c r="K6" s="61"/>
      <c r="L6" s="61"/>
      <c r="M6" s="61"/>
      <c r="N6" s="61"/>
      <c r="O6" s="61"/>
      <c r="P6" s="61"/>
      <c r="Q6" s="61"/>
      <c r="R6" s="61"/>
      <c r="S6" s="60"/>
      <c r="T6" s="55"/>
      <c r="U6" s="55"/>
    </row>
    <row r="7" spans="1:21" ht="15.6" x14ac:dyDescent="0.3">
      <c r="A7" s="64"/>
      <c r="B7" s="63"/>
      <c r="C7" s="63"/>
      <c r="D7" s="63"/>
      <c r="E7" s="63"/>
      <c r="F7" s="61"/>
      <c r="G7" s="61"/>
      <c r="H7" s="61"/>
      <c r="I7" s="61"/>
      <c r="J7" s="61"/>
      <c r="K7" s="61"/>
      <c r="L7" s="61"/>
      <c r="M7" s="61"/>
      <c r="N7" s="61"/>
      <c r="O7" s="61"/>
      <c r="P7" s="61"/>
      <c r="Q7" s="61"/>
      <c r="R7" s="61"/>
      <c r="S7" s="60"/>
      <c r="T7" s="55"/>
      <c r="U7" s="55"/>
    </row>
    <row r="8" spans="1:21" ht="15.6" x14ac:dyDescent="0.3">
      <c r="A8" s="64"/>
      <c r="B8" s="63"/>
      <c r="C8" s="63"/>
      <c r="D8" s="63"/>
      <c r="E8" s="63"/>
      <c r="F8" s="61"/>
      <c r="G8" s="61"/>
      <c r="H8" s="61"/>
      <c r="I8" s="61"/>
      <c r="J8" s="61"/>
      <c r="K8" s="61"/>
      <c r="L8" s="61"/>
      <c r="M8" s="61"/>
      <c r="N8" s="61"/>
      <c r="O8" s="61"/>
      <c r="P8" s="61"/>
      <c r="Q8" s="61"/>
      <c r="R8" s="61"/>
      <c r="S8" s="60"/>
      <c r="T8" s="55"/>
      <c r="U8" s="55"/>
    </row>
    <row r="9" spans="1:21" ht="15.6" x14ac:dyDescent="0.3">
      <c r="A9" s="64"/>
      <c r="B9" s="63"/>
      <c r="C9" s="63"/>
      <c r="D9" s="63"/>
      <c r="E9" s="63"/>
      <c r="F9" s="61"/>
      <c r="G9" s="61"/>
      <c r="H9" s="61"/>
      <c r="I9" s="61"/>
      <c r="J9" s="61"/>
      <c r="K9" s="61"/>
      <c r="L9" s="61"/>
      <c r="M9" s="61"/>
      <c r="N9" s="61"/>
      <c r="O9" s="61"/>
      <c r="P9" s="61"/>
      <c r="Q9" s="61"/>
      <c r="R9" s="61"/>
      <c r="S9" s="60"/>
      <c r="T9" s="55"/>
      <c r="U9" s="55"/>
    </row>
    <row r="10" spans="1:21" ht="15.6" x14ac:dyDescent="0.3">
      <c r="A10" s="64"/>
      <c r="B10" s="63"/>
      <c r="C10" s="63"/>
      <c r="D10" s="63"/>
      <c r="E10" s="63"/>
      <c r="F10" s="61"/>
      <c r="G10" s="61"/>
      <c r="H10" s="61"/>
      <c r="I10" s="61"/>
      <c r="J10" s="61"/>
      <c r="K10" s="61"/>
      <c r="L10" s="61"/>
      <c r="M10" s="61"/>
      <c r="N10" s="61"/>
      <c r="O10" s="61"/>
      <c r="P10" s="61"/>
      <c r="Q10" s="61"/>
      <c r="R10" s="61"/>
      <c r="S10" s="60"/>
      <c r="T10" s="55"/>
      <c r="U10" s="55"/>
    </row>
    <row r="11" spans="1:21" ht="90" x14ac:dyDescent="1.45">
      <c r="A11" s="62"/>
      <c r="B11" s="63"/>
      <c r="C11" s="63"/>
      <c r="D11" s="63"/>
      <c r="E11" s="63"/>
      <c r="F11" s="61"/>
      <c r="G11" s="61"/>
      <c r="H11" s="65" t="s">
        <v>3</v>
      </c>
      <c r="I11" s="61"/>
      <c r="J11" s="61"/>
      <c r="K11" s="61"/>
      <c r="L11" s="61"/>
      <c r="M11" s="61"/>
      <c r="N11" s="61"/>
      <c r="O11" s="61"/>
      <c r="P11" s="61"/>
      <c r="Q11" s="61"/>
      <c r="R11" s="61"/>
      <c r="S11" s="60"/>
      <c r="T11" s="55"/>
      <c r="U11" s="55"/>
    </row>
    <row r="12" spans="1:21" ht="15.6" x14ac:dyDescent="0.3">
      <c r="A12" s="64"/>
      <c r="B12" s="63"/>
      <c r="C12" s="63"/>
      <c r="D12" s="63"/>
      <c r="E12" s="63"/>
      <c r="F12" s="61"/>
      <c r="G12" s="61"/>
      <c r="H12" s="61"/>
      <c r="I12" s="61"/>
      <c r="J12" s="61"/>
      <c r="K12" s="61"/>
      <c r="L12" s="61"/>
      <c r="M12" s="61"/>
      <c r="N12" s="61"/>
      <c r="O12" s="61"/>
      <c r="P12" s="61"/>
      <c r="Q12" s="61"/>
      <c r="R12" s="61"/>
      <c r="S12" s="60"/>
      <c r="T12" s="55"/>
      <c r="U12" s="55"/>
    </row>
    <row r="13" spans="1:21" ht="15.6" x14ac:dyDescent="0.3">
      <c r="A13" s="64"/>
      <c r="B13" s="63"/>
      <c r="C13" s="63"/>
      <c r="D13" s="63"/>
      <c r="E13" s="63"/>
      <c r="F13" s="61"/>
      <c r="G13" s="61"/>
      <c r="H13" s="61"/>
      <c r="I13" s="61"/>
      <c r="J13" s="61"/>
      <c r="K13" s="61"/>
      <c r="L13" s="61"/>
      <c r="M13" s="61"/>
      <c r="N13" s="61"/>
      <c r="O13" s="61"/>
      <c r="P13" s="61"/>
      <c r="Q13" s="61"/>
      <c r="R13" s="61"/>
      <c r="S13" s="60"/>
      <c r="T13" s="55"/>
      <c r="U13" s="55"/>
    </row>
    <row r="14" spans="1:21" ht="15.6" x14ac:dyDescent="0.3">
      <c r="A14" s="62"/>
      <c r="B14" s="63"/>
      <c r="C14" s="63"/>
      <c r="D14" s="63"/>
      <c r="E14" s="63"/>
      <c r="F14" s="61"/>
      <c r="G14" s="61"/>
      <c r="H14" s="61"/>
      <c r="I14" s="61"/>
      <c r="J14" s="61"/>
      <c r="K14" s="61"/>
      <c r="L14" s="61"/>
      <c r="M14" s="61"/>
      <c r="N14" s="61"/>
      <c r="O14" s="61"/>
      <c r="P14" s="61"/>
      <c r="Q14" s="61"/>
      <c r="R14" s="61"/>
      <c r="S14" s="60"/>
      <c r="T14" s="55"/>
      <c r="U14" s="55"/>
    </row>
    <row r="15" spans="1:21" ht="15.6" x14ac:dyDescent="0.3">
      <c r="A15" s="64"/>
      <c r="B15" s="63"/>
      <c r="C15" s="63"/>
      <c r="D15" s="63"/>
      <c r="E15" s="63"/>
      <c r="F15" s="61"/>
      <c r="G15" s="61"/>
      <c r="H15" s="61"/>
      <c r="I15" s="61"/>
      <c r="J15" s="61"/>
      <c r="K15" s="61"/>
      <c r="L15" s="61"/>
      <c r="M15" s="61"/>
      <c r="N15" s="61"/>
      <c r="O15" s="61"/>
      <c r="P15" s="61"/>
      <c r="Q15" s="61"/>
      <c r="R15" s="61"/>
      <c r="S15" s="60"/>
      <c r="T15" s="55"/>
      <c r="U15" s="55"/>
    </row>
    <row r="16" spans="1:21" ht="15.6" x14ac:dyDescent="0.3">
      <c r="A16" s="62"/>
      <c r="B16" s="61"/>
      <c r="C16" s="61"/>
      <c r="D16" s="61"/>
      <c r="E16" s="61"/>
      <c r="F16" s="61"/>
      <c r="G16" s="61"/>
      <c r="H16" s="61"/>
      <c r="I16" s="61"/>
      <c r="J16" s="61"/>
      <c r="K16" s="61"/>
      <c r="L16" s="61"/>
      <c r="M16" s="61"/>
      <c r="N16" s="61"/>
      <c r="O16" s="61"/>
      <c r="P16" s="61"/>
      <c r="Q16" s="61"/>
      <c r="R16" s="61"/>
      <c r="S16" s="60"/>
      <c r="T16" s="55"/>
      <c r="U16" s="55"/>
    </row>
    <row r="17" spans="1:21" ht="15.6" x14ac:dyDescent="0.3">
      <c r="A17" s="62"/>
      <c r="B17" s="61"/>
      <c r="C17" s="61"/>
      <c r="D17" s="61"/>
      <c r="E17" s="61"/>
      <c r="F17" s="61"/>
      <c r="G17" s="61"/>
      <c r="H17" s="61"/>
      <c r="I17" s="61"/>
      <c r="J17" s="61"/>
      <c r="K17" s="61"/>
      <c r="L17" s="61"/>
      <c r="M17" s="61"/>
      <c r="N17" s="61"/>
      <c r="O17" s="61"/>
      <c r="P17" s="61"/>
      <c r="Q17" s="61"/>
      <c r="R17" s="61"/>
      <c r="S17" s="60"/>
      <c r="T17" s="55"/>
      <c r="U17" s="55"/>
    </row>
    <row r="18" spans="1:21" ht="15.6" x14ac:dyDescent="0.3">
      <c r="A18" s="62"/>
      <c r="B18" s="61"/>
      <c r="C18" s="61"/>
      <c r="D18" s="61"/>
      <c r="E18" s="61"/>
      <c r="F18" s="61"/>
      <c r="G18" s="61"/>
      <c r="H18" s="61"/>
      <c r="I18" s="61"/>
      <c r="J18" s="61"/>
      <c r="K18" s="61"/>
      <c r="L18" s="61"/>
      <c r="M18" s="61"/>
      <c r="N18" s="61"/>
      <c r="O18" s="61"/>
      <c r="P18" s="61"/>
      <c r="Q18" s="61"/>
      <c r="R18" s="61"/>
      <c r="S18" s="60"/>
      <c r="T18" s="55"/>
      <c r="U18" s="55"/>
    </row>
    <row r="19" spans="1:21" ht="15.6" x14ac:dyDescent="0.3">
      <c r="A19" s="62"/>
      <c r="B19" s="61"/>
      <c r="C19" s="61"/>
      <c r="D19" s="61"/>
      <c r="E19" s="61"/>
      <c r="F19" s="61"/>
      <c r="G19" s="61"/>
      <c r="H19" s="61"/>
      <c r="I19" s="61"/>
      <c r="J19" s="61"/>
      <c r="K19" s="61"/>
      <c r="L19" s="61"/>
      <c r="M19" s="61"/>
      <c r="N19" s="61"/>
      <c r="O19" s="61"/>
      <c r="P19" s="61"/>
      <c r="Q19" s="61"/>
      <c r="R19" s="61"/>
      <c r="S19" s="60"/>
      <c r="T19" s="55"/>
      <c r="U19" s="55"/>
    </row>
    <row r="20" spans="1:21" ht="15.6" x14ac:dyDescent="0.3">
      <c r="A20" s="62"/>
      <c r="B20" s="61"/>
      <c r="C20" s="61"/>
      <c r="D20" s="61"/>
      <c r="E20" s="61"/>
      <c r="F20" s="61"/>
      <c r="G20" s="61"/>
      <c r="H20" s="61"/>
      <c r="I20" s="61"/>
      <c r="J20" s="61"/>
      <c r="K20" s="61"/>
      <c r="L20" s="61"/>
      <c r="M20" s="61"/>
      <c r="N20" s="61"/>
      <c r="O20" s="1"/>
      <c r="P20" s="61"/>
      <c r="Q20" s="61"/>
      <c r="R20" s="61"/>
      <c r="S20" s="60"/>
      <c r="T20" s="55"/>
      <c r="U20" s="55"/>
    </row>
    <row r="21" spans="1:21" ht="21" x14ac:dyDescent="0.4">
      <c r="A21" s="62"/>
      <c r="B21" s="61"/>
      <c r="C21" s="61"/>
      <c r="D21" s="61"/>
      <c r="E21" s="61"/>
      <c r="F21" s="61"/>
      <c r="G21" s="61"/>
      <c r="H21" s="61"/>
      <c r="I21" s="61"/>
      <c r="J21" s="61"/>
      <c r="K21" s="61"/>
      <c r="L21" s="61"/>
      <c r="M21" s="99" t="s">
        <v>110</v>
      </c>
      <c r="N21" s="61"/>
      <c r="O21" s="61" t="s">
        <v>4</v>
      </c>
      <c r="P21" s="61"/>
      <c r="Q21" s="61"/>
      <c r="R21" s="61"/>
      <c r="S21" s="60"/>
      <c r="T21" s="55"/>
      <c r="U21" s="55"/>
    </row>
    <row r="22" spans="1:21" ht="15.6" x14ac:dyDescent="0.3">
      <c r="A22" s="62"/>
      <c r="B22" s="61"/>
      <c r="C22" s="61"/>
      <c r="D22" s="61"/>
      <c r="E22" s="61"/>
      <c r="F22" s="61"/>
      <c r="G22" s="61"/>
      <c r="H22" s="61"/>
      <c r="I22" s="61"/>
      <c r="J22" s="61"/>
      <c r="K22" s="61"/>
      <c r="L22" s="61"/>
      <c r="M22" s="61"/>
      <c r="N22" s="61"/>
      <c r="O22" s="63" t="s">
        <v>5</v>
      </c>
      <c r="P22" s="61"/>
      <c r="Q22" s="61"/>
      <c r="R22" s="61"/>
      <c r="S22" s="60"/>
      <c r="T22" s="55"/>
      <c r="U22" s="55"/>
    </row>
    <row r="23" spans="1:21" ht="15.6" x14ac:dyDescent="0.3">
      <c r="A23" s="62"/>
      <c r="B23" s="61"/>
      <c r="C23" s="61"/>
      <c r="D23" s="61"/>
      <c r="E23" s="61"/>
      <c r="F23" s="61"/>
      <c r="G23" s="61"/>
      <c r="H23" s="61"/>
      <c r="I23" s="61"/>
      <c r="J23" s="61"/>
      <c r="K23" s="61"/>
      <c r="L23" s="61"/>
      <c r="M23" s="61"/>
      <c r="N23" s="61"/>
      <c r="O23" s="61" t="s">
        <v>6</v>
      </c>
      <c r="P23" s="61"/>
      <c r="Q23" s="61"/>
      <c r="R23" s="61"/>
      <c r="S23" s="60"/>
      <c r="T23" s="55"/>
      <c r="U23" s="55"/>
    </row>
    <row r="24" spans="1:21" ht="15.6" x14ac:dyDescent="0.3">
      <c r="A24" s="62"/>
      <c r="B24" s="61"/>
      <c r="C24" s="61"/>
      <c r="D24" s="61"/>
      <c r="E24" s="61"/>
      <c r="F24" s="61"/>
      <c r="G24" s="61"/>
      <c r="H24" s="61"/>
      <c r="I24" s="61"/>
      <c r="J24" s="61"/>
      <c r="K24" s="61"/>
      <c r="L24" s="61"/>
      <c r="M24" s="61"/>
      <c r="N24" s="61"/>
      <c r="O24" s="61" t="s">
        <v>7</v>
      </c>
      <c r="P24" s="61"/>
      <c r="Q24" s="61"/>
      <c r="R24" s="61"/>
      <c r="S24" s="60"/>
      <c r="T24" s="55"/>
      <c r="U24" s="55"/>
    </row>
    <row r="25" spans="1:21" ht="15.6" x14ac:dyDescent="0.3">
      <c r="A25" s="62"/>
      <c r="B25" s="61"/>
      <c r="C25" s="61"/>
      <c r="D25" s="61"/>
      <c r="E25" s="61"/>
      <c r="F25" s="61"/>
      <c r="G25" s="61"/>
      <c r="H25" s="61"/>
      <c r="I25" s="61"/>
      <c r="J25" s="61"/>
      <c r="K25" s="61"/>
      <c r="L25" s="61"/>
      <c r="M25" s="61"/>
      <c r="N25" s="61"/>
      <c r="O25" s="61" t="s">
        <v>8</v>
      </c>
      <c r="P25" s="61"/>
      <c r="Q25" s="61"/>
      <c r="R25" s="61"/>
      <c r="S25" s="60"/>
      <c r="T25" s="55"/>
      <c r="U25" s="55"/>
    </row>
    <row r="26" spans="1:21" ht="15.6" x14ac:dyDescent="0.3">
      <c r="A26" s="59"/>
      <c r="B26" s="57"/>
      <c r="C26" s="57"/>
      <c r="D26" s="57"/>
      <c r="E26" s="57"/>
      <c r="F26" s="57"/>
      <c r="G26" s="57"/>
      <c r="H26" s="57"/>
      <c r="I26" s="58" t="s">
        <v>9</v>
      </c>
      <c r="J26" s="57"/>
      <c r="K26" s="57"/>
      <c r="L26" s="57"/>
      <c r="M26" s="57"/>
      <c r="N26" s="57"/>
      <c r="O26" s="57"/>
      <c r="P26" s="57"/>
      <c r="Q26" s="57"/>
      <c r="R26" s="57"/>
      <c r="S26" s="56"/>
      <c r="T26" s="55"/>
      <c r="U26" s="55"/>
    </row>
    <row r="27" spans="1:21" ht="15.6" x14ac:dyDescent="0.3">
      <c r="A27" s="55"/>
      <c r="B27" s="55"/>
      <c r="C27" s="55"/>
      <c r="D27" s="55"/>
      <c r="E27" s="55"/>
      <c r="F27" s="55"/>
      <c r="G27" s="55"/>
      <c r="H27" s="55"/>
      <c r="I27" s="55"/>
      <c r="J27" s="55"/>
      <c r="K27" s="55"/>
      <c r="L27" s="55"/>
      <c r="M27" s="55"/>
      <c r="N27" s="55"/>
      <c r="O27" s="55"/>
      <c r="P27" s="55"/>
      <c r="Q27" s="55"/>
      <c r="R27" s="55"/>
      <c r="S27" s="55"/>
      <c r="T27" s="55"/>
      <c r="U27" s="55"/>
    </row>
    <row r="28" spans="1:21" ht="15.6" x14ac:dyDescent="0.3">
      <c r="A28" s="55"/>
      <c r="B28" s="55"/>
      <c r="C28" s="55"/>
      <c r="D28" s="55"/>
      <c r="E28" s="55"/>
      <c r="F28" s="55"/>
      <c r="G28" s="55"/>
      <c r="H28" s="55"/>
      <c r="I28" s="55"/>
      <c r="J28" s="55"/>
      <c r="K28" s="55"/>
      <c r="L28" s="55"/>
      <c r="M28" s="55"/>
      <c r="N28" s="55"/>
      <c r="O28" s="55"/>
      <c r="P28" s="55"/>
      <c r="Q28" s="55"/>
      <c r="R28" s="55"/>
      <c r="S28" s="55"/>
      <c r="T28" s="55"/>
      <c r="U28" s="55"/>
    </row>
    <row r="29" spans="1:21" ht="15.6" x14ac:dyDescent="0.3">
      <c r="A29" s="55"/>
      <c r="B29" s="55"/>
      <c r="C29" s="55"/>
      <c r="D29" s="55"/>
      <c r="E29" s="55"/>
      <c r="F29" s="55"/>
      <c r="G29" s="55"/>
      <c r="H29" s="55"/>
      <c r="I29" s="55"/>
      <c r="J29" s="55"/>
      <c r="K29" s="55"/>
      <c r="L29" s="55"/>
      <c r="M29" s="55"/>
      <c r="N29" s="55"/>
      <c r="O29" s="55"/>
      <c r="P29" s="55"/>
      <c r="Q29" s="55"/>
      <c r="R29" s="55"/>
      <c r="S29" s="55"/>
      <c r="T29" s="55"/>
      <c r="U29" s="55"/>
    </row>
    <row r="30" spans="1:21" ht="15.6" x14ac:dyDescent="0.3">
      <c r="A30" s="55"/>
      <c r="B30" s="55"/>
      <c r="C30" s="55"/>
      <c r="D30" s="55"/>
      <c r="E30" s="55"/>
      <c r="F30" s="55"/>
      <c r="G30" s="55"/>
      <c r="H30" s="55"/>
      <c r="I30" s="55"/>
      <c r="J30" s="55"/>
      <c r="K30" s="55"/>
      <c r="L30" s="55"/>
      <c r="M30" s="55"/>
      <c r="N30" s="55"/>
      <c r="O30" s="55"/>
      <c r="P30" s="55"/>
      <c r="Q30" s="55"/>
      <c r="R30" s="55"/>
      <c r="S30" s="55"/>
      <c r="T30" s="55"/>
      <c r="U30" s="55"/>
    </row>
    <row r="31" spans="1:21" ht="15.6" x14ac:dyDescent="0.3">
      <c r="A31" s="55"/>
      <c r="B31" s="55"/>
      <c r="C31" s="55"/>
      <c r="D31" s="55"/>
      <c r="E31" s="55"/>
      <c r="F31" s="55"/>
      <c r="G31" s="55"/>
      <c r="H31" s="55"/>
      <c r="I31" s="55"/>
      <c r="J31" s="55"/>
      <c r="K31" s="55"/>
      <c r="L31" s="55"/>
      <c r="M31" s="55"/>
      <c r="N31" s="55"/>
      <c r="O31" s="55"/>
      <c r="P31" s="55"/>
      <c r="Q31" s="55"/>
      <c r="R31" s="55"/>
      <c r="S31" s="55"/>
      <c r="T31" s="55"/>
      <c r="U31" s="55"/>
    </row>
    <row r="32" spans="1:21" ht="15.6" x14ac:dyDescent="0.3">
      <c r="A32" s="55"/>
      <c r="B32" s="55"/>
      <c r="C32" s="55"/>
      <c r="D32" s="55"/>
      <c r="E32" s="55"/>
      <c r="F32" s="55"/>
      <c r="G32" s="55"/>
      <c r="H32" s="55"/>
      <c r="I32" s="55"/>
      <c r="J32" s="55"/>
      <c r="K32" s="55"/>
      <c r="L32" s="55"/>
      <c r="M32" s="55"/>
      <c r="N32" s="55"/>
      <c r="O32" s="55"/>
      <c r="P32" s="55"/>
      <c r="Q32" s="55"/>
      <c r="R32" s="55"/>
      <c r="S32" s="55"/>
      <c r="T32" s="55"/>
      <c r="U32" s="55"/>
    </row>
    <row r="33" spans="1:21" ht="15.6" x14ac:dyDescent="0.3">
      <c r="A33" s="55"/>
      <c r="B33" s="55"/>
      <c r="C33" s="55"/>
      <c r="D33" s="55"/>
      <c r="E33" s="55"/>
      <c r="F33" s="55"/>
      <c r="G33" s="55"/>
      <c r="H33" s="55"/>
      <c r="I33" s="55"/>
      <c r="J33" s="55"/>
      <c r="K33" s="55"/>
      <c r="L33" s="55"/>
      <c r="M33" s="55"/>
      <c r="N33" s="55"/>
      <c r="O33" s="55"/>
      <c r="P33" s="55"/>
      <c r="Q33" s="55"/>
      <c r="R33" s="55"/>
      <c r="S33" s="55"/>
      <c r="T33" s="55"/>
      <c r="U33" s="55"/>
    </row>
    <row r="34" spans="1:21" ht="15.6" x14ac:dyDescent="0.3">
      <c r="A34" s="55"/>
      <c r="B34" s="55"/>
      <c r="C34" s="55"/>
      <c r="D34" s="55"/>
      <c r="E34" s="55"/>
      <c r="F34" s="55"/>
      <c r="G34" s="55"/>
      <c r="H34" s="55"/>
      <c r="I34" s="55"/>
      <c r="J34" s="55"/>
      <c r="K34" s="55"/>
      <c r="L34" s="55"/>
      <c r="M34" s="55"/>
      <c r="N34" s="55"/>
      <c r="O34" s="55"/>
      <c r="P34" s="55"/>
      <c r="Q34" s="55"/>
      <c r="R34" s="55"/>
      <c r="S34" s="55"/>
      <c r="T34" s="55"/>
      <c r="U34" s="55"/>
    </row>
    <row r="35" spans="1:21" ht="15.6" x14ac:dyDescent="0.3">
      <c r="A35" s="55"/>
      <c r="B35" s="55"/>
      <c r="C35" s="55"/>
      <c r="D35" s="55"/>
      <c r="E35" s="55"/>
      <c r="F35" s="55"/>
      <c r="G35" s="55"/>
      <c r="H35" s="55"/>
      <c r="I35" s="55"/>
      <c r="J35" s="55"/>
      <c r="K35" s="55"/>
      <c r="L35" s="55"/>
      <c r="M35" s="55"/>
      <c r="N35" s="55"/>
      <c r="O35" s="55"/>
      <c r="P35" s="55"/>
      <c r="Q35" s="55"/>
      <c r="R35" s="55"/>
      <c r="S35" s="55"/>
      <c r="T35" s="55"/>
      <c r="U35" s="55"/>
    </row>
    <row r="36" spans="1:21" ht="15.6" x14ac:dyDescent="0.3">
      <c r="A36" s="55"/>
      <c r="B36" s="55"/>
      <c r="C36" s="55"/>
      <c r="D36" s="55"/>
      <c r="E36" s="55"/>
      <c r="F36" s="55"/>
      <c r="G36" s="55"/>
      <c r="H36" s="55"/>
      <c r="I36" s="55"/>
      <c r="J36" s="55"/>
      <c r="K36" s="55"/>
      <c r="L36" s="55"/>
      <c r="M36" s="55"/>
      <c r="N36" s="55"/>
      <c r="O36" s="55"/>
      <c r="P36" s="55"/>
      <c r="Q36" s="55"/>
      <c r="R36" s="55"/>
      <c r="S36" s="55"/>
      <c r="T36" s="55"/>
      <c r="U36" s="55"/>
    </row>
    <row r="37" spans="1:21" ht="15.6" x14ac:dyDescent="0.3">
      <c r="A37" s="55"/>
      <c r="B37" s="55"/>
      <c r="C37" s="55"/>
      <c r="D37" s="55"/>
      <c r="E37" s="55"/>
      <c r="F37" s="55"/>
      <c r="G37" s="55"/>
      <c r="H37" s="55"/>
      <c r="I37" s="55"/>
      <c r="J37" s="55"/>
      <c r="K37" s="55"/>
      <c r="L37" s="55"/>
      <c r="M37" s="55"/>
      <c r="N37" s="55"/>
      <c r="O37" s="55"/>
      <c r="P37" s="55"/>
      <c r="Q37" s="55"/>
      <c r="R37" s="55"/>
      <c r="S37" s="55"/>
      <c r="T37" s="55"/>
      <c r="U37" s="55"/>
    </row>
    <row r="38" spans="1:21" ht="15.6" x14ac:dyDescent="0.3">
      <c r="A38" s="55"/>
      <c r="B38" s="55"/>
      <c r="C38" s="55"/>
      <c r="D38" s="55"/>
      <c r="E38" s="55"/>
      <c r="F38" s="55"/>
      <c r="G38" s="55"/>
      <c r="H38" s="55"/>
      <c r="I38" s="55"/>
      <c r="J38" s="55"/>
      <c r="K38" s="55"/>
      <c r="L38" s="55"/>
      <c r="M38" s="55"/>
      <c r="N38" s="55"/>
      <c r="O38" s="55"/>
      <c r="P38" s="55"/>
      <c r="Q38" s="55"/>
      <c r="R38" s="55"/>
      <c r="S38" s="55"/>
      <c r="T38" s="55"/>
      <c r="U38" s="55"/>
    </row>
    <row r="39" spans="1:21" ht="15.6" x14ac:dyDescent="0.3">
      <c r="A39" s="55"/>
      <c r="B39" s="55"/>
      <c r="C39" s="55"/>
      <c r="D39" s="55"/>
      <c r="E39" s="55"/>
      <c r="F39" s="55"/>
      <c r="G39" s="55"/>
      <c r="H39" s="55"/>
      <c r="I39" s="55"/>
      <c r="J39" s="55"/>
      <c r="K39" s="55"/>
      <c r="L39" s="55"/>
      <c r="M39" s="55"/>
      <c r="N39" s="55"/>
      <c r="O39" s="55"/>
      <c r="P39" s="55"/>
      <c r="Q39" s="55"/>
      <c r="R39" s="55"/>
      <c r="S39" s="55"/>
      <c r="T39" s="55"/>
      <c r="U39" s="55"/>
    </row>
    <row r="40" spans="1:21" ht="15.6" x14ac:dyDescent="0.3">
      <c r="A40" s="55"/>
      <c r="B40" s="55"/>
      <c r="C40" s="55"/>
      <c r="D40" s="55"/>
      <c r="E40" s="55"/>
      <c r="F40" s="55"/>
      <c r="G40" s="55"/>
      <c r="H40" s="55"/>
      <c r="I40" s="55"/>
      <c r="J40" s="55"/>
      <c r="K40" s="55"/>
      <c r="L40" s="55"/>
      <c r="M40" s="55"/>
      <c r="N40" s="55"/>
      <c r="O40" s="55"/>
      <c r="P40" s="55"/>
      <c r="Q40" s="55"/>
      <c r="R40" s="55"/>
      <c r="S40" s="55"/>
      <c r="T40" s="55"/>
      <c r="U40" s="55"/>
    </row>
    <row r="41" spans="1:21" ht="15.6" x14ac:dyDescent="0.3">
      <c r="A41" s="55"/>
      <c r="B41" s="55"/>
      <c r="C41" s="55"/>
      <c r="D41" s="55"/>
      <c r="E41" s="55"/>
      <c r="F41" s="55"/>
      <c r="G41" s="55"/>
      <c r="H41" s="55"/>
      <c r="I41" s="55"/>
      <c r="J41" s="55"/>
      <c r="K41" s="55"/>
      <c r="L41" s="55"/>
      <c r="M41" s="55"/>
      <c r="N41" s="55"/>
      <c r="O41" s="55"/>
      <c r="P41" s="55"/>
      <c r="Q41" s="55"/>
      <c r="R41" s="55"/>
      <c r="S41" s="55"/>
      <c r="T41" s="55"/>
      <c r="U41" s="55"/>
    </row>
    <row r="42" spans="1:21" ht="15.6" x14ac:dyDescent="0.3">
      <c r="A42" s="55"/>
      <c r="B42" s="55"/>
      <c r="C42" s="55"/>
      <c r="D42" s="55"/>
      <c r="E42" s="55"/>
      <c r="F42" s="55"/>
      <c r="G42" s="55"/>
      <c r="H42" s="55"/>
      <c r="I42" s="55"/>
      <c r="J42" s="55"/>
      <c r="K42" s="55"/>
      <c r="L42" s="55"/>
      <c r="M42" s="55"/>
      <c r="N42" s="55"/>
      <c r="O42" s="55"/>
      <c r="P42" s="55"/>
      <c r="Q42" s="55"/>
      <c r="R42" s="55"/>
      <c r="S42" s="55"/>
      <c r="T42" s="55"/>
      <c r="U42" s="55"/>
    </row>
    <row r="43" spans="1:21" ht="15.6" x14ac:dyDescent="0.3">
      <c r="A43" s="55"/>
      <c r="B43" s="55"/>
      <c r="C43" s="55"/>
      <c r="D43" s="55"/>
      <c r="E43" s="55"/>
      <c r="F43" s="55"/>
      <c r="G43" s="55"/>
      <c r="H43" s="55"/>
      <c r="I43" s="55"/>
      <c r="J43" s="55"/>
      <c r="K43" s="55"/>
      <c r="L43" s="55"/>
      <c r="M43" s="55"/>
      <c r="N43" s="55"/>
      <c r="O43" s="55"/>
      <c r="P43" s="55"/>
      <c r="Q43" s="55"/>
      <c r="R43" s="55"/>
      <c r="S43" s="55"/>
      <c r="T43" s="55"/>
      <c r="U43" s="55"/>
    </row>
    <row r="44" spans="1:21" ht="15.6" x14ac:dyDescent="0.3">
      <c r="A44" s="55"/>
      <c r="B44" s="55"/>
      <c r="C44" s="55"/>
      <c r="D44" s="55"/>
      <c r="E44" s="55"/>
      <c r="F44" s="55"/>
      <c r="G44" s="55"/>
      <c r="H44" s="55"/>
      <c r="I44" s="55"/>
      <c r="J44" s="55"/>
      <c r="K44" s="55"/>
      <c r="L44" s="55"/>
      <c r="M44" s="55"/>
      <c r="N44" s="55"/>
      <c r="O44" s="55"/>
      <c r="P44" s="55"/>
      <c r="Q44" s="55"/>
      <c r="R44" s="55"/>
      <c r="S44" s="55"/>
      <c r="T44" s="55"/>
      <c r="U44" s="55"/>
    </row>
    <row r="45" spans="1:21" ht="15.6" x14ac:dyDescent="0.3">
      <c r="A45" s="55"/>
      <c r="B45" s="55"/>
      <c r="C45" s="55"/>
      <c r="D45" s="55"/>
      <c r="E45" s="55"/>
      <c r="F45" s="55"/>
      <c r="G45" s="55"/>
      <c r="H45" s="55"/>
      <c r="I45" s="55"/>
      <c r="J45" s="55"/>
      <c r="K45" s="55"/>
      <c r="L45" s="55"/>
      <c r="M45" s="55"/>
      <c r="N45" s="55"/>
      <c r="O45" s="55"/>
      <c r="P45" s="55"/>
      <c r="Q45" s="55"/>
      <c r="R45" s="55"/>
      <c r="S45" s="55"/>
      <c r="T45" s="55"/>
      <c r="U45" s="55"/>
    </row>
    <row r="46" spans="1:21" ht="15.6" x14ac:dyDescent="0.3">
      <c r="A46" s="55"/>
      <c r="B46" s="55"/>
      <c r="C46" s="55"/>
      <c r="D46" s="55"/>
      <c r="E46" s="55"/>
      <c r="F46" s="55"/>
      <c r="G46" s="55"/>
      <c r="H46" s="55"/>
      <c r="I46" s="55"/>
      <c r="J46" s="55"/>
      <c r="K46" s="55"/>
      <c r="L46" s="55"/>
      <c r="M46" s="55"/>
      <c r="N46" s="55"/>
      <c r="O46" s="55"/>
      <c r="P46" s="55"/>
      <c r="Q46" s="55"/>
      <c r="R46" s="55"/>
      <c r="S46" s="55"/>
      <c r="T46" s="55"/>
      <c r="U46" s="55"/>
    </row>
    <row r="47" spans="1:21" ht="15.6" x14ac:dyDescent="0.3">
      <c r="A47" s="55"/>
      <c r="B47" s="55"/>
      <c r="C47" s="55"/>
      <c r="D47" s="55"/>
      <c r="E47" s="55"/>
      <c r="F47" s="55"/>
      <c r="G47" s="55"/>
      <c r="H47" s="55"/>
      <c r="I47" s="55"/>
      <c r="J47" s="55"/>
      <c r="K47" s="55"/>
      <c r="L47" s="55"/>
      <c r="M47" s="55"/>
      <c r="N47" s="55"/>
      <c r="O47" s="55"/>
      <c r="P47" s="55"/>
      <c r="Q47" s="55"/>
      <c r="R47" s="55"/>
      <c r="S47" s="55"/>
      <c r="T47" s="55"/>
      <c r="U47" s="55"/>
    </row>
    <row r="48" spans="1:21" ht="15.6" x14ac:dyDescent="0.3">
      <c r="A48" s="55"/>
      <c r="B48" s="55"/>
      <c r="C48" s="55"/>
      <c r="D48" s="55"/>
      <c r="E48" s="55"/>
      <c r="F48" s="55"/>
      <c r="G48" s="55"/>
      <c r="H48" s="55"/>
      <c r="I48" s="55"/>
      <c r="J48" s="55"/>
      <c r="K48" s="55"/>
      <c r="L48" s="55"/>
      <c r="M48" s="55"/>
      <c r="N48" s="55"/>
      <c r="O48" s="55"/>
      <c r="P48" s="55"/>
      <c r="Q48" s="55"/>
      <c r="R48" s="55"/>
      <c r="S48" s="55"/>
      <c r="T48" s="55"/>
      <c r="U48" s="55"/>
    </row>
    <row r="49" spans="1:21" ht="15.6" x14ac:dyDescent="0.3">
      <c r="A49" s="55"/>
      <c r="B49" s="55"/>
      <c r="C49" s="55"/>
      <c r="D49" s="55"/>
      <c r="E49" s="55"/>
      <c r="F49" s="55"/>
      <c r="G49" s="55"/>
      <c r="H49" s="55"/>
      <c r="I49" s="55"/>
      <c r="J49" s="55"/>
      <c r="K49" s="55"/>
      <c r="L49" s="55"/>
      <c r="M49" s="55"/>
      <c r="N49" s="55"/>
      <c r="O49" s="55"/>
      <c r="P49" s="55"/>
      <c r="Q49" s="55"/>
      <c r="R49" s="55"/>
      <c r="S49" s="55"/>
      <c r="T49" s="55"/>
      <c r="U49" s="55"/>
    </row>
    <row r="50" spans="1:21" ht="15.6" x14ac:dyDescent="0.3">
      <c r="A50" s="55"/>
      <c r="B50" s="55"/>
      <c r="C50" s="55"/>
      <c r="D50" s="55"/>
      <c r="E50" s="55"/>
      <c r="F50" s="55"/>
      <c r="G50" s="55"/>
      <c r="H50" s="55"/>
      <c r="J50" s="55"/>
      <c r="K50" s="55"/>
      <c r="L50" s="55"/>
      <c r="M50" s="55"/>
      <c r="N50" s="55"/>
      <c r="O50" s="55"/>
      <c r="P50" s="55"/>
      <c r="Q50" s="55"/>
      <c r="R50" s="55"/>
      <c r="S50" s="55"/>
      <c r="T50" s="55"/>
      <c r="U50" s="55"/>
    </row>
    <row r="51" spans="1:21" ht="15.6" x14ac:dyDescent="0.3">
      <c r="A51" s="55"/>
      <c r="B51" s="55"/>
      <c r="C51" s="55"/>
      <c r="D51" s="55"/>
      <c r="E51" s="55"/>
      <c r="F51" s="55"/>
      <c r="G51" s="55"/>
      <c r="H51" s="55"/>
      <c r="I51" s="55"/>
      <c r="J51" s="55"/>
      <c r="K51" s="55"/>
      <c r="L51" s="55"/>
      <c r="M51" s="55"/>
      <c r="N51" s="55"/>
      <c r="O51" s="55"/>
      <c r="P51" s="55"/>
      <c r="Q51" s="55"/>
      <c r="R51" s="55"/>
      <c r="S51" s="55"/>
      <c r="T51" s="55"/>
      <c r="U51" s="55"/>
    </row>
    <row r="52" spans="1:21" ht="15.6" x14ac:dyDescent="0.3">
      <c r="A52" s="55"/>
      <c r="B52" s="55"/>
      <c r="C52" s="55"/>
      <c r="D52" s="55"/>
      <c r="E52" s="55"/>
      <c r="F52" s="55"/>
      <c r="G52" s="55"/>
      <c r="H52" s="55"/>
      <c r="I52" s="55"/>
      <c r="J52" s="55"/>
      <c r="K52" s="55"/>
      <c r="L52" s="55"/>
      <c r="M52" s="55"/>
      <c r="N52" s="55"/>
      <c r="O52" s="55"/>
      <c r="P52" s="55"/>
      <c r="Q52" s="55"/>
      <c r="R52" s="55"/>
      <c r="S52" s="55"/>
      <c r="T52" s="55"/>
      <c r="U52" s="55"/>
    </row>
    <row r="53" spans="1:21" ht="15.6" x14ac:dyDescent="0.3">
      <c r="A53" s="55"/>
      <c r="B53" s="55"/>
      <c r="C53" s="55"/>
      <c r="D53" s="55"/>
      <c r="E53" s="55"/>
      <c r="F53" s="55"/>
      <c r="G53" s="55"/>
      <c r="H53" s="55"/>
      <c r="I53" s="55"/>
      <c r="J53" s="55"/>
      <c r="K53" s="55"/>
      <c r="L53" s="55"/>
      <c r="M53" s="55"/>
      <c r="N53" s="55"/>
      <c r="O53" s="55"/>
      <c r="P53" s="55"/>
      <c r="Q53" s="55"/>
      <c r="R53" s="55"/>
      <c r="S53" s="55"/>
      <c r="T53" s="55"/>
      <c r="U53" s="5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3B8D-E25D-4675-91F0-C5E333F98351}">
  <dimension ref="B2:Q158"/>
  <sheetViews>
    <sheetView topLeftCell="A134" workbookViewId="0">
      <selection activeCell="I159" sqref="I159"/>
    </sheetView>
  </sheetViews>
  <sheetFormatPr baseColWidth="10" defaultColWidth="11.44140625" defaultRowHeight="14.4" x14ac:dyDescent="0.3"/>
  <cols>
    <col min="3" max="3" width="13.88671875" bestFit="1" customWidth="1"/>
    <col min="4" max="4" width="31" bestFit="1" customWidth="1"/>
    <col min="5" max="5" width="26.88671875" customWidth="1"/>
    <col min="7" max="7" width="21" bestFit="1" customWidth="1"/>
    <col min="8" max="8" width="29.109375" customWidth="1"/>
    <col min="10" max="10" width="28.109375" bestFit="1" customWidth="1"/>
    <col min="11" max="11" width="15.88671875" customWidth="1"/>
    <col min="12" max="12" width="14.88671875" customWidth="1"/>
    <col min="13" max="13" width="17" customWidth="1"/>
    <col min="14" max="15" width="25.6640625" bestFit="1" customWidth="1"/>
    <col min="16" max="16" width="30.109375" customWidth="1"/>
    <col min="17" max="18" width="13.88671875" bestFit="1" customWidth="1"/>
    <col min="20" max="20" width="27.33203125" bestFit="1" customWidth="1"/>
    <col min="21" max="21" width="13.88671875" bestFit="1" customWidth="1"/>
  </cols>
  <sheetData>
    <row r="2" spans="2:4" ht="21" x14ac:dyDescent="0.5">
      <c r="B2" s="104" t="s">
        <v>10</v>
      </c>
      <c r="C2" s="104"/>
      <c r="D2" s="104"/>
    </row>
    <row r="8" spans="2:4" x14ac:dyDescent="0.3">
      <c r="C8" s="3" t="s">
        <v>11</v>
      </c>
      <c r="D8" s="3" t="s">
        <v>12</v>
      </c>
    </row>
    <row r="9" spans="2:4" x14ac:dyDescent="0.3">
      <c r="C9" s="3" cm="1">
        <f t="array" ref="C9:C18">_xlfn.SEQUENCE(10)</f>
        <v>1</v>
      </c>
      <c r="D9" s="2">
        <v>75000</v>
      </c>
    </row>
    <row r="10" spans="2:4" x14ac:dyDescent="0.3">
      <c r="C10" s="3">
        <v>2</v>
      </c>
      <c r="D10" s="2">
        <v>75000</v>
      </c>
    </row>
    <row r="11" spans="2:4" x14ac:dyDescent="0.3">
      <c r="C11" s="3">
        <v>3</v>
      </c>
      <c r="D11" s="2">
        <v>75000</v>
      </c>
    </row>
    <row r="12" spans="2:4" x14ac:dyDescent="0.3">
      <c r="C12" s="3">
        <v>4</v>
      </c>
      <c r="D12" s="2">
        <v>100000</v>
      </c>
    </row>
    <row r="13" spans="2:4" x14ac:dyDescent="0.3">
      <c r="C13" s="3">
        <v>5</v>
      </c>
      <c r="D13" s="2">
        <v>125000</v>
      </c>
    </row>
    <row r="14" spans="2:4" x14ac:dyDescent="0.3">
      <c r="C14" s="3">
        <v>6</v>
      </c>
      <c r="D14" s="2">
        <v>125000</v>
      </c>
    </row>
    <row r="15" spans="2:4" x14ac:dyDescent="0.3">
      <c r="C15" s="3">
        <v>7</v>
      </c>
      <c r="D15" s="2">
        <v>125000</v>
      </c>
    </row>
    <row r="16" spans="2:4" x14ac:dyDescent="0.3">
      <c r="C16" s="3">
        <v>8</v>
      </c>
      <c r="D16" s="2">
        <v>125000</v>
      </c>
    </row>
    <row r="17" spans="3:4" x14ac:dyDescent="0.3">
      <c r="C17" s="3">
        <v>9</v>
      </c>
      <c r="D17" s="2">
        <v>75000</v>
      </c>
    </row>
    <row r="18" spans="3:4" x14ac:dyDescent="0.3">
      <c r="C18" s="3">
        <v>10</v>
      </c>
      <c r="D18" s="2">
        <v>75000</v>
      </c>
    </row>
    <row r="24" spans="3:4" x14ac:dyDescent="0.3">
      <c r="C24" s="3" t="s">
        <v>11</v>
      </c>
      <c r="D24" s="3" t="s">
        <v>12</v>
      </c>
    </row>
    <row r="25" spans="3:4" x14ac:dyDescent="0.3">
      <c r="C25" s="3" cm="1">
        <f t="array" ref="C25:C34">_xlfn.SEQUENCE(10)</f>
        <v>1</v>
      </c>
      <c r="D25" s="2">
        <v>75000</v>
      </c>
    </row>
    <row r="26" spans="3:4" x14ac:dyDescent="0.3">
      <c r="C26" s="3">
        <v>2</v>
      </c>
      <c r="D26" s="2">
        <v>75000</v>
      </c>
    </row>
    <row r="27" spans="3:4" x14ac:dyDescent="0.3">
      <c r="C27" s="3">
        <v>3</v>
      </c>
      <c r="D27" s="2">
        <v>75000</v>
      </c>
    </row>
    <row r="28" spans="3:4" x14ac:dyDescent="0.3">
      <c r="C28" s="3">
        <v>4</v>
      </c>
      <c r="D28" s="2">
        <v>100000</v>
      </c>
    </row>
    <row r="29" spans="3:4" x14ac:dyDescent="0.3">
      <c r="C29" s="3">
        <v>5</v>
      </c>
      <c r="D29" s="2">
        <v>70000</v>
      </c>
    </row>
    <row r="30" spans="3:4" x14ac:dyDescent="0.3">
      <c r="C30" s="3">
        <v>6</v>
      </c>
      <c r="D30" s="2">
        <v>50000</v>
      </c>
    </row>
    <row r="31" spans="3:4" x14ac:dyDescent="0.3">
      <c r="C31" s="3">
        <v>7</v>
      </c>
      <c r="D31" s="2">
        <v>50000</v>
      </c>
    </row>
    <row r="32" spans="3:4" x14ac:dyDescent="0.3">
      <c r="C32" s="3">
        <v>8</v>
      </c>
      <c r="D32" s="2">
        <v>50000</v>
      </c>
    </row>
    <row r="33" spans="3:4" x14ac:dyDescent="0.3">
      <c r="C33" s="3">
        <v>9</v>
      </c>
      <c r="D33" s="2">
        <v>50000</v>
      </c>
    </row>
    <row r="34" spans="3:4" x14ac:dyDescent="0.3">
      <c r="C34" s="3">
        <v>10</v>
      </c>
      <c r="D34" s="2">
        <v>50000</v>
      </c>
    </row>
    <row r="39" spans="3:4" x14ac:dyDescent="0.3">
      <c r="C39" s="3" t="s">
        <v>11</v>
      </c>
      <c r="D39" s="3" t="s">
        <v>12</v>
      </c>
    </row>
    <row r="40" spans="3:4" x14ac:dyDescent="0.3">
      <c r="C40" s="3" cm="1">
        <f t="array" ref="C40:C49">_xlfn.SEQUENCE(10)</f>
        <v>1</v>
      </c>
      <c r="D40" s="2">
        <v>30000</v>
      </c>
    </row>
    <row r="41" spans="3:4" x14ac:dyDescent="0.3">
      <c r="C41" s="3">
        <v>2</v>
      </c>
      <c r="D41" s="2">
        <v>30000</v>
      </c>
    </row>
    <row r="42" spans="3:4" x14ac:dyDescent="0.3">
      <c r="C42" s="3">
        <v>3</v>
      </c>
      <c r="D42" s="2">
        <v>30000</v>
      </c>
    </row>
    <row r="43" spans="3:4" x14ac:dyDescent="0.3">
      <c r="C43" s="3">
        <v>4</v>
      </c>
      <c r="D43" s="2">
        <v>30000</v>
      </c>
    </row>
    <row r="44" spans="3:4" x14ac:dyDescent="0.3">
      <c r="C44" s="3">
        <v>5</v>
      </c>
      <c r="D44" s="2">
        <v>55000</v>
      </c>
    </row>
    <row r="45" spans="3:4" x14ac:dyDescent="0.3">
      <c r="C45" s="3">
        <v>6</v>
      </c>
      <c r="D45" s="2">
        <v>55000</v>
      </c>
    </row>
    <row r="46" spans="3:4" x14ac:dyDescent="0.3">
      <c r="C46" s="3">
        <v>7</v>
      </c>
      <c r="D46" s="2">
        <v>55000</v>
      </c>
    </row>
    <row r="47" spans="3:4" x14ac:dyDescent="0.3">
      <c r="C47" s="3">
        <v>8</v>
      </c>
      <c r="D47" s="2">
        <v>75000</v>
      </c>
    </row>
    <row r="48" spans="3:4" x14ac:dyDescent="0.3">
      <c r="C48" s="3">
        <v>9</v>
      </c>
      <c r="D48" s="2">
        <v>75000</v>
      </c>
    </row>
    <row r="49" spans="3:11" x14ac:dyDescent="0.3">
      <c r="C49" s="3">
        <v>10</v>
      </c>
      <c r="D49" s="2">
        <v>75000</v>
      </c>
    </row>
    <row r="57" spans="3:11" ht="21" x14ac:dyDescent="0.5">
      <c r="C57" s="104" t="s">
        <v>13</v>
      </c>
      <c r="D57" s="104"/>
      <c r="E57" s="104"/>
    </row>
    <row r="60" spans="3:11" x14ac:dyDescent="0.3">
      <c r="C60" s="3"/>
      <c r="D60" s="107" t="s">
        <v>12</v>
      </c>
      <c r="E60" s="108"/>
      <c r="F60" s="109"/>
      <c r="H60" s="3" t="s">
        <v>14</v>
      </c>
      <c r="I60" s="107" t="s">
        <v>12</v>
      </c>
      <c r="J60" s="108"/>
      <c r="K60" s="109"/>
    </row>
    <row r="61" spans="3:11" x14ac:dyDescent="0.3">
      <c r="C61" s="3" t="s">
        <v>15</v>
      </c>
      <c r="D61" s="3" t="s">
        <v>16</v>
      </c>
      <c r="E61" s="3" t="s">
        <v>17</v>
      </c>
      <c r="F61" s="3" t="s">
        <v>18</v>
      </c>
      <c r="H61" s="3" t="s">
        <v>15</v>
      </c>
      <c r="I61" s="3" t="s">
        <v>17</v>
      </c>
      <c r="J61" s="3" t="s">
        <v>16</v>
      </c>
      <c r="K61" s="3" t="s">
        <v>18</v>
      </c>
    </row>
    <row r="62" spans="3:11" x14ac:dyDescent="0.3">
      <c r="C62" s="3">
        <v>0</v>
      </c>
      <c r="D62" s="2">
        <v>-600000</v>
      </c>
      <c r="E62" s="2">
        <v>-400000</v>
      </c>
      <c r="F62" s="2">
        <v>-300000</v>
      </c>
      <c r="H62" s="3">
        <v>0</v>
      </c>
      <c r="I62" s="2">
        <v>-400000</v>
      </c>
      <c r="J62" s="2">
        <v>-600000</v>
      </c>
      <c r="K62" s="2">
        <v>-300000</v>
      </c>
    </row>
    <row r="63" spans="3:11" x14ac:dyDescent="0.3">
      <c r="C63" s="3" cm="1">
        <f t="array" ref="C63:C72">_xlfn.SEQUENCE(10)</f>
        <v>1</v>
      </c>
      <c r="D63" s="2">
        <v>75000</v>
      </c>
      <c r="E63" s="2">
        <v>75000</v>
      </c>
      <c r="F63" s="2">
        <v>30000</v>
      </c>
      <c r="H63" s="3" cm="1">
        <f t="array" ref="H63:H72">_xlfn.SEQUENCE(10)</f>
        <v>1</v>
      </c>
      <c r="I63" s="2">
        <v>75000</v>
      </c>
      <c r="J63" s="2">
        <v>75000</v>
      </c>
      <c r="K63" s="2">
        <v>30000</v>
      </c>
    </row>
    <row r="64" spans="3:11" x14ac:dyDescent="0.3">
      <c r="C64" s="3">
        <v>2</v>
      </c>
      <c r="D64" s="2">
        <v>75000</v>
      </c>
      <c r="E64" s="2">
        <v>75000</v>
      </c>
      <c r="F64" s="2">
        <v>30000</v>
      </c>
      <c r="H64" s="3">
        <v>2</v>
      </c>
      <c r="I64" s="2">
        <v>75000</v>
      </c>
      <c r="J64" s="2">
        <v>75000</v>
      </c>
      <c r="K64" s="2">
        <v>30000</v>
      </c>
    </row>
    <row r="65" spans="3:11" x14ac:dyDescent="0.3">
      <c r="C65" s="3">
        <v>3</v>
      </c>
      <c r="D65" s="2">
        <v>75000</v>
      </c>
      <c r="E65" s="2">
        <v>75000</v>
      </c>
      <c r="F65" s="2">
        <v>30000</v>
      </c>
      <c r="H65" s="3">
        <v>3</v>
      </c>
      <c r="I65" s="2">
        <v>75000</v>
      </c>
      <c r="J65" s="2">
        <v>75000</v>
      </c>
      <c r="K65" s="2">
        <v>30000</v>
      </c>
    </row>
    <row r="66" spans="3:11" x14ac:dyDescent="0.3">
      <c r="C66" s="3">
        <v>4</v>
      </c>
      <c r="D66" s="2">
        <v>100000</v>
      </c>
      <c r="E66" s="2">
        <v>100000</v>
      </c>
      <c r="F66" s="2">
        <v>30000</v>
      </c>
      <c r="H66" s="3">
        <v>4</v>
      </c>
      <c r="I66" s="2">
        <v>100000</v>
      </c>
      <c r="J66" s="2">
        <v>100000</v>
      </c>
      <c r="K66" s="2">
        <v>30000</v>
      </c>
    </row>
    <row r="67" spans="3:11" x14ac:dyDescent="0.3">
      <c r="C67" s="3">
        <v>5</v>
      </c>
      <c r="D67" s="2">
        <v>125000</v>
      </c>
      <c r="E67" s="2">
        <v>70000</v>
      </c>
      <c r="F67" s="2">
        <v>55000</v>
      </c>
      <c r="H67" s="3">
        <v>5</v>
      </c>
      <c r="I67" s="2">
        <v>70000</v>
      </c>
      <c r="J67" s="2">
        <v>125000</v>
      </c>
      <c r="K67" s="2">
        <v>55000</v>
      </c>
    </row>
    <row r="68" spans="3:11" x14ac:dyDescent="0.3">
      <c r="C68" s="3">
        <v>6</v>
      </c>
      <c r="D68" s="2">
        <v>125000</v>
      </c>
      <c r="E68" s="2">
        <v>50000</v>
      </c>
      <c r="F68" s="2">
        <v>55000</v>
      </c>
      <c r="H68" s="3">
        <v>6</v>
      </c>
      <c r="I68" s="2">
        <v>50000</v>
      </c>
      <c r="J68" s="2">
        <v>125000</v>
      </c>
      <c r="K68" s="2">
        <v>55000</v>
      </c>
    </row>
    <row r="69" spans="3:11" x14ac:dyDescent="0.3">
      <c r="C69" s="3">
        <v>7</v>
      </c>
      <c r="D69" s="2">
        <v>125000</v>
      </c>
      <c r="E69" s="2">
        <v>50000</v>
      </c>
      <c r="F69" s="2">
        <v>55000</v>
      </c>
      <c r="H69" s="3">
        <v>7</v>
      </c>
      <c r="I69" s="2">
        <v>50000</v>
      </c>
      <c r="J69" s="2">
        <v>125000</v>
      </c>
      <c r="K69" s="2">
        <v>55000</v>
      </c>
    </row>
    <row r="70" spans="3:11" x14ac:dyDescent="0.3">
      <c r="C70" s="3">
        <v>8</v>
      </c>
      <c r="D70" s="2">
        <v>125000</v>
      </c>
      <c r="E70" s="2">
        <v>50000</v>
      </c>
      <c r="F70" s="2">
        <v>75000</v>
      </c>
      <c r="H70" s="3">
        <v>8</v>
      </c>
      <c r="I70" s="2">
        <v>50000</v>
      </c>
      <c r="J70" s="2">
        <v>125000</v>
      </c>
      <c r="K70" s="2">
        <v>75000</v>
      </c>
    </row>
    <row r="71" spans="3:11" x14ac:dyDescent="0.3">
      <c r="C71" s="3">
        <v>9</v>
      </c>
      <c r="D71" s="2">
        <v>75000</v>
      </c>
      <c r="E71" s="2">
        <v>50000</v>
      </c>
      <c r="F71" s="2">
        <v>75000</v>
      </c>
      <c r="H71" s="3">
        <v>9</v>
      </c>
      <c r="I71" s="2">
        <v>50000</v>
      </c>
      <c r="J71" s="2">
        <v>75000</v>
      </c>
      <c r="K71" s="2">
        <v>75000</v>
      </c>
    </row>
    <row r="72" spans="3:11" x14ac:dyDescent="0.3">
      <c r="C72" s="3">
        <v>10</v>
      </c>
      <c r="D72" s="2">
        <v>75000</v>
      </c>
      <c r="E72" s="2">
        <v>50000</v>
      </c>
      <c r="F72" s="2">
        <v>75000</v>
      </c>
      <c r="H72" s="3">
        <v>10</v>
      </c>
      <c r="I72" s="2">
        <v>50000</v>
      </c>
      <c r="J72" s="2">
        <v>75000</v>
      </c>
      <c r="K72" s="2">
        <v>75000</v>
      </c>
    </row>
    <row r="73" spans="3:11" x14ac:dyDescent="0.3">
      <c r="C73" s="95" t="s">
        <v>19</v>
      </c>
      <c r="D73" s="43">
        <f>IRR(D62:D72)</f>
        <v>9.4908383206425695E-2</v>
      </c>
      <c r="E73" s="43">
        <f>IRR(E62:E72)</f>
        <v>0.11023811939969486</v>
      </c>
      <c r="F73" s="43">
        <f>IRR(F62:F72)</f>
        <v>8.979572182220541E-2</v>
      </c>
      <c r="H73" s="95" t="s">
        <v>19</v>
      </c>
      <c r="I73" s="43">
        <f>IRR(I62:I72)</f>
        <v>0.11023811939969486</v>
      </c>
      <c r="J73" s="43">
        <f>IRR(J62:J72)</f>
        <v>9.4908383206425695E-2</v>
      </c>
      <c r="K73" s="43">
        <f>IRR(K62:K72)</f>
        <v>8.979572182220541E-2</v>
      </c>
    </row>
    <row r="76" spans="3:11" ht="21" x14ac:dyDescent="0.5">
      <c r="C76" s="44" t="s">
        <v>20</v>
      </c>
      <c r="D76" s="44"/>
      <c r="E76" s="44"/>
    </row>
    <row r="79" spans="3:11" x14ac:dyDescent="0.3">
      <c r="C79" s="20" t="s">
        <v>21</v>
      </c>
      <c r="D79" s="20" t="s">
        <v>22</v>
      </c>
      <c r="F79" s="105" t="s">
        <v>23</v>
      </c>
      <c r="G79" s="105"/>
      <c r="H79" s="36">
        <f>'P1'!K81</f>
        <v>150</v>
      </c>
      <c r="J79" s="35" t="s">
        <v>24</v>
      </c>
      <c r="K79" s="6">
        <v>20000</v>
      </c>
    </row>
    <row r="80" spans="3:11" x14ac:dyDescent="0.3">
      <c r="C80" s="19">
        <v>400000</v>
      </c>
      <c r="D80" s="19">
        <f>C80</f>
        <v>400000</v>
      </c>
      <c r="F80" s="105" t="s">
        <v>25</v>
      </c>
      <c r="G80" s="105"/>
      <c r="H80" s="36">
        <f>'P1'!K85/'P1'!K79</f>
        <v>25</v>
      </c>
      <c r="J80" s="35" t="s">
        <v>26</v>
      </c>
      <c r="K80" s="37">
        <v>100</v>
      </c>
    </row>
    <row r="81" spans="3:11" x14ac:dyDescent="0.3">
      <c r="C81" s="19">
        <v>600000</v>
      </c>
      <c r="D81" s="19">
        <f>C81+D80</f>
        <v>1000000</v>
      </c>
      <c r="F81" s="105" t="s">
        <v>26</v>
      </c>
      <c r="G81" s="105"/>
      <c r="H81" s="36">
        <f>'P1'!K80</f>
        <v>100</v>
      </c>
      <c r="J81" s="35" t="s">
        <v>27</v>
      </c>
      <c r="K81" s="37">
        <v>150</v>
      </c>
    </row>
    <row r="82" spans="3:11" x14ac:dyDescent="0.3">
      <c r="C82" s="19">
        <v>300000</v>
      </c>
      <c r="D82" s="19">
        <f>C82+D81</f>
        <v>1300000</v>
      </c>
      <c r="J82" s="35" t="s">
        <v>28</v>
      </c>
      <c r="K82" s="37">
        <v>2000000</v>
      </c>
    </row>
    <row r="83" spans="3:11" x14ac:dyDescent="0.3">
      <c r="F83" s="105" t="s">
        <v>29</v>
      </c>
      <c r="G83" s="105"/>
      <c r="H83" s="36">
        <f>'P1'!K79*'P1'!K80</f>
        <v>2000000</v>
      </c>
      <c r="J83" s="35" t="s">
        <v>30</v>
      </c>
      <c r="K83" s="37">
        <v>3125000</v>
      </c>
    </row>
    <row r="84" spans="3:11" x14ac:dyDescent="0.3">
      <c r="J84" s="35" t="s">
        <v>31</v>
      </c>
      <c r="K84" s="38">
        <v>0.16</v>
      </c>
    </row>
    <row r="85" spans="3:11" x14ac:dyDescent="0.3">
      <c r="J85" s="35" t="s">
        <v>32</v>
      </c>
      <c r="K85" s="36">
        <f>K83*K84</f>
        <v>500000</v>
      </c>
    </row>
    <row r="89" spans="3:11" ht="21" x14ac:dyDescent="0.5">
      <c r="D89" s="104" t="s">
        <v>19</v>
      </c>
      <c r="E89" s="104"/>
    </row>
    <row r="92" spans="3:11" x14ac:dyDescent="0.3">
      <c r="D92" s="128" t="s">
        <v>19</v>
      </c>
      <c r="E92" s="128"/>
    </row>
    <row r="93" spans="3:11" x14ac:dyDescent="0.3">
      <c r="D93" s="32" t="s">
        <v>33</v>
      </c>
      <c r="E93" s="33" t="s">
        <v>34</v>
      </c>
    </row>
    <row r="94" spans="3:11" x14ac:dyDescent="0.3">
      <c r="D94" s="5">
        <v>0</v>
      </c>
      <c r="E94" s="21">
        <f>'P1'!I73</f>
        <v>0.11023811939969486</v>
      </c>
    </row>
    <row r="95" spans="3:11" x14ac:dyDescent="0.3">
      <c r="D95" s="12">
        <f>'P1'!C80</f>
        <v>400000</v>
      </c>
      <c r="E95" s="21">
        <f>'P1'!I73</f>
        <v>0.11023811939969486</v>
      </c>
    </row>
    <row r="96" spans="3:11" x14ac:dyDescent="0.3">
      <c r="D96" s="12">
        <f>D95</f>
        <v>400000</v>
      </c>
      <c r="E96" s="21">
        <f>'P1'!J73</f>
        <v>9.4908383206425695E-2</v>
      </c>
    </row>
    <row r="97" spans="4:5" x14ac:dyDescent="0.3">
      <c r="D97" s="12">
        <f>'P1'!D81</f>
        <v>1000000</v>
      </c>
      <c r="E97" s="21">
        <f>'P1'!J73</f>
        <v>9.4908383206425695E-2</v>
      </c>
    </row>
    <row r="98" spans="4:5" x14ac:dyDescent="0.3">
      <c r="D98" s="12">
        <f>'P1'!D81</f>
        <v>1000000</v>
      </c>
      <c r="E98" s="21">
        <f>'P1'!K73</f>
        <v>8.979572182220541E-2</v>
      </c>
    </row>
    <row r="99" spans="4:5" x14ac:dyDescent="0.3">
      <c r="D99" s="12">
        <f>'P1'!D82</f>
        <v>1300000</v>
      </c>
      <c r="E99" s="21">
        <f>'P1'!K73</f>
        <v>8.979572182220541E-2</v>
      </c>
    </row>
    <row r="100" spans="4:5" x14ac:dyDescent="0.3">
      <c r="D100" s="12">
        <f>'P1'!D82</f>
        <v>1300000</v>
      </c>
      <c r="E100" s="22">
        <v>0</v>
      </c>
    </row>
    <row r="104" spans="4:5" ht="21" x14ac:dyDescent="0.3">
      <c r="D104" s="129" t="s">
        <v>35</v>
      </c>
      <c r="E104" s="129"/>
    </row>
    <row r="107" spans="4:5" x14ac:dyDescent="0.3">
      <c r="D107" s="32" t="s">
        <v>33</v>
      </c>
      <c r="E107" s="33" t="s">
        <v>34</v>
      </c>
    </row>
    <row r="108" spans="4:5" x14ac:dyDescent="0.3">
      <c r="D108" s="12">
        <v>0</v>
      </c>
      <c r="E108" s="34">
        <f>H152</f>
        <v>0.17628082736674622</v>
      </c>
    </row>
    <row r="109" spans="4:5" x14ac:dyDescent="0.3">
      <c r="D109" s="12">
        <v>3352000</v>
      </c>
      <c r="E109" s="34">
        <f>H152</f>
        <v>0.17628082736674622</v>
      </c>
    </row>
    <row r="113" spans="4:5" ht="21" x14ac:dyDescent="0.5">
      <c r="D113" s="104" t="s">
        <v>36</v>
      </c>
      <c r="E113" s="104"/>
    </row>
    <row r="135" spans="4:17" x14ac:dyDescent="0.3">
      <c r="D135" s="111" t="s">
        <v>37</v>
      </c>
      <c r="E135" s="113"/>
      <c r="F135" s="112"/>
      <c r="H135" s="111" t="s">
        <v>38</v>
      </c>
      <c r="I135" s="113"/>
      <c r="J135" s="112"/>
      <c r="L135" s="107" t="s">
        <v>39</v>
      </c>
      <c r="M135" s="109"/>
      <c r="O135" s="110" t="s">
        <v>40</v>
      </c>
      <c r="P135" s="110"/>
      <c r="Q135" s="36">
        <f>'P1'!K81</f>
        <v>150</v>
      </c>
    </row>
    <row r="136" spans="4:17" x14ac:dyDescent="0.3">
      <c r="D136" s="111" t="s">
        <v>41</v>
      </c>
      <c r="E136" s="112"/>
      <c r="F136" s="28">
        <v>100</v>
      </c>
      <c r="H136" s="111" t="s">
        <v>41</v>
      </c>
      <c r="I136" s="112"/>
      <c r="J136" s="28">
        <v>100</v>
      </c>
      <c r="L136" s="3" t="s">
        <v>42</v>
      </c>
      <c r="M136" s="29">
        <v>500000</v>
      </c>
      <c r="O136" s="110" t="s">
        <v>43</v>
      </c>
      <c r="P136" s="110"/>
      <c r="Q136" s="18">
        <v>0.03</v>
      </c>
    </row>
    <row r="137" spans="4:17" x14ac:dyDescent="0.3">
      <c r="D137" s="111" t="s">
        <v>44</v>
      </c>
      <c r="E137" s="112"/>
      <c r="F137" s="28">
        <f>F136*20%</f>
        <v>20</v>
      </c>
      <c r="H137" s="111" t="s">
        <v>44</v>
      </c>
      <c r="I137" s="112"/>
      <c r="J137" s="28">
        <f>J136*10%</f>
        <v>10</v>
      </c>
      <c r="L137" s="3" t="s">
        <v>45</v>
      </c>
      <c r="M137" s="16">
        <v>0.08</v>
      </c>
      <c r="O137" s="110" t="s">
        <v>25</v>
      </c>
      <c r="P137" s="110"/>
      <c r="Q137" s="36">
        <f>'P1'!H80</f>
        <v>25</v>
      </c>
    </row>
    <row r="138" spans="4:17" x14ac:dyDescent="0.3">
      <c r="D138" s="115" t="s">
        <v>46</v>
      </c>
      <c r="E138" s="115"/>
      <c r="F138" s="28">
        <f>(F136+F137)*2%</f>
        <v>2.4</v>
      </c>
      <c r="H138" s="115" t="s">
        <v>46</v>
      </c>
      <c r="I138" s="115"/>
      <c r="J138" s="28">
        <f>(J136+J137)*2%</f>
        <v>2.2000000000000002</v>
      </c>
    </row>
    <row r="139" spans="4:17" x14ac:dyDescent="0.3">
      <c r="D139" s="115" t="s">
        <v>47</v>
      </c>
      <c r="E139" s="115"/>
      <c r="F139" s="28">
        <f>F136+F137-F138</f>
        <v>117.6</v>
      </c>
      <c r="H139" s="115" t="s">
        <v>47</v>
      </c>
      <c r="I139" s="115"/>
      <c r="J139" s="28">
        <f>J136+J137-J138</f>
        <v>107.8</v>
      </c>
    </row>
    <row r="142" spans="4:17" x14ac:dyDescent="0.3">
      <c r="D142" s="5"/>
      <c r="E142" s="5"/>
      <c r="F142" s="5"/>
      <c r="G142" s="30" t="s">
        <v>48</v>
      </c>
      <c r="H142" s="31" t="s">
        <v>49</v>
      </c>
      <c r="I142" s="45"/>
      <c r="J142" s="5"/>
      <c r="K142" s="5"/>
      <c r="L142" s="5"/>
      <c r="M142" s="71" t="s">
        <v>48</v>
      </c>
      <c r="N142" s="91" t="s">
        <v>49</v>
      </c>
    </row>
    <row r="143" spans="4:17" x14ac:dyDescent="0.3">
      <c r="D143" s="116" t="s">
        <v>50</v>
      </c>
      <c r="E143" s="122" t="s">
        <v>51</v>
      </c>
      <c r="F143" s="123"/>
      <c r="G143" s="82">
        <f>'P1'!F139*'P1'!K79</f>
        <v>2352000</v>
      </c>
      <c r="H143" s="83">
        <f>G143/G146</f>
        <v>0.70167064439140814</v>
      </c>
      <c r="I143" s="53"/>
      <c r="J143" s="119" t="s">
        <v>52</v>
      </c>
      <c r="K143" s="130" t="s">
        <v>51</v>
      </c>
      <c r="L143" s="131"/>
      <c r="M143" s="90">
        <f>'P1'!J139*'P1'!K79</f>
        <v>2156000</v>
      </c>
      <c r="N143" s="87">
        <f>M143/M146</f>
        <v>0.6831432192648923</v>
      </c>
    </row>
    <row r="144" spans="4:17" x14ac:dyDescent="0.3">
      <c r="D144" s="117"/>
      <c r="E144" s="124" t="s">
        <v>53</v>
      </c>
      <c r="F144" s="125"/>
      <c r="G144" s="41">
        <f>'P1'!K85</f>
        <v>500000</v>
      </c>
      <c r="H144" s="84">
        <f>G144/G146</f>
        <v>0.14916467780429593</v>
      </c>
      <c r="I144" s="53"/>
      <c r="J144" s="120"/>
      <c r="K144" s="132" t="s">
        <v>53</v>
      </c>
      <c r="L144" s="133"/>
      <c r="M144" s="88">
        <f>'P1'!K85</f>
        <v>500000</v>
      </c>
      <c r="N144" s="84">
        <f>M144/M146</f>
        <v>0.15842839036755388</v>
      </c>
      <c r="O144" s="114"/>
      <c r="P144" s="114"/>
      <c r="Q144" s="46"/>
    </row>
    <row r="145" spans="4:14" x14ac:dyDescent="0.3">
      <c r="D145" s="117"/>
      <c r="E145" s="124" t="s">
        <v>54</v>
      </c>
      <c r="F145" s="125"/>
      <c r="G145" s="41">
        <f>500000</f>
        <v>500000</v>
      </c>
      <c r="H145" s="84">
        <f>G145/G146</f>
        <v>0.14916467780429593</v>
      </c>
      <c r="I145" s="53"/>
      <c r="J145" s="120"/>
      <c r="K145" s="132" t="s">
        <v>54</v>
      </c>
      <c r="L145" s="133"/>
      <c r="M145" s="88">
        <f>500000</f>
        <v>500000</v>
      </c>
      <c r="N145" s="84">
        <f>M145/M146</f>
        <v>0.15842839036755388</v>
      </c>
    </row>
    <row r="146" spans="4:14" x14ac:dyDescent="0.3">
      <c r="D146" s="118"/>
      <c r="E146" s="126" t="s">
        <v>55</v>
      </c>
      <c r="F146" s="127"/>
      <c r="G146" s="85">
        <f>SUM(G143:G145)</f>
        <v>3352000</v>
      </c>
      <c r="H146" s="86">
        <f>SUM(H143:H145)</f>
        <v>1</v>
      </c>
      <c r="I146" s="53"/>
      <c r="J146" s="121"/>
      <c r="K146" s="134" t="s">
        <v>55</v>
      </c>
      <c r="L146" s="135"/>
      <c r="M146" s="89">
        <f>M143+M144+M145</f>
        <v>3156000</v>
      </c>
      <c r="N146" s="86">
        <f>SUM(N143:N145)</f>
        <v>1</v>
      </c>
    </row>
    <row r="147" spans="4:14" x14ac:dyDescent="0.3">
      <c r="I147" s="53"/>
    </row>
    <row r="148" spans="4:14" x14ac:dyDescent="0.3">
      <c r="I148" s="53"/>
    </row>
    <row r="149" spans="4:14" x14ac:dyDescent="0.3">
      <c r="D149" s="106" t="s">
        <v>56</v>
      </c>
      <c r="E149" s="106"/>
      <c r="F149" s="42">
        <f>('P1'!Q137/'P1'!Q135)+'P1'!Q136</f>
        <v>0.19666666666666666</v>
      </c>
    </row>
    <row r="151" spans="4:14" x14ac:dyDescent="0.3">
      <c r="D151" s="72" t="s">
        <v>57</v>
      </c>
      <c r="E151" s="72" t="s">
        <v>58</v>
      </c>
      <c r="F151" s="72" t="s">
        <v>59</v>
      </c>
      <c r="G151" s="71" t="s">
        <v>60</v>
      </c>
      <c r="H151" s="77" t="s">
        <v>61</v>
      </c>
    </row>
    <row r="152" spans="4:14" x14ac:dyDescent="0.3">
      <c r="D152" s="100" t="s">
        <v>62</v>
      </c>
      <c r="E152" s="75" t="s">
        <v>63</v>
      </c>
      <c r="F152" s="79">
        <f>H143+H144</f>
        <v>0.85083532219570412</v>
      </c>
      <c r="G152" s="78">
        <f>(Q137/Q135)+Q136</f>
        <v>0.19666666666666666</v>
      </c>
      <c r="H152" s="102">
        <f>SUMPRODUCT(F152:F153,G152:G153)</f>
        <v>0.17628082736674622</v>
      </c>
    </row>
    <row r="153" spans="4:14" x14ac:dyDescent="0.3">
      <c r="D153" s="101"/>
      <c r="E153" s="76" t="s">
        <v>64</v>
      </c>
      <c r="F153" s="80">
        <f>H145</f>
        <v>0.14916467780429593</v>
      </c>
      <c r="G153" s="81">
        <f>M137*(1-0.25)</f>
        <v>0.06</v>
      </c>
      <c r="H153" s="103"/>
    </row>
    <row r="154" spans="4:14" x14ac:dyDescent="0.3">
      <c r="D154" s="100" t="s">
        <v>65</v>
      </c>
      <c r="E154" s="75" t="s">
        <v>63</v>
      </c>
      <c r="F154" s="79">
        <f>H143+H144</f>
        <v>0.85083532219570412</v>
      </c>
      <c r="G154" s="73">
        <f>(Q137/Q135)+Q136</f>
        <v>0.19666666666666666</v>
      </c>
      <c r="H154" s="102">
        <f>SUMPRODUCT(F154:F155,G154:G155)</f>
        <v>0.17628082736674622</v>
      </c>
    </row>
    <row r="155" spans="4:14" x14ac:dyDescent="0.3">
      <c r="D155" s="101"/>
      <c r="E155" s="76" t="s">
        <v>64</v>
      </c>
      <c r="F155" s="80">
        <f>H145</f>
        <v>0.14916467780429593</v>
      </c>
      <c r="G155" s="74">
        <f>M137*(1-0.25)</f>
        <v>0.06</v>
      </c>
      <c r="H155" s="103"/>
    </row>
    <row r="158" spans="4:14" ht="18" x14ac:dyDescent="0.35">
      <c r="E158" s="96"/>
      <c r="I158" s="97" t="s">
        <v>109</v>
      </c>
    </row>
  </sheetData>
  <mergeCells count="42">
    <mergeCell ref="I60:K60"/>
    <mergeCell ref="D143:D146"/>
    <mergeCell ref="J143:J146"/>
    <mergeCell ref="E143:F143"/>
    <mergeCell ref="E144:F144"/>
    <mergeCell ref="E145:F145"/>
    <mergeCell ref="E146:F146"/>
    <mergeCell ref="D89:E89"/>
    <mergeCell ref="D92:E92"/>
    <mergeCell ref="D104:E104"/>
    <mergeCell ref="D113:E113"/>
    <mergeCell ref="K143:L143"/>
    <mergeCell ref="K144:L144"/>
    <mergeCell ref="K145:L145"/>
    <mergeCell ref="K146:L146"/>
    <mergeCell ref="L135:M135"/>
    <mergeCell ref="O144:P144"/>
    <mergeCell ref="H137:I137"/>
    <mergeCell ref="H138:I138"/>
    <mergeCell ref="H139:I139"/>
    <mergeCell ref="D139:E139"/>
    <mergeCell ref="D138:E138"/>
    <mergeCell ref="O135:P135"/>
    <mergeCell ref="O136:P136"/>
    <mergeCell ref="D137:E137"/>
    <mergeCell ref="D135:F135"/>
    <mergeCell ref="H135:J135"/>
    <mergeCell ref="H136:I136"/>
    <mergeCell ref="D136:E136"/>
    <mergeCell ref="O137:P137"/>
    <mergeCell ref="D152:D153"/>
    <mergeCell ref="D154:D155"/>
    <mergeCell ref="H152:H153"/>
    <mergeCell ref="H154:H155"/>
    <mergeCell ref="B2:D2"/>
    <mergeCell ref="C57:E57"/>
    <mergeCell ref="F83:G83"/>
    <mergeCell ref="F80:G80"/>
    <mergeCell ref="F79:G79"/>
    <mergeCell ref="F81:G81"/>
    <mergeCell ref="D149:E149"/>
    <mergeCell ref="D60:F6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23A3A-E099-4978-AC51-30F875B19234}">
  <dimension ref="B8:N53"/>
  <sheetViews>
    <sheetView topLeftCell="A26" zoomScale="90" zoomScaleNormal="90" workbookViewId="0">
      <selection activeCell="N39" sqref="N39"/>
    </sheetView>
  </sheetViews>
  <sheetFormatPr baseColWidth="10" defaultColWidth="11.44140625" defaultRowHeight="14.4" x14ac:dyDescent="0.3"/>
  <cols>
    <col min="5" max="5" width="15.109375" customWidth="1"/>
    <col min="7" max="7" width="13.88671875" customWidth="1"/>
    <col min="9" max="9" width="14.33203125" customWidth="1"/>
  </cols>
  <sheetData>
    <row r="8" spans="3:6" x14ac:dyDescent="0.3">
      <c r="C8" s="3" t="s">
        <v>66</v>
      </c>
      <c r="D8" s="138" t="s">
        <v>67</v>
      </c>
      <c r="E8" s="138"/>
      <c r="F8" s="138"/>
    </row>
    <row r="9" spans="3:6" x14ac:dyDescent="0.3">
      <c r="C9" s="3" t="s">
        <v>68</v>
      </c>
      <c r="D9" s="139" t="s">
        <v>69</v>
      </c>
      <c r="E9" s="139"/>
      <c r="F9" s="139"/>
    </row>
    <row r="10" spans="3:6" x14ac:dyDescent="0.3">
      <c r="C10" s="3" t="s">
        <v>70</v>
      </c>
      <c r="D10" s="137" t="s">
        <v>71</v>
      </c>
      <c r="E10" s="137"/>
      <c r="F10" s="137"/>
    </row>
    <row r="11" spans="3:6" x14ac:dyDescent="0.3">
      <c r="C11" s="3" t="s">
        <v>72</v>
      </c>
      <c r="D11" s="137" t="s">
        <v>73</v>
      </c>
      <c r="E11" s="137"/>
      <c r="F11" s="137"/>
    </row>
    <row r="12" spans="3:6" x14ac:dyDescent="0.3">
      <c r="C12" s="3" t="s">
        <v>74</v>
      </c>
      <c r="D12" s="137" t="s">
        <v>75</v>
      </c>
      <c r="E12" s="137"/>
      <c r="F12" s="137"/>
    </row>
    <row r="13" spans="3:6" x14ac:dyDescent="0.3">
      <c r="C13" s="3" t="s">
        <v>76</v>
      </c>
      <c r="D13" s="137" t="s">
        <v>77</v>
      </c>
      <c r="E13" s="137"/>
      <c r="F13" s="137"/>
    </row>
    <row r="23" spans="2:10" ht="18" x14ac:dyDescent="0.35">
      <c r="B23" s="136" t="s">
        <v>13</v>
      </c>
      <c r="C23" s="136"/>
      <c r="D23" s="136"/>
    </row>
    <row r="25" spans="2:10" ht="43.2" x14ac:dyDescent="0.3">
      <c r="B25" s="4" t="s">
        <v>78</v>
      </c>
      <c r="C25" s="17" t="s">
        <v>66</v>
      </c>
      <c r="D25" s="17" t="s">
        <v>79</v>
      </c>
      <c r="E25" s="17" t="s">
        <v>80</v>
      </c>
      <c r="F25" s="17" t="s">
        <v>80</v>
      </c>
      <c r="G25" s="17" t="s">
        <v>81</v>
      </c>
      <c r="I25" s="54" t="s">
        <v>82</v>
      </c>
      <c r="J25" s="54" t="s">
        <v>83</v>
      </c>
    </row>
    <row r="26" spans="2:10" x14ac:dyDescent="0.3">
      <c r="C26" s="47" t="s">
        <v>68</v>
      </c>
      <c r="D26" s="48">
        <v>2</v>
      </c>
      <c r="E26" s="48">
        <v>20</v>
      </c>
      <c r="F26" s="48">
        <v>60</v>
      </c>
      <c r="G26" s="49">
        <f>(D26/(100-D26))*(365/(F26-E26))</f>
        <v>0.18622448979591835</v>
      </c>
      <c r="H26" s="50" t="s">
        <v>84</v>
      </c>
      <c r="I26" s="51">
        <v>0.35</v>
      </c>
      <c r="J26" s="52" t="s">
        <v>85</v>
      </c>
    </row>
    <row r="27" spans="2:10" x14ac:dyDescent="0.3">
      <c r="C27" s="47" t="s">
        <v>70</v>
      </c>
      <c r="D27" s="48">
        <v>2</v>
      </c>
      <c r="E27" s="48">
        <v>8</v>
      </c>
      <c r="F27" s="48">
        <v>45</v>
      </c>
      <c r="G27" s="49">
        <f>(D27/(100-D27))*(365/(F27-E27))</f>
        <v>0.20132377275234417</v>
      </c>
      <c r="H27" s="50" t="s">
        <v>84</v>
      </c>
      <c r="I27" s="51">
        <v>0.35</v>
      </c>
      <c r="J27" s="52" t="s">
        <v>85</v>
      </c>
    </row>
    <row r="28" spans="2:10" x14ac:dyDescent="0.3">
      <c r="C28" s="6" t="s">
        <v>72</v>
      </c>
      <c r="D28" s="7">
        <v>2</v>
      </c>
      <c r="E28" s="7">
        <v>10</v>
      </c>
      <c r="F28" s="7">
        <v>30</v>
      </c>
      <c r="G28" s="8">
        <f>(D28/(100-D28))*(365/(F28-E28))</f>
        <v>0.3724489795918367</v>
      </c>
      <c r="H28" s="9" t="s">
        <v>86</v>
      </c>
      <c r="I28" s="10">
        <v>0.35</v>
      </c>
      <c r="J28" s="11" t="s">
        <v>87</v>
      </c>
    </row>
    <row r="29" spans="2:10" x14ac:dyDescent="0.3">
      <c r="C29" s="6" t="s">
        <v>74</v>
      </c>
      <c r="D29" s="7">
        <v>3</v>
      </c>
      <c r="E29" s="7">
        <v>10</v>
      </c>
      <c r="F29" s="7">
        <v>40</v>
      </c>
      <c r="G29" s="8">
        <f>(D29/(100-D29))*(365/(F29-E29))</f>
        <v>0.37628865979381443</v>
      </c>
      <c r="H29" s="9" t="s">
        <v>86</v>
      </c>
      <c r="I29" s="10">
        <v>0.35</v>
      </c>
      <c r="J29" s="11" t="s">
        <v>88</v>
      </c>
    </row>
    <row r="30" spans="2:10" x14ac:dyDescent="0.3">
      <c r="C30" s="6" t="s">
        <v>76</v>
      </c>
      <c r="D30" s="7">
        <v>4</v>
      </c>
      <c r="E30" s="7">
        <v>5</v>
      </c>
      <c r="F30" s="7">
        <v>35</v>
      </c>
      <c r="G30" s="8">
        <f>(D30/(100-D30))*(365/(F30-E30))</f>
        <v>0.50694444444444442</v>
      </c>
      <c r="H30" s="9" t="s">
        <v>84</v>
      </c>
      <c r="I30" s="10">
        <v>0.35</v>
      </c>
      <c r="J30" s="11" t="s">
        <v>87</v>
      </c>
    </row>
    <row r="39" spans="2:14" ht="28.8" x14ac:dyDescent="0.45">
      <c r="B39" s="4" t="s">
        <v>89</v>
      </c>
      <c r="C39" s="17" t="s">
        <v>66</v>
      </c>
      <c r="D39" s="17" t="s">
        <v>80</v>
      </c>
      <c r="N39" s="98" t="s">
        <v>108</v>
      </c>
    </row>
    <row r="40" spans="2:14" x14ac:dyDescent="0.3">
      <c r="C40" s="47" t="s">
        <v>68</v>
      </c>
      <c r="D40" s="48">
        <v>60</v>
      </c>
    </row>
    <row r="41" spans="2:14" x14ac:dyDescent="0.3">
      <c r="C41" s="6" t="s">
        <v>70</v>
      </c>
      <c r="D41" s="7">
        <v>45</v>
      </c>
    </row>
    <row r="42" spans="2:14" x14ac:dyDescent="0.3">
      <c r="C42" s="6" t="s">
        <v>72</v>
      </c>
      <c r="D42" s="7">
        <v>30</v>
      </c>
    </row>
    <row r="43" spans="2:14" x14ac:dyDescent="0.3">
      <c r="C43" s="6" t="s">
        <v>74</v>
      </c>
      <c r="D43" s="7">
        <v>40</v>
      </c>
    </row>
    <row r="44" spans="2:14" x14ac:dyDescent="0.3">
      <c r="C44" s="6" t="s">
        <v>76</v>
      </c>
      <c r="D44" s="7">
        <v>35</v>
      </c>
    </row>
    <row r="48" spans="2:14" x14ac:dyDescent="0.3">
      <c r="B48" s="4" t="s">
        <v>90</v>
      </c>
      <c r="C48" s="54" t="s">
        <v>66</v>
      </c>
      <c r="D48" s="54" t="s">
        <v>79</v>
      </c>
    </row>
    <row r="49" spans="3:4" x14ac:dyDescent="0.3">
      <c r="C49" s="14" t="s">
        <v>68</v>
      </c>
      <c r="D49" s="7">
        <v>2</v>
      </c>
    </row>
    <row r="50" spans="3:4" x14ac:dyDescent="0.3">
      <c r="C50" s="15" t="s">
        <v>70</v>
      </c>
      <c r="D50" s="7">
        <v>2</v>
      </c>
    </row>
    <row r="51" spans="3:4" x14ac:dyDescent="0.3">
      <c r="C51" s="6" t="s">
        <v>72</v>
      </c>
      <c r="D51" s="13">
        <v>2</v>
      </c>
    </row>
    <row r="52" spans="3:4" x14ac:dyDescent="0.3">
      <c r="C52" s="6" t="s">
        <v>74</v>
      </c>
      <c r="D52" s="7">
        <v>3</v>
      </c>
    </row>
    <row r="53" spans="3:4" x14ac:dyDescent="0.3">
      <c r="C53" s="47" t="s">
        <v>76</v>
      </c>
      <c r="D53" s="48">
        <v>4</v>
      </c>
    </row>
  </sheetData>
  <mergeCells count="7">
    <mergeCell ref="B23:D23"/>
    <mergeCell ref="D13:F13"/>
    <mergeCell ref="D8:F8"/>
    <mergeCell ref="D9:F9"/>
    <mergeCell ref="D10:F10"/>
    <mergeCell ref="D11:F11"/>
    <mergeCell ref="D12:F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AC12-7C5D-45FA-8F1A-DFEEBE893167}">
  <dimension ref="B16:I64"/>
  <sheetViews>
    <sheetView topLeftCell="A51" zoomScaleNormal="100" workbookViewId="0">
      <selection activeCell="I64" sqref="I64"/>
    </sheetView>
  </sheetViews>
  <sheetFormatPr baseColWidth="10" defaultColWidth="11.44140625" defaultRowHeight="14.4" x14ac:dyDescent="0.3"/>
  <cols>
    <col min="1" max="1" width="19.33203125" customWidth="1"/>
    <col min="2" max="2" width="13.6640625" customWidth="1"/>
    <col min="3" max="3" width="16" customWidth="1"/>
    <col min="4" max="4" width="13.88671875" customWidth="1"/>
  </cols>
  <sheetData>
    <row r="16" spans="2:4" ht="28.8" x14ac:dyDescent="0.3">
      <c r="B16" s="17" t="s">
        <v>91</v>
      </c>
      <c r="C16" s="17" t="s">
        <v>92</v>
      </c>
      <c r="D16" s="17" t="s">
        <v>93</v>
      </c>
    </row>
    <row r="17" spans="2:4" x14ac:dyDescent="0.3">
      <c r="B17" s="7">
        <v>0.4</v>
      </c>
      <c r="C17" s="18">
        <v>-0.02</v>
      </c>
      <c r="D17" s="18">
        <v>0.2</v>
      </c>
    </row>
    <row r="18" spans="2:4" x14ac:dyDescent="0.3">
      <c r="B18" s="7">
        <v>0.1</v>
      </c>
      <c r="C18" s="18">
        <v>0.1</v>
      </c>
      <c r="D18" s="18">
        <v>0.12</v>
      </c>
    </row>
    <row r="19" spans="2:4" x14ac:dyDescent="0.3">
      <c r="B19" s="7">
        <v>0.5</v>
      </c>
      <c r="C19" s="18">
        <v>0.15</v>
      </c>
      <c r="D19" s="18">
        <v>0.02</v>
      </c>
    </row>
    <row r="22" spans="2:4" ht="21" x14ac:dyDescent="0.5">
      <c r="B22" s="140" t="s">
        <v>94</v>
      </c>
      <c r="C22" s="140"/>
    </row>
    <row r="35" spans="2:5" ht="21" x14ac:dyDescent="0.5">
      <c r="B35" s="140" t="s">
        <v>95</v>
      </c>
      <c r="C35" s="140"/>
      <c r="D35" s="140"/>
      <c r="E35" s="140"/>
    </row>
    <row r="38" spans="2:5" x14ac:dyDescent="0.3">
      <c r="B38" s="4" t="s">
        <v>96</v>
      </c>
    </row>
    <row r="39" spans="2:5" x14ac:dyDescent="0.3">
      <c r="B39" s="7"/>
      <c r="C39" s="23" t="s">
        <v>97</v>
      </c>
      <c r="D39" s="23"/>
      <c r="E39" s="23" t="s">
        <v>98</v>
      </c>
    </row>
    <row r="40" spans="2:5" x14ac:dyDescent="0.3">
      <c r="B40" s="39" t="s">
        <v>99</v>
      </c>
      <c r="C40" s="18">
        <f>C19</f>
        <v>0.15</v>
      </c>
      <c r="D40" s="39" t="s">
        <v>99</v>
      </c>
      <c r="E40" s="18">
        <f>D17</f>
        <v>0.2</v>
      </c>
    </row>
    <row r="41" spans="2:5" x14ac:dyDescent="0.3">
      <c r="B41" s="39" t="s">
        <v>100</v>
      </c>
      <c r="C41" s="18">
        <f>C17</f>
        <v>-0.02</v>
      </c>
      <c r="D41" s="39" t="s">
        <v>100</v>
      </c>
      <c r="E41" s="18">
        <f>D19</f>
        <v>0.02</v>
      </c>
    </row>
    <row r="42" spans="2:5" x14ac:dyDescent="0.3">
      <c r="B42" s="39" t="s">
        <v>96</v>
      </c>
      <c r="C42" s="18">
        <f>C40-C41</f>
        <v>0.16999999999999998</v>
      </c>
      <c r="D42" s="39" t="s">
        <v>96</v>
      </c>
      <c r="E42" s="18">
        <f>E40-E41</f>
        <v>0.18000000000000002</v>
      </c>
    </row>
    <row r="44" spans="2:5" x14ac:dyDescent="0.3">
      <c r="B44" s="7"/>
      <c r="C44" s="23" t="s">
        <v>97</v>
      </c>
      <c r="D44" s="23"/>
      <c r="E44" s="23" t="s">
        <v>98</v>
      </c>
    </row>
    <row r="45" spans="2:5" x14ac:dyDescent="0.3">
      <c r="B45" s="39" t="s">
        <v>101</v>
      </c>
      <c r="C45" s="93">
        <f>SUMPRODUCT(B17:B19,C17:C19)</f>
        <v>7.6999999999999999E-2</v>
      </c>
      <c r="D45" s="39" t="s">
        <v>101</v>
      </c>
      <c r="E45" s="92">
        <f>SUMPRODUCT(B17:B19,D17:D19)</f>
        <v>0.10200000000000001</v>
      </c>
    </row>
    <row r="46" spans="2:5" x14ac:dyDescent="0.3">
      <c r="B46" s="39" t="s">
        <v>102</v>
      </c>
      <c r="C46" s="8">
        <f>SQRT(C53)</f>
        <v>8.0504658250314942E-2</v>
      </c>
      <c r="D46" s="39" t="s">
        <v>102</v>
      </c>
      <c r="E46" s="92">
        <f>SQRT(E53)</f>
        <v>8.506468127254696E-2</v>
      </c>
    </row>
    <row r="48" spans="2:5" x14ac:dyDescent="0.3">
      <c r="B48" s="39" t="s">
        <v>103</v>
      </c>
      <c r="C48" s="24" t="s">
        <v>97</v>
      </c>
      <c r="D48" s="39" t="s">
        <v>103</v>
      </c>
      <c r="E48" s="23" t="s">
        <v>98</v>
      </c>
    </row>
    <row r="49" spans="2:9" x14ac:dyDescent="0.3">
      <c r="C49">
        <f>((C17-$C$45)^2)*B17</f>
        <v>3.7636000000000006E-3</v>
      </c>
      <c r="E49">
        <f>((D17-$E$45)^2)*B17</f>
        <v>3.8416000000000006E-3</v>
      </c>
    </row>
    <row r="50" spans="2:9" x14ac:dyDescent="0.3">
      <c r="C50">
        <f>((C18-$C$45)^2)*B18</f>
        <v>5.2900000000000032E-5</v>
      </c>
      <c r="E50">
        <f>((D18-$E$45)^2)*B18</f>
        <v>3.2399999999999961E-5</v>
      </c>
    </row>
    <row r="51" spans="2:9" x14ac:dyDescent="0.3">
      <c r="C51">
        <f>((C19-$C$45)^2)*B19</f>
        <v>2.6644999999999998E-3</v>
      </c>
      <c r="E51">
        <f>((D19-$E$45)^2)*B19</f>
        <v>3.3620000000000004E-3</v>
      </c>
    </row>
    <row r="53" spans="2:9" x14ac:dyDescent="0.3">
      <c r="B53" s="39" t="s">
        <v>104</v>
      </c>
      <c r="C53" s="7">
        <f>SUM(C49:C51)</f>
        <v>6.4810000000000006E-3</v>
      </c>
      <c r="D53" s="39" t="s">
        <v>104</v>
      </c>
      <c r="E53" s="7">
        <f>SUM(E49:E51)</f>
        <v>7.2360000000000011E-3</v>
      </c>
    </row>
    <row r="57" spans="2:9" ht="28.8" x14ac:dyDescent="0.3">
      <c r="B57" s="40" t="s">
        <v>105</v>
      </c>
      <c r="C57" s="26" t="s">
        <v>97</v>
      </c>
      <c r="D57" s="40" t="s">
        <v>105</v>
      </c>
      <c r="E57" s="27" t="s">
        <v>98</v>
      </c>
    </row>
    <row r="58" spans="2:9" x14ac:dyDescent="0.3">
      <c r="B58" s="7" t="s">
        <v>106</v>
      </c>
      <c r="C58" s="94">
        <f>C46/C45</f>
        <v>1.0455150422118824</v>
      </c>
      <c r="D58" s="25"/>
      <c r="E58" s="25">
        <f>E46/E45</f>
        <v>0.83396746345634265</v>
      </c>
    </row>
    <row r="61" spans="2:9" ht="21" x14ac:dyDescent="0.5">
      <c r="B61" s="140" t="s">
        <v>107</v>
      </c>
      <c r="C61" s="140"/>
      <c r="D61" s="140"/>
    </row>
    <row r="64" spans="2:9" ht="23.4" x14ac:dyDescent="0.45">
      <c r="I64" s="98" t="s">
        <v>108</v>
      </c>
    </row>
  </sheetData>
  <mergeCells count="3">
    <mergeCell ref="B22:C22"/>
    <mergeCell ref="B35:E35"/>
    <mergeCell ref="B61:D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Carátula</vt:lpstr>
      <vt:lpstr>P1</vt:lpstr>
      <vt:lpstr>P2</vt:lpstr>
      <vt:lpstr>P3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 RAITARSKY ZELADA</dc:creator>
  <cp:keywords/>
  <dc:description/>
  <cp:lastModifiedBy>Mariel  Paz</cp:lastModifiedBy>
  <cp:revision/>
  <dcterms:created xsi:type="dcterms:W3CDTF">2024-04-18T01:07:48Z</dcterms:created>
  <dcterms:modified xsi:type="dcterms:W3CDTF">2024-04-22T00:22:24Z</dcterms:modified>
  <cp:category/>
  <cp:contentStatus/>
</cp:coreProperties>
</file>