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o\Downloads\"/>
    </mc:Choice>
  </mc:AlternateContent>
  <xr:revisionPtr revIDLastSave="0" documentId="8_{6016DA31-E0A2-40D3-BCB4-A8860AED8757}" xr6:coauthVersionLast="47" xr6:coauthVersionMax="47" xr10:uidLastSave="{00000000-0000-0000-0000-000000000000}"/>
  <bookViews>
    <workbookView xWindow="-108" yWindow="-108" windowWidth="23256" windowHeight="12456" xr2:uid="{F49AB603-F03F-43EC-AE1B-75B51EA663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I30" i="1"/>
  <c r="J30" i="1"/>
  <c r="K30" i="1"/>
  <c r="G30" i="1"/>
  <c r="H29" i="1"/>
  <c r="I29" i="1"/>
  <c r="J29" i="1"/>
  <c r="K29" i="1"/>
  <c r="G29" i="1"/>
  <c r="G28" i="1"/>
  <c r="H28" i="1"/>
  <c r="I28" i="1"/>
  <c r="J28" i="1"/>
  <c r="K28" i="1"/>
  <c r="H27" i="1"/>
  <c r="I27" i="1"/>
  <c r="J27" i="1"/>
  <c r="K27" i="1"/>
  <c r="G27" i="1"/>
  <c r="G23" i="1"/>
  <c r="H26" i="1"/>
  <c r="I26" i="1"/>
  <c r="J26" i="1"/>
  <c r="K26" i="1"/>
  <c r="G26" i="1"/>
  <c r="H25" i="1"/>
  <c r="I25" i="1"/>
  <c r="J25" i="1"/>
  <c r="K25" i="1"/>
  <c r="G25" i="1"/>
  <c r="H24" i="1"/>
  <c r="I24" i="1"/>
  <c r="J24" i="1"/>
  <c r="K24" i="1"/>
  <c r="G24" i="1"/>
  <c r="G38" i="1"/>
  <c r="G39" i="1" s="1"/>
  <c r="G37" i="1"/>
  <c r="H33" i="1"/>
  <c r="I33" i="1"/>
  <c r="J33" i="1"/>
  <c r="G33" i="1"/>
  <c r="H23" i="1"/>
  <c r="I23" i="1"/>
  <c r="J23" i="1"/>
  <c r="K23" i="1"/>
  <c r="H20" i="1"/>
  <c r="I20" i="1" s="1"/>
  <c r="J20" i="1" s="1"/>
  <c r="K20" i="1" s="1"/>
  <c r="G19" i="1"/>
  <c r="J7" i="1"/>
</calcChain>
</file>

<file path=xl/sharedStrings.xml><?xml version="1.0" encoding="utf-8"?>
<sst xmlns="http://schemas.openxmlformats.org/spreadsheetml/2006/main" count="53" uniqueCount="42">
  <si>
    <t>estudios de pruebas mercado en el 2014 a un costo de $250,000.00.</t>
  </si>
  <si>
    <t>Al terminar el proyecto aún podrá venderse en dicho valor.</t>
  </si>
  <si>
    <t>valor corriente de mercado del lugar propuesto para la fábrica (el cual ya posee la empresa) es de $150,000</t>
  </si>
  <si>
    <t>VALOR TERMINAL</t>
  </si>
  <si>
    <t>INVERSION INICIAL</t>
  </si>
  <si>
    <t>costo de la maquinaria que se necesitará es de $100,000, con una vida estimada de 5 años.</t>
  </si>
  <si>
    <t>depreciará mediante el método de línea recta</t>
  </si>
  <si>
    <t>maquinaria tendrá un valor de mercado estimado de $30,000</t>
  </si>
  <si>
    <t>(en unidades) por año: 5,000, 8,000, 12,000, 10,000, 6,000 (a partir de la nueva maquinaria).</t>
  </si>
  <si>
    <t>FNE OPERATIVOS</t>
  </si>
  <si>
    <t>El precio durante el primer año es $20 por unidad; posteriormente se incrementará sólo en un 2% por año</t>
  </si>
  <si>
    <t>Los costos de producción durante el primer año son $10 por unidad y aumentarán 10% por año posteriormente</t>
  </si>
  <si>
    <t>el capital de trabajo inicial requerido adicional será de $10,000 (10% sobre las ventas del año 1,</t>
  </si>
  <si>
    <t>Para los siguientes años, el capital de trabajo neto adicional requerido seguirá siendo el 10% de las ventas esperadas en el año siguiente.</t>
  </si>
  <si>
    <t>la inversión en capital de trabajo se recuperará por completo al final de la vida del proyecto (suma de todo lo que se fue invirtiendo cada año).</t>
  </si>
  <si>
    <t>una tasa mínima atractiva de retorno del 15% (ajustada)</t>
  </si>
  <si>
    <t>no se toma en cuenta</t>
  </si>
  <si>
    <t xml:space="preserve">costo de oportunidad del terreno </t>
  </si>
  <si>
    <t xml:space="preserve">costo de maquinario </t>
  </si>
  <si>
    <t>capital de trabajo inicial</t>
  </si>
  <si>
    <t xml:space="preserve">AÑO 1 </t>
  </si>
  <si>
    <t>AÑO 2</t>
  </si>
  <si>
    <t>AÑO 3</t>
  </si>
  <si>
    <t>AÑO 4</t>
  </si>
  <si>
    <t>AÑO 5</t>
  </si>
  <si>
    <t>UNIDADES A VENDER</t>
  </si>
  <si>
    <t>PRECIO UNITARIO</t>
  </si>
  <si>
    <t>COSTO UNITARIO</t>
  </si>
  <si>
    <t>INGRESOS</t>
  </si>
  <si>
    <t>(-) COSTOS</t>
  </si>
  <si>
    <t>(-) DEPRECIACION</t>
  </si>
  <si>
    <t>UAII</t>
  </si>
  <si>
    <t>(-) ISR</t>
  </si>
  <si>
    <t>UN</t>
  </si>
  <si>
    <t>(+) DEPRECIACION</t>
  </si>
  <si>
    <t xml:space="preserve">FNE OPERATIVOS </t>
  </si>
  <si>
    <t>CAPITAL DE TRABAJO ADICIONAL</t>
  </si>
  <si>
    <t>INGRESO VENTA TERRENO</t>
  </si>
  <si>
    <t>INGRESO VENTA DE MAQUINNA</t>
  </si>
  <si>
    <t>RECUPERACION DE CAPITAL TRABAJO</t>
  </si>
  <si>
    <t>TIR</t>
  </si>
  <si>
    <t>VPN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</si>
</sst>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&quot;$&quot;#,##0.00"/>
  </numFmts>
  <fonts count="4" x14ac:knownFonts="1">
    <font>
      <sz val="16"/>
      <color theme="1"/>
      <name val="Cascadia Mono SemiBold"/>
      <family val="2"/>
    </font>
    <font>
      <sz val="16"/>
      <color rgb="FFFF0000"/>
      <name val="Cascadia Mono SemiBold"/>
      <family val="2"/>
    </font>
    <font>
      <u/>
      <sz val="16"/>
      <color theme="1"/>
      <name val="Cascadia Mono SemiBold"/>
      <family val="2"/>
    </font>
    <font>
      <sz val="8"/>
      <name val="Cascadia Mono SemiBold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170" fontId="0" fillId="0" borderId="0" xfId="0" applyNumberFormat="1"/>
    <xf numFmtId="170" fontId="0" fillId="0" borderId="1" xfId="0" applyNumberFormat="1" applyFont="1" applyBorder="1"/>
    <xf numFmtId="0" fontId="2" fillId="2" borderId="0" xfId="0" applyFont="1" applyFill="1"/>
    <xf numFmtId="0" fontId="0" fillId="0" borderId="1" xfId="0" applyBorder="1" applyAlignment="1">
      <alignment horizontal="center"/>
    </xf>
    <xf numFmtId="2" fontId="0" fillId="0" borderId="0" xfId="0" applyNumberFormat="1"/>
    <xf numFmtId="0" fontId="0" fillId="2" borderId="0" xfId="0" applyFill="1"/>
    <xf numFmtId="170" fontId="0" fillId="0" borderId="1" xfId="0" applyNumberFormat="1" applyBorder="1"/>
    <xf numFmtId="170" fontId="0" fillId="0" borderId="0" xfId="0" applyNumberFormat="1" applyBorder="1"/>
    <xf numFmtId="17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BAD46-4E19-44E4-BB52-ED1BA3B590F4}">
  <dimension ref="A1:K42"/>
  <sheetViews>
    <sheetView tabSelected="1" topLeftCell="B25" zoomScale="70" zoomScaleNormal="70" workbookViewId="0">
      <selection activeCell="K37" sqref="K37"/>
    </sheetView>
  </sheetViews>
  <sheetFormatPr baseColWidth="10" defaultRowHeight="22.8" x14ac:dyDescent="0.45"/>
  <cols>
    <col min="1" max="1" width="106.3125" customWidth="1"/>
    <col min="6" max="6" width="31.9375" bestFit="1" customWidth="1"/>
    <col min="7" max="9" width="11.6875" bestFit="1" customWidth="1"/>
    <col min="10" max="10" width="11.75" bestFit="1" customWidth="1"/>
    <col min="11" max="11" width="11.6875" bestFit="1" customWidth="1"/>
    <col min="14" max="14" width="11.6875" bestFit="1" customWidth="1"/>
  </cols>
  <sheetData>
    <row r="1" spans="1:10" x14ac:dyDescent="0.45">
      <c r="A1" s="5" t="s">
        <v>4</v>
      </c>
      <c r="C1" s="2" t="s">
        <v>16</v>
      </c>
    </row>
    <row r="2" spans="1:10" x14ac:dyDescent="0.45">
      <c r="A2" s="2" t="s">
        <v>0</v>
      </c>
    </row>
    <row r="3" spans="1:10" x14ac:dyDescent="0.45">
      <c r="A3" t="s">
        <v>2</v>
      </c>
      <c r="G3" t="s">
        <v>17</v>
      </c>
      <c r="J3" s="3">
        <v>150000</v>
      </c>
    </row>
    <row r="4" spans="1:10" x14ac:dyDescent="0.45">
      <c r="A4" t="s">
        <v>5</v>
      </c>
      <c r="G4" t="s">
        <v>18</v>
      </c>
      <c r="J4" s="3">
        <v>100000</v>
      </c>
    </row>
    <row r="6" spans="1:10" x14ac:dyDescent="0.45">
      <c r="A6" t="s">
        <v>12</v>
      </c>
      <c r="G6" t="s">
        <v>19</v>
      </c>
      <c r="J6" s="4">
        <v>10000</v>
      </c>
    </row>
    <row r="7" spans="1:10" x14ac:dyDescent="0.45">
      <c r="J7" s="3">
        <f>SUM(J3:J6)</f>
        <v>260000</v>
      </c>
    </row>
    <row r="10" spans="1:10" x14ac:dyDescent="0.45">
      <c r="A10" s="1" t="s">
        <v>3</v>
      </c>
    </row>
    <row r="11" spans="1:10" x14ac:dyDescent="0.45">
      <c r="A11" t="s">
        <v>1</v>
      </c>
    </row>
    <row r="12" spans="1:10" x14ac:dyDescent="0.45">
      <c r="A12" t="s">
        <v>7</v>
      </c>
    </row>
    <row r="13" spans="1:10" x14ac:dyDescent="0.45">
      <c r="A13" t="s">
        <v>14</v>
      </c>
    </row>
    <row r="16" spans="1:10" x14ac:dyDescent="0.45">
      <c r="A16" s="1" t="s">
        <v>9</v>
      </c>
    </row>
    <row r="17" spans="1:11" x14ac:dyDescent="0.45">
      <c r="A17" t="s">
        <v>8</v>
      </c>
      <c r="G17" s="6" t="s">
        <v>20</v>
      </c>
      <c r="H17" s="6" t="s">
        <v>21</v>
      </c>
      <c r="I17" s="6" t="s">
        <v>22</v>
      </c>
      <c r="J17" s="6" t="s">
        <v>23</v>
      </c>
      <c r="K17" s="6" t="s">
        <v>24</v>
      </c>
    </row>
    <row r="18" spans="1:11" x14ac:dyDescent="0.45">
      <c r="A18" t="s">
        <v>10</v>
      </c>
      <c r="F18" t="s">
        <v>25</v>
      </c>
      <c r="G18" s="3">
        <v>5000</v>
      </c>
      <c r="H18" s="3">
        <v>8000</v>
      </c>
      <c r="I18" s="3">
        <v>12000</v>
      </c>
      <c r="J18" s="3">
        <v>10000</v>
      </c>
      <c r="K18" s="3">
        <v>6000</v>
      </c>
    </row>
    <row r="19" spans="1:11" x14ac:dyDescent="0.45">
      <c r="A19" t="s">
        <v>11</v>
      </c>
      <c r="F19" t="s">
        <v>26</v>
      </c>
      <c r="G19" s="3">
        <f>20</f>
        <v>20</v>
      </c>
      <c r="H19" s="3">
        <v>20.04</v>
      </c>
      <c r="I19">
        <v>20.81</v>
      </c>
      <c r="J19">
        <v>21.23</v>
      </c>
      <c r="K19">
        <v>21.65</v>
      </c>
    </row>
    <row r="20" spans="1:11" x14ac:dyDescent="0.45">
      <c r="A20" t="s">
        <v>6</v>
      </c>
      <c r="F20" t="s">
        <v>27</v>
      </c>
      <c r="G20" s="7">
        <v>10</v>
      </c>
      <c r="H20" s="7">
        <f>G20*1.1</f>
        <v>11</v>
      </c>
      <c r="I20" s="7">
        <f t="shared" ref="I20:K20" si="0">H20*1.1</f>
        <v>12.100000000000001</v>
      </c>
      <c r="J20" s="7">
        <f t="shared" si="0"/>
        <v>13.310000000000002</v>
      </c>
      <c r="K20" s="7">
        <f t="shared" si="0"/>
        <v>14.641000000000004</v>
      </c>
    </row>
    <row r="22" spans="1:11" x14ac:dyDescent="0.45">
      <c r="G22" s="6" t="s">
        <v>20</v>
      </c>
      <c r="H22" s="6" t="s">
        <v>21</v>
      </c>
      <c r="I22" s="6" t="s">
        <v>22</v>
      </c>
      <c r="J22" s="6" t="s">
        <v>23</v>
      </c>
      <c r="K22" s="6" t="s">
        <v>24</v>
      </c>
    </row>
    <row r="23" spans="1:11" x14ac:dyDescent="0.45">
      <c r="F23" t="s">
        <v>28</v>
      </c>
      <c r="G23" s="3">
        <f>G18*G19</f>
        <v>100000</v>
      </c>
      <c r="H23" s="3">
        <f>H18*H19</f>
        <v>160320</v>
      </c>
      <c r="I23" s="3">
        <f t="shared" ref="I23:K23" si="1">I18*I19</f>
        <v>249719.99999999997</v>
      </c>
      <c r="J23" s="3">
        <f t="shared" si="1"/>
        <v>212300</v>
      </c>
      <c r="K23" s="3">
        <f t="shared" si="1"/>
        <v>129899.99999999999</v>
      </c>
    </row>
    <row r="24" spans="1:11" x14ac:dyDescent="0.45">
      <c r="F24" t="s">
        <v>29</v>
      </c>
      <c r="G24" s="3">
        <f>G20*G18</f>
        <v>50000</v>
      </c>
      <c r="H24" s="3">
        <f t="shared" ref="H24:K24" si="2">H20*H18</f>
        <v>88000</v>
      </c>
      <c r="I24" s="3">
        <f t="shared" si="2"/>
        <v>145200.00000000003</v>
      </c>
      <c r="J24" s="3">
        <f t="shared" si="2"/>
        <v>133100.00000000003</v>
      </c>
      <c r="K24" s="3">
        <f t="shared" si="2"/>
        <v>87846.000000000015</v>
      </c>
    </row>
    <row r="25" spans="1:11" x14ac:dyDescent="0.45">
      <c r="F25" t="s">
        <v>30</v>
      </c>
      <c r="G25" s="9">
        <f>20000</f>
        <v>20000</v>
      </c>
      <c r="H25" s="9">
        <f>20000</f>
        <v>20000</v>
      </c>
      <c r="I25" s="9">
        <f>20000</f>
        <v>20000</v>
      </c>
      <c r="J25" s="9">
        <f>20000</f>
        <v>20000</v>
      </c>
      <c r="K25" s="9">
        <f>20000</f>
        <v>20000</v>
      </c>
    </row>
    <row r="26" spans="1:11" x14ac:dyDescent="0.45">
      <c r="F26" t="s">
        <v>31</v>
      </c>
      <c r="G26" s="3">
        <f>G23-G24-G25</f>
        <v>30000</v>
      </c>
      <c r="H26" s="3">
        <f t="shared" ref="H26:K26" si="3">H23-H24-H25</f>
        <v>52320</v>
      </c>
      <c r="I26" s="3">
        <f t="shared" si="3"/>
        <v>84519.999999999942</v>
      </c>
      <c r="J26" s="3">
        <f t="shared" si="3"/>
        <v>59199.999999999971</v>
      </c>
      <c r="K26" s="3">
        <f t="shared" si="3"/>
        <v>22053.999999999971</v>
      </c>
    </row>
    <row r="27" spans="1:11" x14ac:dyDescent="0.45">
      <c r="F27" t="s">
        <v>32</v>
      </c>
      <c r="G27" s="9">
        <f>G26*0.25</f>
        <v>7500</v>
      </c>
      <c r="H27" s="9">
        <f t="shared" ref="H27:K27" si="4">H26*0.25</f>
        <v>13080</v>
      </c>
      <c r="I27" s="9">
        <f t="shared" si="4"/>
        <v>21129.999999999985</v>
      </c>
      <c r="J27" s="9">
        <f t="shared" si="4"/>
        <v>14799.999999999993</v>
      </c>
      <c r="K27" s="9">
        <f t="shared" si="4"/>
        <v>5513.4999999999927</v>
      </c>
    </row>
    <row r="28" spans="1:11" x14ac:dyDescent="0.45">
      <c r="F28" t="s">
        <v>33</v>
      </c>
      <c r="G28" s="3">
        <f>G26-G27</f>
        <v>22500</v>
      </c>
      <c r="H28" s="3">
        <f t="shared" ref="H28:K28" si="5">H26-H27</f>
        <v>39240</v>
      </c>
      <c r="I28" s="3">
        <f t="shared" si="5"/>
        <v>63389.999999999956</v>
      </c>
      <c r="J28" s="3">
        <f t="shared" si="5"/>
        <v>44399.999999999978</v>
      </c>
      <c r="K28" s="3">
        <f t="shared" si="5"/>
        <v>16540.499999999978</v>
      </c>
    </row>
    <row r="29" spans="1:11" x14ac:dyDescent="0.45">
      <c r="F29" t="s">
        <v>34</v>
      </c>
      <c r="G29" s="3">
        <f>G25</f>
        <v>20000</v>
      </c>
      <c r="H29" s="3">
        <f t="shared" ref="H29:K29" si="6">H25</f>
        <v>20000</v>
      </c>
      <c r="I29" s="3">
        <f t="shared" si="6"/>
        <v>20000</v>
      </c>
      <c r="J29" s="3">
        <f t="shared" si="6"/>
        <v>20000</v>
      </c>
      <c r="K29" s="3">
        <f t="shared" si="6"/>
        <v>20000</v>
      </c>
    </row>
    <row r="30" spans="1:11" x14ac:dyDescent="0.45">
      <c r="F30" s="8" t="s">
        <v>35</v>
      </c>
      <c r="G30" s="11">
        <f>G28+G29</f>
        <v>42500</v>
      </c>
      <c r="H30" s="11">
        <f t="shared" ref="H30:K30" si="7">H28+H29</f>
        <v>59240</v>
      </c>
      <c r="I30" s="11">
        <f t="shared" si="7"/>
        <v>83389.999999999956</v>
      </c>
      <c r="J30" s="11">
        <f t="shared" si="7"/>
        <v>64399.999999999978</v>
      </c>
      <c r="K30" s="11">
        <f t="shared" si="7"/>
        <v>36540.499999999978</v>
      </c>
    </row>
    <row r="32" spans="1:11" x14ac:dyDescent="0.45">
      <c r="A32" t="s">
        <v>13</v>
      </c>
      <c r="G32" s="6" t="s">
        <v>20</v>
      </c>
      <c r="H32" s="6" t="s">
        <v>21</v>
      </c>
      <c r="I32" s="6" t="s">
        <v>22</v>
      </c>
      <c r="J32" s="6" t="s">
        <v>23</v>
      </c>
      <c r="K32" s="6" t="s">
        <v>24</v>
      </c>
    </row>
    <row r="33" spans="1:10" x14ac:dyDescent="0.45">
      <c r="F33" t="s">
        <v>36</v>
      </c>
      <c r="G33" s="3">
        <f>H23*0.1</f>
        <v>16032</v>
      </c>
      <c r="H33" s="3">
        <f t="shared" ref="H33:J33" si="8">I23*0.1</f>
        <v>24972</v>
      </c>
      <c r="I33" s="3">
        <f t="shared" si="8"/>
        <v>21230</v>
      </c>
      <c r="J33" s="3">
        <f t="shared" si="8"/>
        <v>12990</v>
      </c>
    </row>
    <row r="34" spans="1:10" x14ac:dyDescent="0.45">
      <c r="A34" t="s">
        <v>15</v>
      </c>
    </row>
    <row r="35" spans="1:10" x14ac:dyDescent="0.45">
      <c r="F35" t="s">
        <v>3</v>
      </c>
    </row>
    <row r="36" spans="1:10" x14ac:dyDescent="0.45">
      <c r="F36" t="s">
        <v>37</v>
      </c>
      <c r="G36" s="3">
        <v>150000</v>
      </c>
    </row>
    <row r="37" spans="1:10" x14ac:dyDescent="0.45">
      <c r="F37" t="s">
        <v>38</v>
      </c>
      <c r="G37" s="3">
        <f>30000-3000</f>
        <v>27000</v>
      </c>
    </row>
    <row r="38" spans="1:10" x14ac:dyDescent="0.45">
      <c r="F38" t="s">
        <v>39</v>
      </c>
      <c r="G38" s="9">
        <f>SUM(G33:J33)+J6</f>
        <v>85224</v>
      </c>
    </row>
    <row r="39" spans="1:10" x14ac:dyDescent="0.45">
      <c r="G39" s="10">
        <f>SUM(G36:G38)</f>
        <v>262224</v>
      </c>
    </row>
    <row r="40" spans="1:10" x14ac:dyDescent="0.45">
      <c r="G40" s="3"/>
    </row>
    <row r="41" spans="1:10" x14ac:dyDescent="0.45">
      <c r="F41" t="s">
        <v>40</v>
      </c>
      <c r="G41" s="3"/>
    </row>
    <row r="42" spans="1:10" x14ac:dyDescent="0.45">
      <c r="F42" t="s">
        <v>41</v>
      </c>
      <c r="G42" s="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Ruiz Coto</dc:creator>
  <cp:lastModifiedBy>Julio Ruiz Coto</cp:lastModifiedBy>
  <dcterms:created xsi:type="dcterms:W3CDTF">2024-04-26T00:17:47Z</dcterms:created>
  <dcterms:modified xsi:type="dcterms:W3CDTF">2024-04-26T01:06:30Z</dcterms:modified>
</cp:coreProperties>
</file>