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ca9\Desktop\"/>
    </mc:Choice>
  </mc:AlternateContent>
  <xr:revisionPtr revIDLastSave="0" documentId="13_ncr:1_{F202C4A2-3F7D-449C-8B67-BABC4C8EF07B}" xr6:coauthVersionLast="47" xr6:coauthVersionMax="47" xr10:uidLastSave="{00000000-0000-0000-0000-000000000000}"/>
  <bookViews>
    <workbookView xWindow="-110" yWindow="-110" windowWidth="19420" windowHeight="10420" xr2:uid="{1047E9C2-B702-4219-9FDD-800D4D0AFF85}"/>
  </bookViews>
  <sheets>
    <sheet name="ANALISIS BAJO INCERTIDUM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" l="1"/>
  <c r="D98" i="1"/>
  <c r="D97" i="1"/>
  <c r="C99" i="1"/>
  <c r="C98" i="1"/>
  <c r="C97" i="1"/>
  <c r="G48" i="1"/>
  <c r="D94" i="1"/>
  <c r="D92" i="1"/>
  <c r="D91" i="1"/>
  <c r="G45" i="1"/>
  <c r="H79" i="1"/>
  <c r="H80" i="1"/>
  <c r="H81" i="1"/>
  <c r="H82" i="1"/>
  <c r="H83" i="1"/>
  <c r="H84" i="1"/>
  <c r="H85" i="1"/>
  <c r="H86" i="1"/>
  <c r="H88" i="1"/>
  <c r="H78" i="1"/>
  <c r="E88" i="1"/>
  <c r="F88" i="1"/>
  <c r="D88" i="1"/>
  <c r="E81" i="1"/>
  <c r="D81" i="1"/>
  <c r="B71" i="1"/>
  <c r="G56" i="1"/>
  <c r="H56" i="1"/>
  <c r="I56" i="1"/>
  <c r="F56" i="1"/>
  <c r="G55" i="1"/>
  <c r="H55" i="1"/>
  <c r="I55" i="1"/>
  <c r="F55" i="1"/>
  <c r="I54" i="1"/>
  <c r="G54" i="1"/>
  <c r="H54" i="1"/>
  <c r="F54" i="1"/>
  <c r="G32" i="1"/>
  <c r="C30" i="1"/>
  <c r="C27" i="1" a="1"/>
  <c r="C27" i="1" s="1"/>
  <c r="C28" i="1" s="1"/>
  <c r="F79" i="1" l="1"/>
  <c r="F82" i="1" s="1"/>
  <c r="F84" i="1" s="1"/>
  <c r="F81" i="1"/>
  <c r="E79" i="1"/>
  <c r="E82" i="1" s="1"/>
  <c r="E84" i="1" s="1"/>
  <c r="F80" i="1"/>
  <c r="C29" i="1"/>
  <c r="F53" i="1"/>
  <c r="H53" i="1"/>
  <c r="G53" i="1"/>
  <c r="C31" i="1"/>
  <c r="E28" i="1"/>
  <c r="E29" i="1" s="1"/>
  <c r="D28" i="1"/>
  <c r="G28" i="1" s="1"/>
  <c r="D30" i="1"/>
  <c r="E30" i="1" s="1"/>
  <c r="E31" i="1" s="1"/>
  <c r="E33" i="1" s="1"/>
  <c r="G27" i="1"/>
  <c r="E80" i="1" l="1"/>
  <c r="E85" i="1"/>
  <c r="E86" i="1" s="1"/>
  <c r="D79" i="1"/>
  <c r="F85" i="1"/>
  <c r="F86" i="1" s="1"/>
  <c r="D29" i="1"/>
  <c r="G29" i="1"/>
  <c r="E34" i="1"/>
  <c r="E35" i="1" s="1"/>
  <c r="E37" i="1" s="1"/>
  <c r="C33" i="1"/>
  <c r="G30" i="1"/>
  <c r="D31" i="1"/>
  <c r="D33" i="1" s="1"/>
  <c r="D80" i="1" l="1"/>
  <c r="D82" i="1"/>
  <c r="D84" i="1"/>
  <c r="G31" i="1"/>
  <c r="D34" i="1"/>
  <c r="D35" i="1"/>
  <c r="D37" i="1" s="1"/>
  <c r="C34" i="1"/>
  <c r="G33" i="1"/>
  <c r="D85" i="1" l="1"/>
  <c r="G34" i="1"/>
  <c r="C35" i="1"/>
  <c r="D86" i="1" l="1"/>
  <c r="G35" i="1"/>
  <c r="G37" i="1" s="1"/>
  <c r="C37" i="1"/>
  <c r="E41" i="1" l="1"/>
  <c r="G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Andrés Vargas</author>
  </authors>
  <commentList>
    <comment ref="B30" authorId="0" shapeId="0" xr:uid="{A04FAFC3-A066-4E1B-9181-5334B59261C1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Costo operativo fijo </t>
        </r>
      </text>
    </comment>
    <comment ref="B31" authorId="0" shapeId="0" xr:uid="{3E25886F-D7C9-4172-84DA-0AAB7860CEFB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operativa 
</t>
        </r>
      </text>
    </comment>
    <comment ref="B33" authorId="0" shapeId="0" xr:uid="{919370ED-0440-43B9-85D9-749BACA6B8AF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antes de impuestos</t>
        </r>
      </text>
    </comment>
    <comment ref="B37" authorId="0" shapeId="0" xr:uid="{512D48A5-83EE-4FC6-B7A9-F4484FF2C9EF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por acción </t>
        </r>
      </text>
    </comment>
    <comment ref="C81" authorId="0" shapeId="0" xr:uid="{F2CCCBB2-BC6B-44A4-96D4-09B0A623545E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Costo operativo fijo </t>
        </r>
      </text>
    </comment>
    <comment ref="C82" authorId="0" shapeId="0" xr:uid="{5234AAF1-42DB-4BE8-B8A5-299492338D33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operativa 
</t>
        </r>
      </text>
    </comment>
    <comment ref="C84" authorId="0" shapeId="0" xr:uid="{82FC62FF-6341-4379-8E2C-0BEE06C744CC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antes de impuestos</t>
        </r>
      </text>
    </comment>
    <comment ref="C88" authorId="0" shapeId="0" xr:uid="{3340EAC5-1586-44D8-8E95-B68BA73D5708}">
      <text>
        <r>
          <rPr>
            <b/>
            <sz val="9"/>
            <color indexed="81"/>
            <rFont val="Tahoma"/>
            <family val="2"/>
          </rPr>
          <t>Andrés Vargas:</t>
        </r>
        <r>
          <rPr>
            <sz val="9"/>
            <color indexed="81"/>
            <rFont val="Tahoma"/>
            <family val="2"/>
          </rPr>
          <t xml:space="preserve">
Utilidad por acción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<sst xmlns="http://schemas.openxmlformats.org/spreadsheetml/2006/main" count="52" uniqueCount="37">
  <si>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Probabilidad</t>
  </si>
  <si>
    <t xml:space="preserve">Pronóstico de Ventas </t>
  </si>
  <si>
    <t>a) Cálculo de la UAII y de la UPA</t>
  </si>
  <si>
    <t xml:space="preserve">Ingresos </t>
  </si>
  <si>
    <t xml:space="preserve">Probabilidad </t>
  </si>
  <si>
    <t>(-) CV (70%)</t>
  </si>
  <si>
    <t>(-) CFT</t>
  </si>
  <si>
    <t>UAII</t>
  </si>
  <si>
    <t>(-) intereses</t>
  </si>
  <si>
    <t xml:space="preserve">UAI </t>
  </si>
  <si>
    <t xml:space="preserve">(-) impuestos </t>
  </si>
  <si>
    <t xml:space="preserve">Utilidad neta </t>
  </si>
  <si>
    <t>UPA</t>
  </si>
  <si>
    <t xml:space="preserve">b) Calculo de UPA Esperadas </t>
  </si>
  <si>
    <t>EPS Esperado =</t>
  </si>
  <si>
    <t xml:space="preserve">Valor esperado </t>
  </si>
  <si>
    <t xml:space="preserve">Desviación </t>
  </si>
  <si>
    <t>Varianza</t>
  </si>
  <si>
    <t xml:space="preserve">por acción </t>
  </si>
  <si>
    <t xml:space="preserve">CV% esperado= </t>
  </si>
  <si>
    <t xml:space="preserve">c) Calculo de apalancamiento </t>
  </si>
  <si>
    <t>GAO y GAF</t>
  </si>
  <si>
    <t xml:space="preserve">Utilidad bruta </t>
  </si>
  <si>
    <t>GAO</t>
  </si>
  <si>
    <t xml:space="preserve">Esperado </t>
  </si>
  <si>
    <t>GAF</t>
  </si>
  <si>
    <t>GAT</t>
  </si>
  <si>
    <t xml:space="preserve">d) Calcule el punto de equilibrio financiero </t>
  </si>
  <si>
    <t>e) APU esperada desviacion esperada y CV esperado cuando GAF = 0</t>
  </si>
  <si>
    <t xml:space="preserve">desviación </t>
  </si>
  <si>
    <t>CV</t>
  </si>
  <si>
    <t xml:space="preserve">Tabla resumen </t>
  </si>
  <si>
    <t xml:space="preserve">Alternativa original </t>
  </si>
  <si>
    <t xml:space="preserve">Alternativa sin deuda </t>
  </si>
  <si>
    <t>UPA esperada</t>
  </si>
  <si>
    <t>Desviación esperada</t>
  </si>
  <si>
    <t xml:space="preserve">CV% esperado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</si>
</sst>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540A]* #,##0.00_ ;_-[$$-540A]* \-#,##0.00\ ;_-[$$-540A]* &quot;-&quot;??_ ;_-@_ "/>
  </numFmts>
  <fonts count="10">
    <font>
      <sz val="11"/>
      <color theme="1"/>
      <name val="Aptos Narrow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164" fontId="2" fillId="2" borderId="4" xfId="0" applyNumberFormat="1" applyFont="1" applyFill="1" applyBorder="1" applyAlignment="1">
      <alignment horizontal="justify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0" fontId="0" fillId="0" borderId="5" xfId="0" applyBorder="1"/>
    <xf numFmtId="44" fontId="0" fillId="0" borderId="0" xfId="0" applyNumberFormat="1"/>
    <xf numFmtId="44" fontId="4" fillId="0" borderId="0" xfId="0" applyNumberFormat="1" applyFont="1"/>
    <xf numFmtId="44" fontId="4" fillId="0" borderId="5" xfId="0" applyNumberFormat="1" applyFont="1" applyBorder="1"/>
    <xf numFmtId="44" fontId="8" fillId="0" borderId="5" xfId="0" applyNumberFormat="1" applyFont="1" applyBorder="1"/>
    <xf numFmtId="0" fontId="9" fillId="0" borderId="0" xfId="0" applyFont="1"/>
    <xf numFmtId="44" fontId="9" fillId="0" borderId="0" xfId="0" applyNumberFormat="1" applyFont="1"/>
    <xf numFmtId="44" fontId="0" fillId="0" borderId="5" xfId="0" applyNumberFormat="1" applyBorder="1"/>
    <xf numFmtId="0" fontId="9" fillId="3" borderId="0" xfId="0" applyFont="1" applyFill="1"/>
    <xf numFmtId="44" fontId="9" fillId="3" borderId="0" xfId="0" applyNumberFormat="1" applyFont="1" applyFill="1"/>
    <xf numFmtId="9" fontId="9" fillId="3" borderId="0" xfId="2" applyFont="1" applyFill="1"/>
    <xf numFmtId="44" fontId="0" fillId="0" borderId="5" xfId="1" applyFont="1" applyBorder="1"/>
    <xf numFmtId="0" fontId="0" fillId="0" borderId="5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2" fontId="0" fillId="0" borderId="0" xfId="0" applyNumberFormat="1"/>
    <xf numFmtId="44" fontId="9" fillId="3" borderId="0" xfId="1" applyFont="1" applyFill="1"/>
    <xf numFmtId="0" fontId="9" fillId="3" borderId="5" xfId="0" applyFont="1" applyFill="1" applyBorder="1"/>
    <xf numFmtId="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62753</xdr:colOff>
      <xdr:row>0</xdr:row>
      <xdr:rowOff>31377</xdr:rowOff>
    </xdr:from>
    <xdr:to>
      <xdr:col>7</xdr:col>
      <xdr:colOff>71718</xdr:colOff>
      <xdr:row>1</xdr:row>
      <xdr:rowOff>161366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7598D36-65A4-40D1-831F-52DEAFF0ACD8}"/>
            </a:ext>
          </a:extLst>
        </xdr:cNvPr>
        <xdr:cNvSpPr txBox="1"/>
      </xdr:nvSpPr>
      <xdr:spPr>
        <a:xfrm>
          <a:off x="62753" y="31377"/>
          <a:ext cx="6893859" cy="31376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corporación JCV ha elaborado el siguiente pronóstico de ventas.  Se incluye la probabilidad para cada nivel de ventas:</a:t>
          </a:r>
        </a:p>
        <a:p>
          <a:endParaRPr lang="es-GT" sz="1100"/>
        </a:p>
      </xdr:txBody>
    </xdr:sp>
    <xdr:clientData/>
  </xdr:twoCellAnchor>
  <xdr:twoCellAnchor>
    <xdr:from>
      <xdr:col>0</xdr:col>
      <xdr:colOff>103094</xdr:colOff>
      <xdr:row>7</xdr:row>
      <xdr:rowOff>123935</xdr:rowOff>
    </xdr:from>
    <xdr:to>
      <xdr:col>8</xdr:col>
      <xdr:colOff>301549</xdr:colOff>
      <xdr:row>17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56E466C-F559-4B75-908E-A6DD34AD5494}"/>
            </a:ext>
          </a:extLst>
        </xdr:cNvPr>
        <xdr:cNvSpPr txBox="1"/>
      </xdr:nvSpPr>
      <xdr:spPr>
        <a:xfrm>
          <a:off x="103094" y="1607594"/>
          <a:ext cx="7876726" cy="17138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 tiene costos de operación fijos de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$75,000.00 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costos de operación variables de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70% del nivel de ventas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La compañía paga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$12,000.00 de intereses 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período.  La tasa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fiscal es del 30%.  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Suponga que existen 10,000 acciones comunes.  Hay ahorro fiscal con pérdidas.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Calcule las EBIT y calcule las EPS correspondientes a cada nivel de ventas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Calcule las EPS Esperadas, con su correspondiente desviación estándar y CV.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Calcule el apalancamiento</a:t>
          </a:r>
          <a:r>
            <a:rPr lang="es-G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sobre los valores esperados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Calcule el punto de equilibrio financiero esperado</a:t>
          </a:r>
          <a:r>
            <a:rPr lang="es-G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empresa</a:t>
          </a:r>
          <a:endParaRPr lang="es-G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Si la empresa tiene la oportunidad de reducir su apalancamiento a cero y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pagar ningún interés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¿de cuanto serán las EPS esperadas, con su correspondiente desviación estándar y CV si el número de acciones entonces aumenta a 15,000?</a:t>
          </a:r>
        </a:p>
        <a:p>
          <a:endParaRPr lang="es-GT" sz="1100"/>
        </a:p>
      </xdr:txBody>
    </xdr:sp>
    <xdr:clientData/>
  </xdr:twoCellAnchor>
  <xdr:oneCellAnchor>
    <xdr:from>
      <xdr:col>0</xdr:col>
      <xdr:colOff>136711</xdr:colOff>
      <xdr:row>17</xdr:row>
      <xdr:rowOff>165847</xdr:rowOff>
    </xdr:from>
    <xdr:ext cx="2245615" cy="5217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4433A80-6A78-4023-9E55-1ACF27048416}"/>
                </a:ext>
              </a:extLst>
            </xdr:cNvPr>
            <xdr:cNvSpPr txBox="1"/>
          </xdr:nvSpPr>
          <xdr:spPr>
            <a:xfrm>
              <a:off x="136711" y="3357282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EPS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esperado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EPSi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pi</m:t>
                        </m:r>
                      </m:e>
                    </m:nary>
                  </m:oMath>
                </m:oMathPara>
              </a14:m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4433A80-6A78-4023-9E55-1ACF27048416}"/>
                </a:ext>
              </a:extLst>
            </xdr:cNvPr>
            <xdr:cNvSpPr txBox="1"/>
          </xdr:nvSpPr>
          <xdr:spPr>
            <a:xfrm>
              <a:off x="136711" y="3357282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EPS esperado=∑▒〖EPSi∗pi〗</a:t>
              </a:r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784412</xdr:colOff>
      <xdr:row>17</xdr:row>
      <xdr:rowOff>118784</xdr:rowOff>
    </xdr:from>
    <xdr:ext cx="4023537" cy="63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DC9EB30-0C5A-4093-AC3C-E0E7D7540880}"/>
                </a:ext>
              </a:extLst>
            </xdr:cNvPr>
            <xdr:cNvSpPr txBox="1"/>
          </xdr:nvSpPr>
          <xdr:spPr>
            <a:xfrm>
              <a:off x="2545977" y="3310219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𝐷𝑒𝑠𝑣𝑖𝑎𝑐𝑖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𝑒𝑠𝑝𝑒𝑟𝑎𝑑𝑜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MX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𝑒𝑠𝑝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𝑝𝑖</m:t>
                            </m:r>
                          </m:e>
                        </m:nary>
                      </m:e>
                    </m:rad>
                  </m:oMath>
                </m:oMathPara>
              </a14:m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DC9EB30-0C5A-4093-AC3C-E0E7D7540880}"/>
                </a:ext>
              </a:extLst>
            </xdr:cNvPr>
            <xdr:cNvSpPr txBox="1"/>
          </xdr:nvSpPr>
          <xdr:spPr>
            <a:xfrm>
              <a:off x="2545977" y="3310219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𝐷𝑒𝑠𝑣𝑖𝑎𝑐𝑖ó𝑛 𝑒𝑠𝑝𝑒𝑟𝑎𝑑𝑜=√(∑▒〖〖(𝐸𝑃𝑆−𝐸𝑃𝑆 𝑒𝑠𝑝)〗^2∗𝑝𝑖〗)</a:t>
              </a:r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376516</xdr:colOff>
      <xdr:row>18</xdr:row>
      <xdr:rowOff>39221</xdr:rowOff>
    </xdr:from>
    <xdr:ext cx="2843022" cy="4463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28F4513-94FA-4BD0-B9DF-68F9988D80AD}"/>
                </a:ext>
              </a:extLst>
            </xdr:cNvPr>
            <xdr:cNvSpPr txBox="1"/>
          </xdr:nvSpPr>
          <xdr:spPr>
            <a:xfrm>
              <a:off x="6723528" y="3414433"/>
              <a:ext cx="2843022" cy="44634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𝐶𝑉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%=</m:t>
                    </m:r>
                    <m:f>
                      <m:fPr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𝐷𝑒𝑠𝑣𝑖𝑎𝑐𝑖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𝑒𝑠𝑝𝑒𝑟𝑎𝑑𝑎</m:t>
                        </m:r>
                      </m:num>
                      <m:den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𝐸𝑃𝑆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𝑒𝑠𝑝𝑒𝑟𝑎𝑑𝑎</m:t>
                        </m:r>
                      </m:den>
                    </m:f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∗100</m:t>
                    </m:r>
                  </m:oMath>
                </m:oMathPara>
              </a14:m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28F4513-94FA-4BD0-B9DF-68F9988D80AD}"/>
                </a:ext>
              </a:extLst>
            </xdr:cNvPr>
            <xdr:cNvSpPr txBox="1"/>
          </xdr:nvSpPr>
          <xdr:spPr>
            <a:xfrm>
              <a:off x="6723528" y="3414433"/>
              <a:ext cx="2843022" cy="44634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𝐶𝑉%=(𝐷𝑒𝑠𝑣𝑖𝑎𝑐𝑖ó𝑛 𝑒𝑠𝑝𝑒𝑟𝑎𝑑𝑎)/(𝐸𝑃𝑆 𝑒𝑠𝑝𝑒𝑟𝑎𝑑𝑎)  ∗100</a:t>
              </a:r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0</xdr:col>
      <xdr:colOff>209550</xdr:colOff>
      <xdr:row>30</xdr:row>
      <xdr:rowOff>6350</xdr:rowOff>
    </xdr:from>
    <xdr:to>
      <xdr:col>0</xdr:col>
      <xdr:colOff>685800</xdr:colOff>
      <xdr:row>30</xdr:row>
      <xdr:rowOff>152400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725152D2-EF3C-E771-C3B6-4FCC21F3000B}"/>
            </a:ext>
          </a:extLst>
        </xdr:cNvPr>
        <xdr:cNvSpPr/>
      </xdr:nvSpPr>
      <xdr:spPr>
        <a:xfrm>
          <a:off x="209550" y="5397500"/>
          <a:ext cx="476250" cy="146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228600</xdr:colOff>
      <xdr:row>36</xdr:row>
      <xdr:rowOff>31750</xdr:rowOff>
    </xdr:from>
    <xdr:to>
      <xdr:col>0</xdr:col>
      <xdr:colOff>704850</xdr:colOff>
      <xdr:row>36</xdr:row>
      <xdr:rowOff>177800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A43BDBC1-2DFB-46BE-A122-EB7FEDD280FE}"/>
            </a:ext>
          </a:extLst>
        </xdr:cNvPr>
        <xdr:cNvSpPr/>
      </xdr:nvSpPr>
      <xdr:spPr>
        <a:xfrm>
          <a:off x="228600" y="6527800"/>
          <a:ext cx="476250" cy="146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104961</xdr:colOff>
      <xdr:row>40</xdr:row>
      <xdr:rowOff>36232</xdr:rowOff>
    </xdr:from>
    <xdr:ext cx="2245615" cy="5217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9852AF17-57E3-4B78-A2C0-53E1B76643E8}"/>
                </a:ext>
              </a:extLst>
            </xdr:cNvPr>
            <xdr:cNvSpPr txBox="1"/>
          </xdr:nvSpPr>
          <xdr:spPr>
            <a:xfrm>
              <a:off x="104961" y="7268882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EPS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esperado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EPSi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pi</m:t>
                        </m:r>
                      </m:e>
                    </m:nary>
                  </m:oMath>
                </m:oMathPara>
              </a14:m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9852AF17-57E3-4B78-A2C0-53E1B76643E8}"/>
                </a:ext>
              </a:extLst>
            </xdr:cNvPr>
            <xdr:cNvSpPr txBox="1"/>
          </xdr:nvSpPr>
          <xdr:spPr>
            <a:xfrm>
              <a:off x="104961" y="7268882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EPS esperado=∑▒〖EPSi∗pi〗</a:t>
              </a:r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113927</xdr:colOff>
      <xdr:row>43</xdr:row>
      <xdr:rowOff>141569</xdr:rowOff>
    </xdr:from>
    <xdr:ext cx="4023537" cy="636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6C09DA3-8536-4CB4-B475-923F1785C268}"/>
                </a:ext>
              </a:extLst>
            </xdr:cNvPr>
            <xdr:cNvSpPr txBox="1"/>
          </xdr:nvSpPr>
          <xdr:spPr>
            <a:xfrm>
              <a:off x="113927" y="7926669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𝐷𝑒𝑠𝑣𝑖𝑎𝑐𝑖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𝑒𝑠𝑝𝑒𝑟𝑎𝑑𝑜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MX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𝑒𝑠𝑝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𝑝𝑖</m:t>
                            </m:r>
                          </m:e>
                        </m:nary>
                      </m:e>
                    </m:rad>
                  </m:oMath>
                </m:oMathPara>
              </a14:m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6C09DA3-8536-4CB4-B475-923F1785C268}"/>
                </a:ext>
              </a:extLst>
            </xdr:cNvPr>
            <xdr:cNvSpPr txBox="1"/>
          </xdr:nvSpPr>
          <xdr:spPr>
            <a:xfrm>
              <a:off x="113927" y="7926669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𝐷𝑒𝑠𝑣𝑖𝑎𝑐𝑖ó𝑛 𝑒𝑠𝑝𝑒𝑟𝑎𝑑𝑜=√(∑▒〖〖(𝐸𝑃𝑆−𝐸𝑃𝑆 𝑒𝑠𝑝)〗^2∗𝑝𝑖〗)</a:t>
              </a:r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250825</xdr:colOff>
      <xdr:row>52</xdr:row>
      <xdr:rowOff>50800</xdr:rowOff>
    </xdr:from>
    <xdr:ext cx="1680268" cy="3499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85E92C8-D813-81E9-1B1A-B848935C7BE1}"/>
                </a:ext>
              </a:extLst>
            </xdr:cNvPr>
            <xdr:cNvSpPr txBox="1"/>
          </xdr:nvSpPr>
          <xdr:spPr>
            <a:xfrm>
              <a:off x="1012825" y="9493250"/>
              <a:ext cx="1680268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𝐺𝐴𝑂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𝑈𝑡𝑖𝑙𝑖𝑑𝑎𝑑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𝑏𝑟𝑢𝑡𝑎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𝑈𝑡𝑖𝑙𝑖𝑑𝑎𝑑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𝑜𝑝𝑒𝑟𝑎𝑡𝑖𝑣𝑎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D85E92C8-D813-81E9-1B1A-B848935C7BE1}"/>
                </a:ext>
              </a:extLst>
            </xdr:cNvPr>
            <xdr:cNvSpPr txBox="1"/>
          </xdr:nvSpPr>
          <xdr:spPr>
            <a:xfrm>
              <a:off x="1012825" y="9493250"/>
              <a:ext cx="1680268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𝐺𝐴𝑂=(𝑈𝑡𝑖𝑙𝑖𝑑𝑎𝑑 𝑏𝑟𝑢𝑡𝑎)/(𝑈𝑡𝑖𝑙𝑖𝑑𝑎𝑑 𝑜𝑝𝑒𝑟𝑎𝑡𝑖𝑣𝑎)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2</xdr:col>
      <xdr:colOff>209550</xdr:colOff>
      <xdr:row>57</xdr:row>
      <xdr:rowOff>139700</xdr:rowOff>
    </xdr:from>
    <xdr:to>
      <xdr:col>10</xdr:col>
      <xdr:colOff>723900</xdr:colOff>
      <xdr:row>66</xdr:row>
      <xdr:rowOff>152400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53F67F8-E5D5-3876-04C4-4E1383258393}"/>
            </a:ext>
          </a:extLst>
        </xdr:cNvPr>
        <xdr:cNvSpPr txBox="1"/>
      </xdr:nvSpPr>
      <xdr:spPr>
        <a:xfrm>
          <a:off x="2120900" y="10687050"/>
          <a:ext cx="7696200" cy="167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GAO</a:t>
          </a:r>
          <a:r>
            <a:rPr lang="es-MX" sz="1100" baseline="0"/>
            <a:t> esperado: Si las ventas de la empresa bajan un punto porcentual se esperaria que las utilidades operativas de la empresa bajen 5.2 puntos porcentuales, pero si las ventas de la empresa suben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punto porcentual se esperaria que las utilidades operativas de la empresa suban 5.2 puntos porcentuales</a:t>
          </a:r>
        </a:p>
        <a:p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GAF esperado: Si las utilidades operativas de la empresa bajan un punto porcentual se esperaria que las utilidades por acción bajen 3 puntos porcentuales, pero su las utilidades operativas en la empresa suben un punto porcentual se esperaria que las utilidades por acción suban 3 puntos porcentuales</a:t>
          </a:r>
        </a:p>
        <a:p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 esperado: Si las ventas de la empresa bajan un punto porcentual se esperaria que las utilidades por acción bajen 15.5%, pero si las ventas de la empresa suben 1% se esperaria que las utilidades por acción suban 15.5%</a:t>
          </a:r>
          <a:endParaRPr lang="es-MX" sz="1100"/>
        </a:p>
      </xdr:txBody>
    </xdr:sp>
    <xdr:clientData/>
  </xdr:twoCellAnchor>
  <xdr:twoCellAnchor>
    <xdr:from>
      <xdr:col>2</xdr:col>
      <xdr:colOff>12700</xdr:colOff>
      <xdr:row>69</xdr:row>
      <xdr:rowOff>101600</xdr:rowOff>
    </xdr:from>
    <xdr:to>
      <xdr:col>9</xdr:col>
      <xdr:colOff>755650</xdr:colOff>
      <xdr:row>72</xdr:row>
      <xdr:rowOff>88900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52AE65E-3214-F90A-73D4-5E2C4198F27D}"/>
            </a:ext>
          </a:extLst>
        </xdr:cNvPr>
        <xdr:cNvSpPr txBox="1"/>
      </xdr:nvSpPr>
      <xdr:spPr>
        <a:xfrm>
          <a:off x="1924050" y="12858750"/>
          <a:ext cx="71628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El nivel de utilidad operativa que la emrpesa necesita tener para que las utilidades por acción sean igual a 0 es de $12,000. porque no tiene</a:t>
          </a:r>
          <a:r>
            <a:rPr lang="es-MX" sz="1100" baseline="0"/>
            <a:t> utilidad preferente. Con ese nivel de utilidad operativa los dueños del negocio no reciben ningun dividendo pero tampoco le deben nada a nadie. </a:t>
          </a:r>
          <a:endParaRPr lang="es-MX" sz="1100"/>
        </a:p>
      </xdr:txBody>
    </xdr:sp>
    <xdr:clientData/>
  </xdr:twoCellAnchor>
  <xdr:twoCellAnchor>
    <xdr:from>
      <xdr:col>4</xdr:col>
      <xdr:colOff>431800</xdr:colOff>
      <xdr:row>89</xdr:row>
      <xdr:rowOff>44450</xdr:rowOff>
    </xdr:from>
    <xdr:to>
      <xdr:col>11</xdr:col>
      <xdr:colOff>425450</xdr:colOff>
      <xdr:row>98</xdr:row>
      <xdr:rowOff>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03A1DC1-F618-0203-272D-572A1ECE38D3}"/>
            </a:ext>
          </a:extLst>
        </xdr:cNvPr>
        <xdr:cNvSpPr txBox="1"/>
      </xdr:nvSpPr>
      <xdr:spPr>
        <a:xfrm>
          <a:off x="4425950" y="16484600"/>
          <a:ext cx="58547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De acuerdo a los datos de esta empresa, le conviene más optar por eliminar el apalancamiento financiero es decir sustituir</a:t>
          </a:r>
          <a:r>
            <a:rPr lang="es-MX" sz="1100" baseline="0"/>
            <a:t> la deuda por capital propio aumentando sus acción en 5,000 comunes su patrimonio, ya que la utilidad por acción esperada se le duplica de valor pasando de 0.42 por acción a 0.84 por acción. Asimismo, su nivel de riesgo disminuye considerablemente(pasa de tener un coeficiente de variación de 350% a 117%), aunque todavía es alto mejora en un 67%.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CDEB-29DE-4FB3-94A7-AD9306343494}">
  <dimension ref="A3:I99"/>
  <sheetViews>
    <sheetView tabSelected="1" topLeftCell="A81" zoomScaleNormal="100" workbookViewId="0">
      <selection activeCell="E99" sqref="E99"/>
    </sheetView>
  </sheetViews>
  <sheetFormatPr baseColWidth="10" defaultRowHeight="14.5"/>
  <cols>
    <col min="2" max="2" width="16.453125" customWidth="1"/>
    <col min="3" max="3" width="16.08984375" customWidth="1"/>
    <col min="4" max="4" width="13.7265625" customWidth="1"/>
    <col min="5" max="5" width="12.1796875" bestFit="1" customWidth="1"/>
    <col min="6" max="6" width="14" customWidth="1"/>
    <col min="7" max="8" width="12.26953125" bestFit="1" customWidth="1"/>
    <col min="9" max="9" width="11.36328125" bestFit="1" customWidth="1"/>
  </cols>
  <sheetData>
    <row r="3" spans="2:3" ht="15" thickBot="1"/>
    <row r="4" spans="2:3" ht="16.75" customHeight="1" thickBot="1">
      <c r="B4" s="1" t="s">
        <v>0</v>
      </c>
      <c r="C4" s="2" t="s">
        <v>1</v>
      </c>
    </row>
    <row r="5" spans="2:3" ht="15" thickBot="1">
      <c r="B5" s="3">
        <v>0.2</v>
      </c>
      <c r="C5" s="4">
        <v>200000</v>
      </c>
    </row>
    <row r="6" spans="2:3" ht="15" thickBot="1">
      <c r="B6" s="3">
        <v>0.5</v>
      </c>
      <c r="C6" s="4">
        <v>300000</v>
      </c>
    </row>
    <row r="7" spans="2:3" ht="15" thickBot="1">
      <c r="B7" s="3">
        <v>0.3</v>
      </c>
      <c r="C7" s="4">
        <v>400000</v>
      </c>
    </row>
    <row r="24" spans="1:7">
      <c r="A24" s="5" t="s">
        <v>2</v>
      </c>
    </row>
    <row r="26" spans="1:7">
      <c r="B26" s="6" t="s">
        <v>4</v>
      </c>
      <c r="C26" s="6">
        <v>0.2</v>
      </c>
      <c r="D26" s="6">
        <v>0.5</v>
      </c>
      <c r="E26" s="6">
        <v>0.3</v>
      </c>
      <c r="G26" t="s">
        <v>15</v>
      </c>
    </row>
    <row r="27" spans="1:7">
      <c r="B27" s="6" t="s">
        <v>3</v>
      </c>
      <c r="C27" s="7" cm="1">
        <f t="array" ref="C27:E27">TRANSPOSE(C5:C7)</f>
        <v>200000</v>
      </c>
      <c r="D27" s="7">
        <v>300000</v>
      </c>
      <c r="E27" s="7">
        <v>400000</v>
      </c>
      <c r="G27" s="10">
        <f>C27*C$26+D27*D$26+E27*E$26</f>
        <v>310000</v>
      </c>
    </row>
    <row r="28" spans="1:7">
      <c r="B28" t="s">
        <v>5</v>
      </c>
      <c r="C28" s="20">
        <f>C27*0.7</f>
        <v>140000</v>
      </c>
      <c r="D28" s="20">
        <f>D27*0.7</f>
        <v>210000</v>
      </c>
      <c r="E28" s="20">
        <f>E27*0.7</f>
        <v>280000</v>
      </c>
      <c r="G28" s="16">
        <f t="shared" ref="G28:G35" si="0">C28*C$26+D28*D$26+E28*E$26</f>
        <v>217000</v>
      </c>
    </row>
    <row r="29" spans="1:7">
      <c r="B29" t="s">
        <v>22</v>
      </c>
      <c r="C29" s="8">
        <f>C27-C28</f>
        <v>60000</v>
      </c>
      <c r="D29" s="8">
        <f t="shared" ref="D29:E29" si="1">D27-D28</f>
        <v>90000</v>
      </c>
      <c r="E29" s="8">
        <f t="shared" si="1"/>
        <v>120000</v>
      </c>
      <c r="G29" s="16">
        <f t="shared" si="0"/>
        <v>93000</v>
      </c>
    </row>
    <row r="30" spans="1:7">
      <c r="B30" t="s">
        <v>6</v>
      </c>
      <c r="C30" s="9">
        <f>75000</f>
        <v>75000</v>
      </c>
      <c r="D30" s="9">
        <f>C30</f>
        <v>75000</v>
      </c>
      <c r="E30" s="9">
        <f>D30</f>
        <v>75000</v>
      </c>
      <c r="G30" s="16">
        <f t="shared" si="0"/>
        <v>75000</v>
      </c>
    </row>
    <row r="31" spans="1:7">
      <c r="B31" s="14" t="s">
        <v>7</v>
      </c>
      <c r="C31" s="15">
        <f>C27-C28-C30</f>
        <v>-15000</v>
      </c>
      <c r="D31" s="15">
        <f>D27-D28-D30</f>
        <v>15000</v>
      </c>
      <c r="E31" s="15">
        <f>E27-E28-E30</f>
        <v>45000</v>
      </c>
      <c r="G31" s="10">
        <f t="shared" si="0"/>
        <v>18000</v>
      </c>
    </row>
    <row r="32" spans="1:7">
      <c r="B32" t="s">
        <v>8</v>
      </c>
      <c r="C32" s="9">
        <v>12000</v>
      </c>
      <c r="D32" s="9">
        <v>12000</v>
      </c>
      <c r="E32" s="9">
        <v>12000</v>
      </c>
      <c r="G32" s="16">
        <f t="shared" si="0"/>
        <v>12000</v>
      </c>
    </row>
    <row r="33" spans="1:8">
      <c r="B33" t="s">
        <v>9</v>
      </c>
      <c r="C33" s="10">
        <f>C31-C32</f>
        <v>-27000</v>
      </c>
      <c r="D33" s="10">
        <f t="shared" ref="D33:E33" si="2">D31-D32</f>
        <v>3000</v>
      </c>
      <c r="E33" s="10">
        <f t="shared" si="2"/>
        <v>33000</v>
      </c>
      <c r="G33" s="10">
        <f t="shared" si="0"/>
        <v>6000</v>
      </c>
    </row>
    <row r="34" spans="1:8">
      <c r="B34" t="s">
        <v>10</v>
      </c>
      <c r="C34" s="12">
        <f>C33*30%</f>
        <v>-8100</v>
      </c>
      <c r="D34" s="13">
        <f t="shared" ref="D34:E34" si="3">D33*30%</f>
        <v>900</v>
      </c>
      <c r="E34" s="13">
        <f t="shared" si="3"/>
        <v>9900</v>
      </c>
      <c r="G34" s="16">
        <f t="shared" si="0"/>
        <v>1800</v>
      </c>
    </row>
    <row r="35" spans="1:8">
      <c r="B35" t="s">
        <v>11</v>
      </c>
      <c r="C35" s="11">
        <f>C33-C34</f>
        <v>-18900</v>
      </c>
      <c r="D35" s="10">
        <f t="shared" ref="D35:E35" si="4">D33-D34</f>
        <v>2100</v>
      </c>
      <c r="E35" s="10">
        <f t="shared" si="4"/>
        <v>23100</v>
      </c>
      <c r="G35" s="10">
        <f t="shared" si="0"/>
        <v>4200</v>
      </c>
    </row>
    <row r="37" spans="1:8">
      <c r="B37" s="14" t="s">
        <v>12</v>
      </c>
      <c r="C37" s="15">
        <f>C35/10000</f>
        <v>-1.89</v>
      </c>
      <c r="D37" s="15">
        <f t="shared" ref="D37:G37" si="5">D35/10000</f>
        <v>0.21</v>
      </c>
      <c r="E37" s="15">
        <f t="shared" si="5"/>
        <v>2.31</v>
      </c>
      <c r="F37" s="15"/>
      <c r="G37" s="15">
        <f t="shared" si="5"/>
        <v>0.42</v>
      </c>
    </row>
    <row r="40" spans="1:8">
      <c r="A40" t="s">
        <v>13</v>
      </c>
    </row>
    <row r="41" spans="1:8">
      <c r="D41" s="17" t="s">
        <v>14</v>
      </c>
      <c r="E41" s="18">
        <f>C26*C37+D26*D37+E26*E37</f>
        <v>0.41999999999999993</v>
      </c>
    </row>
    <row r="45" spans="1:8">
      <c r="F45" t="s">
        <v>17</v>
      </c>
      <c r="G45" s="10">
        <f>(C37-E41)^2*C26+(D37-E41)^2*D26+(E37-E41)^2*E26</f>
        <v>2.1608999999999998</v>
      </c>
      <c r="H45" t="s">
        <v>18</v>
      </c>
    </row>
    <row r="46" spans="1:8">
      <c r="F46" s="17" t="s">
        <v>16</v>
      </c>
      <c r="G46" s="17">
        <f>SQRT(G45)</f>
        <v>1.47</v>
      </c>
      <c r="H46" s="17" t="s">
        <v>18</v>
      </c>
    </row>
    <row r="48" spans="1:8">
      <c r="F48" s="17" t="s">
        <v>19</v>
      </c>
      <c r="G48" s="19">
        <f>G46/E41</f>
        <v>3.5000000000000004</v>
      </c>
    </row>
    <row r="51" spans="1:9">
      <c r="A51" t="s">
        <v>20</v>
      </c>
    </row>
    <row r="52" spans="1:9">
      <c r="A52" t="s">
        <v>21</v>
      </c>
    </row>
    <row r="53" spans="1:9">
      <c r="E53" s="21" t="s">
        <v>3</v>
      </c>
      <c r="F53" s="22">
        <f>C27</f>
        <v>200000</v>
      </c>
      <c r="G53" s="22">
        <f t="shared" ref="G53:H53" si="6">D27</f>
        <v>300000</v>
      </c>
      <c r="H53" s="22">
        <f t="shared" si="6"/>
        <v>400000</v>
      </c>
      <c r="I53" t="s">
        <v>24</v>
      </c>
    </row>
    <row r="54" spans="1:9">
      <c r="E54" t="s">
        <v>23</v>
      </c>
      <c r="F54">
        <f>C29/C31</f>
        <v>-4</v>
      </c>
      <c r="G54">
        <f t="shared" ref="G54:H54" si="7">D29/D31</f>
        <v>6</v>
      </c>
      <c r="H54" s="23">
        <f t="shared" si="7"/>
        <v>2.6666666666666665</v>
      </c>
      <c r="I54" s="23">
        <f>G29/G31</f>
        <v>5.166666666666667</v>
      </c>
    </row>
    <row r="55" spans="1:9">
      <c r="E55" t="s">
        <v>25</v>
      </c>
      <c r="F55" s="23">
        <f>C31/(C31-C32)</f>
        <v>0.55555555555555558</v>
      </c>
      <c r="G55" s="23">
        <f t="shared" ref="G55:J55" si="8">D31/(D31-D32)</f>
        <v>5</v>
      </c>
      <c r="H55" s="23">
        <f t="shared" si="8"/>
        <v>1.3636363636363635</v>
      </c>
      <c r="I55">
        <f>G31/(G31-G32)</f>
        <v>3</v>
      </c>
    </row>
    <row r="56" spans="1:9">
      <c r="E56" t="s">
        <v>26</v>
      </c>
      <c r="F56" s="23">
        <f>F54*F55</f>
        <v>-2.2222222222222223</v>
      </c>
      <c r="G56" s="23">
        <f t="shared" ref="G56:I56" si="9">G54*G55</f>
        <v>30</v>
      </c>
      <c r="H56" s="23">
        <f t="shared" si="9"/>
        <v>3.6363636363636358</v>
      </c>
      <c r="I56" s="23">
        <f t="shared" si="9"/>
        <v>15.5</v>
      </c>
    </row>
    <row r="69" spans="1:8">
      <c r="A69" t="s">
        <v>27</v>
      </c>
    </row>
    <row r="71" spans="1:8">
      <c r="B71" s="10">
        <f>G32</f>
        <v>12000</v>
      </c>
    </row>
    <row r="75" spans="1:8">
      <c r="A75" t="s">
        <v>28</v>
      </c>
    </row>
    <row r="77" spans="1:8">
      <c r="C77" s="6" t="s">
        <v>4</v>
      </c>
      <c r="D77" s="6">
        <v>0.2</v>
      </c>
      <c r="E77" s="6">
        <v>0.5</v>
      </c>
      <c r="F77" s="6">
        <v>0.3</v>
      </c>
      <c r="H77" t="s">
        <v>15</v>
      </c>
    </row>
    <row r="78" spans="1:8">
      <c r="C78" s="6" t="s">
        <v>3</v>
      </c>
      <c r="D78" s="7">
        <v>200000</v>
      </c>
      <c r="E78" s="7">
        <v>300000</v>
      </c>
      <c r="F78" s="7">
        <v>400000</v>
      </c>
      <c r="H78" s="10">
        <f>D78*C$26+E78*D$26+F78*E$26</f>
        <v>310000</v>
      </c>
    </row>
    <row r="79" spans="1:8">
      <c r="C79" t="s">
        <v>5</v>
      </c>
      <c r="D79" s="20">
        <f>D78*0.7</f>
        <v>140000</v>
      </c>
      <c r="E79" s="20">
        <f>E78*0.7</f>
        <v>210000</v>
      </c>
      <c r="F79" s="20">
        <f>F78*0.7</f>
        <v>280000</v>
      </c>
      <c r="H79" s="10">
        <f t="shared" ref="H79:H88" si="10">D79*C$26+E79*D$26+F79*E$26</f>
        <v>217000</v>
      </c>
    </row>
    <row r="80" spans="1:8">
      <c r="C80" t="s">
        <v>22</v>
      </c>
      <c r="D80" s="8">
        <f>D78-D79</f>
        <v>60000</v>
      </c>
      <c r="E80" s="8">
        <f t="shared" ref="E80" si="11">E78-E79</f>
        <v>90000</v>
      </c>
      <c r="F80" s="8">
        <f t="shared" ref="F80" si="12">F78-F79</f>
        <v>120000</v>
      </c>
      <c r="H80" s="10">
        <f t="shared" si="10"/>
        <v>93000</v>
      </c>
    </row>
    <row r="81" spans="2:8">
      <c r="C81" t="s">
        <v>6</v>
      </c>
      <c r="D81" s="9">
        <f>75000</f>
        <v>75000</v>
      </c>
      <c r="E81" s="9">
        <f>D81</f>
        <v>75000</v>
      </c>
      <c r="F81" s="9">
        <f>E81</f>
        <v>75000</v>
      </c>
      <c r="H81" s="10">
        <f t="shared" si="10"/>
        <v>75000</v>
      </c>
    </row>
    <row r="82" spans="2:8">
      <c r="C82" s="14" t="s">
        <v>7</v>
      </c>
      <c r="D82" s="15">
        <f>D78-D79-D81</f>
        <v>-15000</v>
      </c>
      <c r="E82" s="15">
        <f>E78-E79-E81</f>
        <v>15000</v>
      </c>
      <c r="F82" s="15">
        <f>F78-F79-F81</f>
        <v>45000</v>
      </c>
      <c r="H82" s="10">
        <f t="shared" si="10"/>
        <v>18000</v>
      </c>
    </row>
    <row r="83" spans="2:8">
      <c r="C83" t="s">
        <v>8</v>
      </c>
      <c r="D83" s="9">
        <v>0</v>
      </c>
      <c r="E83" s="9">
        <v>0</v>
      </c>
      <c r="F83" s="9">
        <v>0</v>
      </c>
      <c r="H83" s="10">
        <f t="shared" si="10"/>
        <v>0</v>
      </c>
    </row>
    <row r="84" spans="2:8">
      <c r="C84" t="s">
        <v>9</v>
      </c>
      <c r="D84" s="10">
        <f>D82-D83</f>
        <v>-15000</v>
      </c>
      <c r="E84" s="10">
        <f t="shared" ref="E84" si="13">E82-E83</f>
        <v>15000</v>
      </c>
      <c r="F84" s="10">
        <f t="shared" ref="F84" si="14">F82-F83</f>
        <v>45000</v>
      </c>
      <c r="H84" s="10">
        <f t="shared" si="10"/>
        <v>18000</v>
      </c>
    </row>
    <row r="85" spans="2:8">
      <c r="C85" t="s">
        <v>10</v>
      </c>
      <c r="D85" s="12">
        <f>D84*30%</f>
        <v>-4500</v>
      </c>
      <c r="E85" s="13">
        <f t="shared" ref="E85" si="15">E84*30%</f>
        <v>4500</v>
      </c>
      <c r="F85" s="13">
        <f t="shared" ref="F85" si="16">F84*30%</f>
        <v>13500</v>
      </c>
      <c r="H85" s="10">
        <f t="shared" si="10"/>
        <v>5400</v>
      </c>
    </row>
    <row r="86" spans="2:8">
      <c r="C86" t="s">
        <v>11</v>
      </c>
      <c r="D86" s="11">
        <f>D84-D85</f>
        <v>-10500</v>
      </c>
      <c r="E86" s="10">
        <f t="shared" ref="E86" si="17">E84-E85</f>
        <v>10500</v>
      </c>
      <c r="F86" s="10">
        <f t="shared" ref="F86" si="18">F84-F85</f>
        <v>31500</v>
      </c>
      <c r="H86" s="10">
        <f t="shared" si="10"/>
        <v>12600</v>
      </c>
    </row>
    <row r="87" spans="2:8">
      <c r="H87" s="10"/>
    </row>
    <row r="88" spans="2:8">
      <c r="C88" s="14" t="s">
        <v>12</v>
      </c>
      <c r="D88" s="15">
        <f>D86/15000</f>
        <v>-0.7</v>
      </c>
      <c r="E88" s="15">
        <f t="shared" ref="E88:H88" si="19">E86/15000</f>
        <v>0.7</v>
      </c>
      <c r="F88" s="15">
        <f t="shared" si="19"/>
        <v>2.1</v>
      </c>
      <c r="G88" s="15"/>
      <c r="H88" s="18">
        <f t="shared" si="10"/>
        <v>0.84</v>
      </c>
    </row>
    <row r="91" spans="2:8">
      <c r="C91" s="17" t="s">
        <v>17</v>
      </c>
      <c r="D91" s="18">
        <f>(H88-D88)^2*D77+(H88-E88)^2*E77+(H88-F88)^2*F77</f>
        <v>0.96040000000000014</v>
      </c>
    </row>
    <row r="92" spans="2:8">
      <c r="C92" s="17" t="s">
        <v>29</v>
      </c>
      <c r="D92" s="24">
        <f>SQRT(D91)</f>
        <v>0.98000000000000009</v>
      </c>
    </row>
    <row r="93" spans="2:8">
      <c r="C93" s="17"/>
      <c r="D93" s="17"/>
    </row>
    <row r="94" spans="2:8">
      <c r="C94" s="17" t="s">
        <v>30</v>
      </c>
      <c r="D94" s="19">
        <f>D92/H88</f>
        <v>1.1666666666666667</v>
      </c>
    </row>
    <row r="96" spans="2:8">
      <c r="B96" t="s">
        <v>31</v>
      </c>
      <c r="C96" s="25" t="s">
        <v>32</v>
      </c>
      <c r="D96" s="25" t="s">
        <v>33</v>
      </c>
    </row>
    <row r="97" spans="2:4">
      <c r="B97" t="s">
        <v>34</v>
      </c>
      <c r="C97" s="10">
        <f>E41</f>
        <v>0.41999999999999993</v>
      </c>
      <c r="D97" s="10">
        <f>H88</f>
        <v>0.84</v>
      </c>
    </row>
    <row r="98" spans="2:4">
      <c r="B98" t="s">
        <v>35</v>
      </c>
      <c r="C98">
        <f>G46</f>
        <v>1.47</v>
      </c>
      <c r="D98" s="10">
        <f>D92</f>
        <v>0.98000000000000009</v>
      </c>
    </row>
    <row r="99" spans="2:4">
      <c r="B99" t="s">
        <v>36</v>
      </c>
      <c r="C99" s="26">
        <f>G48</f>
        <v>3.5000000000000004</v>
      </c>
      <c r="D99" s="26">
        <f>D94</f>
        <v>1.1666666666666667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BAJO INCERTIDUMBRE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 Paz</dc:creator>
  <cp:lastModifiedBy>CARLOS ANDRES VARGAS ORUE</cp:lastModifiedBy>
  <dcterms:created xsi:type="dcterms:W3CDTF">2024-05-09T17:01:45Z</dcterms:created>
  <dcterms:modified xsi:type="dcterms:W3CDTF">2024-05-10T01:04:36Z</dcterms:modified>
</cp:coreProperties>
</file>