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RL\Segundo Ciclo 2023\"/>
    </mc:Choice>
  </mc:AlternateContent>
  <xr:revisionPtr revIDLastSave="0" documentId="13_ncr:1_{62A36F16-88F0-4785-A30E-E7C827A920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UNDE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" i="1" l="1"/>
  <c r="J30" i="1"/>
  <c r="J32" i="1"/>
  <c r="J48" i="1"/>
  <c r="J35" i="1"/>
  <c r="J47" i="1" s="1"/>
  <c r="J49" i="1" s="1"/>
  <c r="K49" i="1" s="1"/>
  <c r="J43" i="1"/>
  <c r="J45" i="1"/>
  <c r="J34" i="1"/>
  <c r="J39" i="1"/>
  <c r="J38" i="1"/>
  <c r="J40" i="1" s="1"/>
  <c r="J28" i="1"/>
  <c r="J29" i="1"/>
  <c r="J44" i="1"/>
  <c r="J33" i="1"/>
  <c r="J9" i="1"/>
  <c r="J10" i="1"/>
  <c r="J8" i="1"/>
  <c r="J7" i="1"/>
  <c r="J6" i="1"/>
  <c r="D29" i="1"/>
  <c r="D30" i="1"/>
  <c r="D31" i="1"/>
  <c r="D32" i="1"/>
  <c r="D33" i="1"/>
  <c r="D34" i="1"/>
  <c r="D37" i="1"/>
  <c r="D38" i="1"/>
  <c r="D39" i="1"/>
  <c r="D40" i="1"/>
  <c r="D41" i="1"/>
  <c r="D42" i="1"/>
  <c r="D45" i="1"/>
  <c r="D46" i="1"/>
  <c r="D47" i="1"/>
  <c r="D48" i="1"/>
  <c r="D49" i="1"/>
  <c r="D28" i="1"/>
  <c r="C8" i="1"/>
  <c r="C13" i="1" s="1"/>
  <c r="C48" i="1"/>
  <c r="B48" i="1"/>
  <c r="C42" i="1"/>
  <c r="B42" i="1"/>
  <c r="C34" i="1"/>
  <c r="B34" i="1"/>
  <c r="K47" i="1" l="1"/>
  <c r="C18" i="1"/>
  <c r="B49" i="1"/>
  <c r="C49" i="1"/>
  <c r="C19" i="1" l="1"/>
  <c r="C20" i="1" s="1"/>
</calcChain>
</file>

<file path=xl/sharedStrings.xml><?xml version="1.0" encoding="utf-8"?>
<sst xmlns="http://schemas.openxmlformats.org/spreadsheetml/2006/main" count="84" uniqueCount="68">
  <si>
    <t>Rundell, S.A.</t>
  </si>
  <si>
    <t>Activos</t>
  </si>
  <si>
    <t>Efectivo</t>
  </si>
  <si>
    <t>Cuentas por Cobrar (Netas)</t>
  </si>
  <si>
    <t>Terreno</t>
  </si>
  <si>
    <t>Edificios</t>
  </si>
  <si>
    <t>Depreciación Acumulada de Edificio</t>
  </si>
  <si>
    <t>Pasivos</t>
  </si>
  <si>
    <t>Proveedores</t>
  </si>
  <si>
    <t>Gastos por Pagar</t>
  </si>
  <si>
    <t>Impuesto sobre la Renta por Pagar</t>
  </si>
  <si>
    <t>Pasivos Totales</t>
  </si>
  <si>
    <t>Activos Totales</t>
  </si>
  <si>
    <t>Capital Contable</t>
  </si>
  <si>
    <t>Capital común (valor par $ 2)</t>
  </si>
  <si>
    <t>Utilidades retenidas</t>
  </si>
  <si>
    <t>Capital Contable Total</t>
  </si>
  <si>
    <t>Inventario</t>
  </si>
  <si>
    <t>Balance General Comparativo</t>
  </si>
  <si>
    <t>Estado de Resultados</t>
  </si>
  <si>
    <t>Ventas</t>
  </si>
  <si>
    <t>Costo de mercadería vendidas</t>
  </si>
  <si>
    <t>Utilidad bruta</t>
  </si>
  <si>
    <t>Gastos de Operación</t>
  </si>
  <si>
    <t xml:space="preserve">   Gasto por Depreciación</t>
  </si>
  <si>
    <t xml:space="preserve">   Otros Gastos de Operación</t>
  </si>
  <si>
    <t xml:space="preserve">        Gastos de Operación Totales</t>
  </si>
  <si>
    <t>Utilidad Operativa</t>
  </si>
  <si>
    <t xml:space="preserve">      Ganancia en venta de terreno</t>
  </si>
  <si>
    <t>Otros Gastos</t>
  </si>
  <si>
    <t xml:space="preserve">     Gastos por Intereses</t>
  </si>
  <si>
    <t>Utilidad antes de impuesto sobre la renta</t>
  </si>
  <si>
    <t>Impuesto sobre la Renta</t>
  </si>
  <si>
    <t>Utilidad Neta</t>
  </si>
  <si>
    <t>Expresado en Dólares</t>
  </si>
  <si>
    <t>Otra Utilidad</t>
  </si>
  <si>
    <t>Obligaciones Bancarias por pagar</t>
  </si>
  <si>
    <t>Capital pagado en exceso del valor par</t>
  </si>
  <si>
    <t>Pasivos y Capital contable totales</t>
  </si>
  <si>
    <t>Prestaciones Laborales</t>
  </si>
  <si>
    <t>Del año que termina el 31 de diciembre de 2022</t>
  </si>
  <si>
    <t>Al 31 de diciembre de 2021 y 2022</t>
  </si>
  <si>
    <t>Variacion en Q</t>
  </si>
  <si>
    <t>Estado de Utilidades Retenidas</t>
  </si>
  <si>
    <t>Saldo de al inicio del periodo (1 de enero del 2022)</t>
  </si>
  <si>
    <t>(+) Utilidad Neta</t>
  </si>
  <si>
    <t>Saldo disponible para accionistas comunes y prefererntes</t>
  </si>
  <si>
    <t xml:space="preserve">Saldo disponible al final del periodo </t>
  </si>
  <si>
    <t>(-) Pago de dividendos preferentes y comunes</t>
  </si>
  <si>
    <t>Balance del flujo de efectivo</t>
  </si>
  <si>
    <t xml:space="preserve">Flujo de Efectivo por Actividades de Operación </t>
  </si>
  <si>
    <t xml:space="preserve">(+) Depreciacion </t>
  </si>
  <si>
    <t xml:space="preserve">Operacion </t>
  </si>
  <si>
    <t>Inversion</t>
  </si>
  <si>
    <t xml:space="preserve">Financiamineto </t>
  </si>
  <si>
    <t>Aumento de cuantas por cobrar (Netas)</t>
  </si>
  <si>
    <t xml:space="preserve">Aumento de Inventario </t>
  </si>
  <si>
    <t>Aumento de proveedores</t>
  </si>
  <si>
    <t>Aumento de gastos por pagas</t>
  </si>
  <si>
    <t xml:space="preserve">Flujo neto en efectivo provenientes en actividades de operación </t>
  </si>
  <si>
    <t>Aumento de terrenos</t>
  </si>
  <si>
    <t>Aumento de Edificios</t>
  </si>
  <si>
    <t xml:space="preserve">Flujo neto en efectivo provenientes en actividades de inversion  </t>
  </si>
  <si>
    <t>Aumento de presentaciones laborales</t>
  </si>
  <si>
    <t>Pago de dividendos comunes y preferentes</t>
  </si>
  <si>
    <t xml:space="preserve">Flujo neto en efectivo provenientes en actividades de financiamiento  </t>
  </si>
  <si>
    <t>Aumento de impueto s sobre la renta por pagar</t>
  </si>
  <si>
    <t>saldo a inicio delperido 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</si>
</sst>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Q&quot;* #,##0.00_);_(&quot;Q&quot;* \(#,##0.00\);_(&quot;Q&quot;* &quot;-&quot;??_);_(@_)"/>
    <numFmt numFmtId="165" formatCode="_([$$-409]* #,##0.00_);_([$$-409]* \(#,##0.00\);_([$$-409]* &quot;-&quot;??_);_(@_)"/>
    <numFmt numFmtId="166" formatCode="_-[$$-409]* #,##0.00_ ;_-[$$-409]* \-#,##0.00\ ;_-[$$-409]* &quot;-&quot;??_ ;_-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3" fillId="0" borderId="4" xfId="0" applyFont="1" applyBorder="1" applyAlignment="1">
      <alignment horizontal="center"/>
    </xf>
    <xf numFmtId="165" fontId="4" fillId="0" borderId="0" xfId="0" applyNumberFormat="1" applyFont="1"/>
    <xf numFmtId="165" fontId="3" fillId="0" borderId="3" xfId="0" applyNumberFormat="1" applyFont="1" applyBorder="1"/>
    <xf numFmtId="165" fontId="0" fillId="0" borderId="0" xfId="0" applyNumberFormat="1"/>
    <xf numFmtId="165" fontId="4" fillId="0" borderId="1" xfId="0" applyNumberFormat="1" applyFont="1" applyBorder="1"/>
    <xf numFmtId="165" fontId="3" fillId="0" borderId="0" xfId="0" applyNumberFormat="1" applyFont="1"/>
    <xf numFmtId="165" fontId="4" fillId="0" borderId="0" xfId="0" applyNumberFormat="1" applyFont="1" applyAlignment="1">
      <alignment horizontal="center"/>
    </xf>
    <xf numFmtId="165" fontId="2" fillId="0" borderId="2" xfId="0" applyNumberFormat="1" applyFont="1" applyBorder="1"/>
    <xf numFmtId="165" fontId="2" fillId="0" borderId="3" xfId="0" applyNumberFormat="1" applyFont="1" applyBorder="1"/>
    <xf numFmtId="165" fontId="0" fillId="0" borderId="0" xfId="1" applyNumberFormat="1" applyFont="1"/>
    <xf numFmtId="165" fontId="0" fillId="0" borderId="4" xfId="1" applyNumberFormat="1" applyFont="1" applyBorder="1"/>
    <xf numFmtId="165" fontId="2" fillId="0" borderId="3" xfId="1" applyNumberFormat="1" applyFont="1" applyBorder="1"/>
    <xf numFmtId="9" fontId="0" fillId="0" borderId="0" xfId="2" applyFont="1"/>
    <xf numFmtId="166" fontId="0" fillId="0" borderId="0" xfId="0" applyNumberFormat="1"/>
    <xf numFmtId="165" fontId="0" fillId="0" borderId="0" xfId="1" applyNumberFormat="1" applyFont="1" applyFill="1"/>
    <xf numFmtId="0" fontId="6" fillId="0" borderId="0" xfId="0" applyFont="1"/>
    <xf numFmtId="165" fontId="6" fillId="0" borderId="0" xfId="0" applyNumberFormat="1" applyFont="1"/>
    <xf numFmtId="165" fontId="7" fillId="0" borderId="0" xfId="0" applyNumberFormat="1" applyFont="1"/>
    <xf numFmtId="165" fontId="0" fillId="0" borderId="4" xfId="0" applyNumberFormat="1" applyBorder="1"/>
    <xf numFmtId="0" fontId="5" fillId="2" borderId="0" xfId="3"/>
    <xf numFmtId="0" fontId="8" fillId="0" borderId="0" xfId="0" applyFont="1" applyAlignment="1">
      <alignment horizontal="right"/>
    </xf>
    <xf numFmtId="0" fontId="2" fillId="0" borderId="0" xfId="0" applyFont="1" applyAlignment="1">
      <alignment horizontal="center"/>
    </xf>
  </cellXfs>
  <cellStyles count="4">
    <cellStyle name="Bad" xfId="3" builtinId="27"/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2"/>
  <sheetViews>
    <sheetView tabSelected="1" topLeftCell="B1" zoomScale="115" zoomScaleNormal="115" workbookViewId="0">
      <selection activeCell="I16" sqref="I16"/>
    </sheetView>
  </sheetViews>
  <sheetFormatPr defaultColWidth="9.140625" defaultRowHeight="15" x14ac:dyDescent="0.25"/>
  <cols>
    <col min="1" max="1" width="45.140625" customWidth="1"/>
    <col min="2" max="2" width="16.7109375" customWidth="1"/>
    <col min="3" max="3" width="18" customWidth="1"/>
    <col min="4" max="4" width="14" bestFit="1" customWidth="1"/>
    <col min="5" max="5" width="15.28515625" bestFit="1" customWidth="1"/>
    <col min="9" max="9" width="63.85546875" bestFit="1" customWidth="1"/>
    <col min="10" max="10" width="14" bestFit="1" customWidth="1"/>
    <col min="11" max="11" width="12.28515625" bestFit="1" customWidth="1"/>
  </cols>
  <sheetData>
    <row r="1" spans="1:10" x14ac:dyDescent="0.25">
      <c r="A1" s="1" t="s">
        <v>0</v>
      </c>
      <c r="I1" s="1" t="s">
        <v>0</v>
      </c>
    </row>
    <row r="2" spans="1:10" x14ac:dyDescent="0.25">
      <c r="A2" s="1" t="s">
        <v>19</v>
      </c>
      <c r="I2" s="1" t="s">
        <v>43</v>
      </c>
    </row>
    <row r="3" spans="1:10" x14ac:dyDescent="0.25">
      <c r="A3" s="1" t="s">
        <v>40</v>
      </c>
      <c r="I3" s="1" t="s">
        <v>40</v>
      </c>
    </row>
    <row r="4" spans="1:10" x14ac:dyDescent="0.25">
      <c r="A4" s="1" t="s">
        <v>34</v>
      </c>
      <c r="I4" s="1" t="s">
        <v>34</v>
      </c>
    </row>
    <row r="6" spans="1:10" x14ac:dyDescent="0.25">
      <c r="A6" t="s">
        <v>20</v>
      </c>
      <c r="B6" s="13"/>
      <c r="C6" s="13">
        <v>1180000</v>
      </c>
      <c r="I6" t="s">
        <v>44</v>
      </c>
      <c r="J6" s="7">
        <f>C47</f>
        <v>202300</v>
      </c>
    </row>
    <row r="7" spans="1:10" x14ac:dyDescent="0.25">
      <c r="A7" t="s">
        <v>21</v>
      </c>
      <c r="B7" s="13"/>
      <c r="C7" s="14">
        <v>790000</v>
      </c>
      <c r="I7" t="s">
        <v>45</v>
      </c>
      <c r="J7" s="22">
        <f>C20</f>
        <v>143250</v>
      </c>
    </row>
    <row r="8" spans="1:10" x14ac:dyDescent="0.25">
      <c r="A8" t="s">
        <v>22</v>
      </c>
      <c r="B8" s="13"/>
      <c r="C8" s="13">
        <f>C6-C7</f>
        <v>390000</v>
      </c>
      <c r="I8" t="s">
        <v>46</v>
      </c>
      <c r="J8" s="7">
        <f>SUM(J6:J7)</f>
        <v>345550</v>
      </c>
    </row>
    <row r="9" spans="1:10" x14ac:dyDescent="0.25">
      <c r="A9" t="s">
        <v>23</v>
      </c>
      <c r="B9" s="13"/>
      <c r="C9" s="13"/>
      <c r="I9" t="s">
        <v>48</v>
      </c>
      <c r="J9" s="22">
        <f>J8-J10</f>
        <v>63250</v>
      </c>
    </row>
    <row r="10" spans="1:10" x14ac:dyDescent="0.25">
      <c r="A10" t="s">
        <v>24</v>
      </c>
      <c r="B10" s="13">
        <v>7000</v>
      </c>
      <c r="C10" s="13"/>
      <c r="I10" t="s">
        <v>47</v>
      </c>
      <c r="J10" s="7">
        <f>B47</f>
        <v>282300</v>
      </c>
    </row>
    <row r="11" spans="1:10" x14ac:dyDescent="0.25">
      <c r="A11" t="s">
        <v>25</v>
      </c>
      <c r="B11" s="14">
        <v>196000</v>
      </c>
      <c r="C11" s="13"/>
    </row>
    <row r="12" spans="1:10" x14ac:dyDescent="0.25">
      <c r="A12" t="s">
        <v>26</v>
      </c>
      <c r="B12" s="13"/>
      <c r="C12" s="14">
        <v>203000</v>
      </c>
    </row>
    <row r="13" spans="1:10" x14ac:dyDescent="0.25">
      <c r="A13" t="s">
        <v>27</v>
      </c>
      <c r="B13" s="13"/>
      <c r="C13" s="13">
        <f>C8-C12</f>
        <v>187000</v>
      </c>
    </row>
    <row r="14" spans="1:10" x14ac:dyDescent="0.25">
      <c r="A14" t="s">
        <v>35</v>
      </c>
      <c r="B14" s="13"/>
      <c r="C14" s="13"/>
    </row>
    <row r="15" spans="1:10" x14ac:dyDescent="0.25">
      <c r="A15" t="s">
        <v>28</v>
      </c>
      <c r="B15" s="18">
        <v>12000</v>
      </c>
      <c r="C15" s="13"/>
    </row>
    <row r="16" spans="1:10" x14ac:dyDescent="0.25">
      <c r="A16" t="s">
        <v>29</v>
      </c>
      <c r="B16" s="13"/>
      <c r="C16" s="13"/>
    </row>
    <row r="17" spans="1:11" x14ac:dyDescent="0.25">
      <c r="A17" t="s">
        <v>30</v>
      </c>
      <c r="B17" s="14">
        <v>8000</v>
      </c>
      <c r="C17" s="14">
        <v>4000</v>
      </c>
    </row>
    <row r="18" spans="1:11" x14ac:dyDescent="0.25">
      <c r="A18" t="s">
        <v>31</v>
      </c>
      <c r="B18" s="13"/>
      <c r="C18" s="13">
        <f>C13+C17</f>
        <v>191000</v>
      </c>
    </row>
    <row r="19" spans="1:11" x14ac:dyDescent="0.25">
      <c r="A19" t="s">
        <v>32</v>
      </c>
      <c r="B19" s="13"/>
      <c r="C19" s="14">
        <f>C18*0.25</f>
        <v>47750</v>
      </c>
    </row>
    <row r="20" spans="1:11" ht="15.75" thickBot="1" x14ac:dyDescent="0.3">
      <c r="A20" t="s">
        <v>33</v>
      </c>
      <c r="B20" s="13"/>
      <c r="C20" s="15">
        <f>C18-C19</f>
        <v>143250</v>
      </c>
    </row>
    <row r="21" spans="1:11" ht="15.75" thickTop="1" x14ac:dyDescent="0.25"/>
    <row r="22" spans="1:11" x14ac:dyDescent="0.25">
      <c r="A22" s="1" t="s">
        <v>0</v>
      </c>
      <c r="I22" s="1" t="s">
        <v>0</v>
      </c>
    </row>
    <row r="23" spans="1:11" x14ac:dyDescent="0.25">
      <c r="A23" s="1" t="s">
        <v>18</v>
      </c>
      <c r="B23" s="17"/>
      <c r="C23" s="16"/>
      <c r="I23" s="1" t="s">
        <v>49</v>
      </c>
      <c r="J23" s="7"/>
    </row>
    <row r="24" spans="1:11" x14ac:dyDescent="0.25">
      <c r="A24" s="1" t="s">
        <v>41</v>
      </c>
      <c r="B24" s="17"/>
      <c r="I24" s="1" t="s">
        <v>41</v>
      </c>
      <c r="J24" s="7"/>
    </row>
    <row r="25" spans="1:11" x14ac:dyDescent="0.25">
      <c r="A25" s="1" t="s">
        <v>34</v>
      </c>
      <c r="I25" s="1" t="s">
        <v>34</v>
      </c>
      <c r="J25" s="7"/>
    </row>
    <row r="26" spans="1:11" x14ac:dyDescent="0.25">
      <c r="B26" s="4">
        <v>2022</v>
      </c>
      <c r="C26" s="4">
        <v>2021</v>
      </c>
      <c r="D26" s="4" t="s">
        <v>42</v>
      </c>
      <c r="J26" s="7"/>
    </row>
    <row r="27" spans="1:11" x14ac:dyDescent="0.25">
      <c r="A27" s="1" t="s">
        <v>1</v>
      </c>
      <c r="D27" s="19"/>
      <c r="I27" s="25" t="s">
        <v>50</v>
      </c>
      <c r="J27" s="25"/>
    </row>
    <row r="28" spans="1:11" x14ac:dyDescent="0.25">
      <c r="A28" t="s">
        <v>2</v>
      </c>
      <c r="B28" s="5">
        <v>97500</v>
      </c>
      <c r="C28" s="5">
        <v>26000</v>
      </c>
      <c r="D28" s="21">
        <f>B28-C28</f>
        <v>71500</v>
      </c>
      <c r="I28" t="s">
        <v>33</v>
      </c>
      <c r="J28" s="7">
        <f>C20</f>
        <v>143250</v>
      </c>
    </row>
    <row r="29" spans="1:11" x14ac:dyDescent="0.25">
      <c r="A29" t="s">
        <v>3</v>
      </c>
      <c r="B29" s="5">
        <v>74000</v>
      </c>
      <c r="C29" s="5">
        <v>65000</v>
      </c>
      <c r="D29" s="20">
        <f t="shared" ref="D29:D49" si="0">B29-C29</f>
        <v>9000</v>
      </c>
      <c r="E29" t="s">
        <v>52</v>
      </c>
      <c r="I29" t="s">
        <v>51</v>
      </c>
      <c r="J29" s="7">
        <f>B10</f>
        <v>7000</v>
      </c>
    </row>
    <row r="30" spans="1:11" x14ac:dyDescent="0.25">
      <c r="A30" t="s">
        <v>17</v>
      </c>
      <c r="B30" s="5">
        <v>172000</v>
      </c>
      <c r="C30" s="5">
        <v>180000</v>
      </c>
      <c r="D30" s="20">
        <f t="shared" si="0"/>
        <v>-8000</v>
      </c>
      <c r="E30" t="s">
        <v>52</v>
      </c>
      <c r="I30" t="s">
        <v>55</v>
      </c>
      <c r="J30" s="7">
        <f>-D29</f>
        <v>-9000</v>
      </c>
    </row>
    <row r="31" spans="1:11" x14ac:dyDescent="0.25">
      <c r="A31" s="2" t="s">
        <v>4</v>
      </c>
      <c r="B31" s="5">
        <v>80000</v>
      </c>
      <c r="C31" s="5">
        <v>125000</v>
      </c>
      <c r="D31" s="20">
        <f t="shared" si="0"/>
        <v>-45000</v>
      </c>
      <c r="E31" t="s">
        <v>53</v>
      </c>
      <c r="I31" t="s">
        <v>56</v>
      </c>
      <c r="J31" s="7">
        <f>D30</f>
        <v>-8000</v>
      </c>
      <c r="K31" s="23"/>
    </row>
    <row r="32" spans="1:11" x14ac:dyDescent="0.25">
      <c r="A32" s="2" t="s">
        <v>5</v>
      </c>
      <c r="B32" s="5">
        <v>260000</v>
      </c>
      <c r="C32" s="5">
        <v>200000</v>
      </c>
      <c r="D32" s="20">
        <f t="shared" si="0"/>
        <v>60000</v>
      </c>
      <c r="E32" t="s">
        <v>53</v>
      </c>
      <c r="I32" t="s">
        <v>57</v>
      </c>
      <c r="J32" s="7">
        <f>D37</f>
        <v>-3200</v>
      </c>
    </row>
    <row r="33" spans="1:11" x14ac:dyDescent="0.25">
      <c r="A33" s="2" t="s">
        <v>6</v>
      </c>
      <c r="B33" s="5">
        <v>-65300</v>
      </c>
      <c r="C33" s="5">
        <v>-58300</v>
      </c>
      <c r="D33" s="20">
        <f t="shared" si="0"/>
        <v>-7000</v>
      </c>
      <c r="I33" t="s">
        <v>58</v>
      </c>
      <c r="J33" s="7">
        <f t="shared" ref="J33" si="1">D38</f>
        <v>2200</v>
      </c>
    </row>
    <row r="34" spans="1:11" ht="15.75" thickBot="1" x14ac:dyDescent="0.3">
      <c r="A34" s="3" t="s">
        <v>12</v>
      </c>
      <c r="B34" s="6">
        <f>SUM(B28:B33)</f>
        <v>618200</v>
      </c>
      <c r="C34" s="6">
        <f>SUM(C28:C33)</f>
        <v>537700</v>
      </c>
      <c r="D34" s="20">
        <f t="shared" si="0"/>
        <v>80500</v>
      </c>
      <c r="I34" t="s">
        <v>66</v>
      </c>
      <c r="J34" s="22">
        <f>-D39</f>
        <v>500</v>
      </c>
    </row>
    <row r="35" spans="1:11" ht="15.75" thickTop="1" x14ac:dyDescent="0.25">
      <c r="B35" s="7"/>
      <c r="C35" s="7"/>
      <c r="D35" s="20"/>
      <c r="I35" s="24" t="s">
        <v>59</v>
      </c>
      <c r="J35" s="7">
        <f>SUM(J28:J34)</f>
        <v>132750</v>
      </c>
    </row>
    <row r="36" spans="1:11" x14ac:dyDescent="0.25">
      <c r="A36" s="3" t="s">
        <v>7</v>
      </c>
      <c r="B36" s="7"/>
      <c r="C36" s="7"/>
      <c r="D36" s="20"/>
      <c r="J36" s="7"/>
    </row>
    <row r="37" spans="1:11" x14ac:dyDescent="0.25">
      <c r="A37" s="2" t="s">
        <v>8</v>
      </c>
      <c r="B37" s="5">
        <v>43500</v>
      </c>
      <c r="C37" s="5">
        <v>46700</v>
      </c>
      <c r="D37" s="20">
        <f t="shared" si="0"/>
        <v>-3200</v>
      </c>
      <c r="E37" t="s">
        <v>52</v>
      </c>
      <c r="I37" s="25" t="s">
        <v>50</v>
      </c>
      <c r="J37" s="25"/>
    </row>
    <row r="38" spans="1:11" x14ac:dyDescent="0.25">
      <c r="A38" s="2" t="s">
        <v>9</v>
      </c>
      <c r="B38" s="5">
        <v>26500</v>
      </c>
      <c r="C38" s="5">
        <v>24300</v>
      </c>
      <c r="D38" s="20">
        <f t="shared" si="0"/>
        <v>2200</v>
      </c>
      <c r="E38" t="s">
        <v>52</v>
      </c>
      <c r="I38" t="s">
        <v>60</v>
      </c>
      <c r="J38" s="7">
        <f>-D31</f>
        <v>45000</v>
      </c>
    </row>
    <row r="39" spans="1:11" x14ac:dyDescent="0.25">
      <c r="A39" s="2" t="s">
        <v>10</v>
      </c>
      <c r="B39" s="5">
        <v>7900</v>
      </c>
      <c r="C39" s="5">
        <v>8400</v>
      </c>
      <c r="D39" s="20">
        <f t="shared" si="0"/>
        <v>-500</v>
      </c>
      <c r="E39" t="s">
        <v>52</v>
      </c>
      <c r="I39" t="s">
        <v>61</v>
      </c>
      <c r="J39" s="7">
        <f>-D32</f>
        <v>-60000</v>
      </c>
    </row>
    <row r="40" spans="1:11" x14ac:dyDescent="0.25">
      <c r="A40" s="2" t="s">
        <v>39</v>
      </c>
      <c r="B40" s="5">
        <v>14000</v>
      </c>
      <c r="C40" s="5">
        <v>10000</v>
      </c>
      <c r="D40" s="20">
        <f t="shared" si="0"/>
        <v>4000</v>
      </c>
      <c r="E40" t="s">
        <v>54</v>
      </c>
      <c r="I40" s="24" t="s">
        <v>62</v>
      </c>
      <c r="J40" s="7">
        <f>SUM(J38:J39)</f>
        <v>-15000</v>
      </c>
    </row>
    <row r="41" spans="1:11" ht="15.75" thickBot="1" x14ac:dyDescent="0.3">
      <c r="A41" s="2" t="s">
        <v>36</v>
      </c>
      <c r="B41" s="8">
        <v>100000</v>
      </c>
      <c r="C41" s="8">
        <v>150000</v>
      </c>
      <c r="D41" s="20">
        <f t="shared" si="0"/>
        <v>-50000</v>
      </c>
      <c r="J41" s="7"/>
    </row>
    <row r="42" spans="1:11" x14ac:dyDescent="0.25">
      <c r="A42" s="3" t="s">
        <v>11</v>
      </c>
      <c r="B42" s="9">
        <f>SUM(B37:B41)</f>
        <v>191900</v>
      </c>
      <c r="C42" s="9">
        <f>SUM(C37:C41)</f>
        <v>239400</v>
      </c>
      <c r="D42" s="20">
        <f t="shared" si="0"/>
        <v>-47500</v>
      </c>
      <c r="I42" s="25" t="s">
        <v>50</v>
      </c>
      <c r="J42" s="25"/>
    </row>
    <row r="43" spans="1:11" x14ac:dyDescent="0.25">
      <c r="B43" s="7"/>
      <c r="C43" s="7"/>
      <c r="D43" s="20"/>
      <c r="I43" t="s">
        <v>63</v>
      </c>
      <c r="J43" s="7">
        <f>D40</f>
        <v>4000</v>
      </c>
    </row>
    <row r="44" spans="1:11" x14ac:dyDescent="0.25">
      <c r="A44" s="3" t="s">
        <v>13</v>
      </c>
      <c r="B44" s="10"/>
      <c r="C44" s="10"/>
      <c r="D44" s="20"/>
      <c r="I44" t="s">
        <v>64</v>
      </c>
      <c r="J44" s="7">
        <f>-J9</f>
        <v>-63250</v>
      </c>
    </row>
    <row r="45" spans="1:11" x14ac:dyDescent="0.25">
      <c r="A45" t="s">
        <v>14</v>
      </c>
      <c r="B45" s="5">
        <v>24000</v>
      </c>
      <c r="C45" s="5">
        <v>16000</v>
      </c>
      <c r="D45" s="20">
        <f t="shared" si="0"/>
        <v>8000</v>
      </c>
      <c r="I45" s="24" t="s">
        <v>65</v>
      </c>
      <c r="J45" s="7">
        <f>SUM(J43:J44)</f>
        <v>-59250</v>
      </c>
    </row>
    <row r="46" spans="1:11" x14ac:dyDescent="0.25">
      <c r="A46" t="s">
        <v>37</v>
      </c>
      <c r="B46" s="5">
        <v>120000</v>
      </c>
      <c r="C46" s="5">
        <v>80000</v>
      </c>
      <c r="D46" s="20">
        <f t="shared" si="0"/>
        <v>40000</v>
      </c>
      <c r="J46" s="7"/>
    </row>
    <row r="47" spans="1:11" ht="15.75" thickBot="1" x14ac:dyDescent="0.3">
      <c r="A47" t="s">
        <v>15</v>
      </c>
      <c r="B47" s="8">
        <v>282300</v>
      </c>
      <c r="C47" s="8">
        <v>202300</v>
      </c>
      <c r="D47" s="20">
        <f t="shared" si="0"/>
        <v>80000</v>
      </c>
      <c r="J47" s="7">
        <f>J35+J40+J45</f>
        <v>58500</v>
      </c>
      <c r="K47" s="7">
        <f>D28-J47</f>
        <v>13000</v>
      </c>
    </row>
    <row r="48" spans="1:11" x14ac:dyDescent="0.25">
      <c r="A48" t="s">
        <v>16</v>
      </c>
      <c r="B48" s="11">
        <f>SUM(B45:B47)</f>
        <v>426300</v>
      </c>
      <c r="C48" s="11">
        <f>SUM(C45:C47)</f>
        <v>298300</v>
      </c>
      <c r="D48" s="20">
        <f t="shared" si="0"/>
        <v>128000</v>
      </c>
      <c r="I48" t="s">
        <v>67</v>
      </c>
      <c r="J48" s="7">
        <f>C28</f>
        <v>26000</v>
      </c>
    </row>
    <row r="49" spans="1:11" ht="15.75" thickBot="1" x14ac:dyDescent="0.3">
      <c r="A49" t="s">
        <v>38</v>
      </c>
      <c r="B49" s="12">
        <f>B42+B48</f>
        <v>618200</v>
      </c>
      <c r="C49" s="12">
        <f>C42+C48</f>
        <v>537700</v>
      </c>
      <c r="D49" s="20">
        <f t="shared" si="0"/>
        <v>80500</v>
      </c>
      <c r="J49" s="7">
        <f>SUM(J47:J48)</f>
        <v>84500</v>
      </c>
      <c r="K49" s="7">
        <f>B28-J49</f>
        <v>13000</v>
      </c>
    </row>
    <row r="50" spans="1:11" ht="15.75" thickTop="1" x14ac:dyDescent="0.25">
      <c r="D50" s="19"/>
      <c r="J50" s="7"/>
    </row>
    <row r="51" spans="1:11" x14ac:dyDescent="0.25">
      <c r="J51" s="7"/>
    </row>
    <row r="52" spans="1:11" x14ac:dyDescent="0.25">
      <c r="J52" s="7"/>
    </row>
  </sheetData>
  <mergeCells count="3">
    <mergeCell ref="I27:J27"/>
    <mergeCell ref="I37:J37"/>
    <mergeCell ref="I42:J42"/>
  </mergeCells>
  <pageMargins left="0.7" right="0.7" top="0.75" bottom="0.75" header="0.3" footer="0.3"/>
  <pageSetup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RUNDELL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</dc:creator>
  <cp:lastModifiedBy>Alvarez</cp:lastModifiedBy>
  <cp:lastPrinted>2019-01-16T19:16:08Z</cp:lastPrinted>
  <dcterms:created xsi:type="dcterms:W3CDTF">2014-02-01T15:08:11Z</dcterms:created>
  <dcterms:modified xsi:type="dcterms:W3CDTF">2023-08-27T20:40:12Z</dcterms:modified>
</cp:coreProperties>
</file>