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5949FAD7-AE79-4F0E-AB1A-3B69BFC518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IGINAL" sheetId="3" r:id="rId1"/>
    <sheet name="PESIMIS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4" l="1"/>
  <c r="C57" i="4"/>
  <c r="F27" i="4"/>
  <c r="G27" i="4"/>
  <c r="E27" i="4"/>
  <c r="D44" i="4" s="1"/>
  <c r="E58" i="4"/>
  <c r="E55" i="4"/>
  <c r="E48" i="4"/>
  <c r="D48" i="4"/>
  <c r="C48" i="4"/>
  <c r="E42" i="4"/>
  <c r="C42" i="4"/>
  <c r="C52" i="4" s="1"/>
  <c r="C56" i="4" s="1"/>
  <c r="E40" i="4"/>
  <c r="E38" i="4"/>
  <c r="D38" i="4"/>
  <c r="C38" i="4"/>
  <c r="E37" i="4"/>
  <c r="D37" i="4"/>
  <c r="C37" i="4"/>
  <c r="E36" i="4"/>
  <c r="D36" i="4"/>
  <c r="D40" i="4" s="1"/>
  <c r="D55" i="4" s="1"/>
  <c r="C36" i="4"/>
  <c r="C40" i="4" s="1"/>
  <c r="C55" i="4" s="1"/>
  <c r="E44" i="4"/>
  <c r="D27" i="4"/>
  <c r="C44" i="4" s="1"/>
  <c r="C27" i="4"/>
  <c r="C45" i="4" s="1"/>
  <c r="E61" i="3"/>
  <c r="E59" i="3"/>
  <c r="E58" i="3"/>
  <c r="D62" i="3"/>
  <c r="D59" i="3"/>
  <c r="D58" i="3"/>
  <c r="C61" i="3"/>
  <c r="C59" i="3"/>
  <c r="D57" i="3"/>
  <c r="E57" i="3"/>
  <c r="C57" i="3"/>
  <c r="D56" i="3"/>
  <c r="E56" i="3"/>
  <c r="D55" i="3"/>
  <c r="E55" i="3"/>
  <c r="C56" i="3"/>
  <c r="C55" i="3"/>
  <c r="D52" i="3"/>
  <c r="E52" i="3"/>
  <c r="C52" i="3"/>
  <c r="D48" i="3"/>
  <c r="E48" i="3"/>
  <c r="C48" i="3"/>
  <c r="D45" i="3"/>
  <c r="E45" i="3"/>
  <c r="C45" i="3"/>
  <c r="D44" i="3"/>
  <c r="E44" i="3"/>
  <c r="C44" i="3"/>
  <c r="C42" i="3"/>
  <c r="D42" i="3"/>
  <c r="E42" i="3"/>
  <c r="C27" i="3"/>
  <c r="D40" i="3"/>
  <c r="E40" i="3"/>
  <c r="C40" i="3"/>
  <c r="E38" i="3"/>
  <c r="D38" i="3"/>
  <c r="C38" i="3"/>
  <c r="D37" i="3"/>
  <c r="E37" i="3"/>
  <c r="C37" i="3"/>
  <c r="D36" i="3"/>
  <c r="E36" i="3"/>
  <c r="C36" i="3"/>
  <c r="G27" i="3"/>
  <c r="F27" i="3"/>
  <c r="E27" i="3"/>
  <c r="D27" i="3"/>
  <c r="E52" i="4" l="1"/>
  <c r="E56" i="4" s="1"/>
  <c r="E57" i="4" s="1"/>
  <c r="E59" i="4" s="1"/>
  <c r="E62" i="4" s="1"/>
  <c r="C59" i="4"/>
  <c r="D42" i="4"/>
  <c r="D45" i="4"/>
  <c r="E45" i="4"/>
  <c r="D52" i="4" l="1"/>
  <c r="D56" i="4" s="1"/>
  <c r="D57" i="4" s="1"/>
  <c r="C61" i="4"/>
  <c r="D58" i="4"/>
  <c r="D59" i="4" l="1"/>
  <c r="D6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B35" authorId="0" shapeId="0" xr:uid="{43A64404-B27F-4716-A35D-F46B11BD418C}">
      <text>
        <r>
          <rPr>
            <b/>
            <sz val="9"/>
            <color indexed="81"/>
            <rFont val="Tahoma"/>
            <family val="2"/>
          </rPr>
          <t>asumimos que no tienen IVA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B35" authorId="0" shapeId="0" xr:uid="{51FCABB8-7832-4189-A41F-3270F5588836}">
      <text>
        <r>
          <rPr>
            <b/>
            <sz val="9"/>
            <color indexed="81"/>
            <rFont val="Tahoma"/>
            <family val="2"/>
          </rPr>
          <t>asumimos que no tienen IVA</t>
        </r>
      </text>
    </comment>
  </commentList>
</comments>
</file>

<file path=xl/sharedStrings.xml><?xml version="1.0" encoding="utf-8"?>
<sst xmlns="http://schemas.openxmlformats.org/spreadsheetml/2006/main" count="87" uniqueCount="42">
  <si>
    <t>ESCENARIO MAS PROBABLE</t>
  </si>
  <si>
    <t>Noviembre</t>
  </si>
  <si>
    <t>Diciembre</t>
  </si>
  <si>
    <t>Enero</t>
  </si>
  <si>
    <t>Febrero</t>
  </si>
  <si>
    <t>Marzo</t>
  </si>
  <si>
    <t>Compras (60% de las ventas)</t>
  </si>
  <si>
    <t>Fábrica Bombas S.A.</t>
  </si>
  <si>
    <t>Presupuesto de Caja</t>
  </si>
  <si>
    <t>Primer trimestres del año 2024</t>
  </si>
  <si>
    <t>Expresado en miles de quetzales</t>
  </si>
  <si>
    <t>INSUMOS</t>
  </si>
  <si>
    <t>Ventas históricas / pronosticadas</t>
  </si>
  <si>
    <t>ENTRADAS DE EFECTIVO</t>
  </si>
  <si>
    <t>Ventas al contado (35%)</t>
  </si>
  <si>
    <t>Ventas al crédito a 30 días (50%)</t>
  </si>
  <si>
    <t>Ventas al crédito a 60 días (15%)</t>
  </si>
  <si>
    <t>Ingreso por intereses</t>
  </si>
  <si>
    <t>TOTAL DE ENTRADAS DE EFECTIVO</t>
  </si>
  <si>
    <t>SALIDAS DE EFECTIVO</t>
  </si>
  <si>
    <t xml:space="preserve">compras al credito </t>
  </si>
  <si>
    <t>Compras al crédito a 1 mes (50%)</t>
  </si>
  <si>
    <t>Compras al crédito a 2 meses (10%)</t>
  </si>
  <si>
    <t>Compras al contado (40%)</t>
  </si>
  <si>
    <t>Servicios básicos</t>
  </si>
  <si>
    <t>Arrendamiento</t>
  </si>
  <si>
    <t>Sueldos (10% sobre ventas)</t>
  </si>
  <si>
    <t>Impuestos</t>
  </si>
  <si>
    <t>Vehículo de reparto</t>
  </si>
  <si>
    <t>Dividendos</t>
  </si>
  <si>
    <t>TOTAL DE SALIDAS DE EFECTIVO</t>
  </si>
  <si>
    <t>RESUMEN</t>
  </si>
  <si>
    <t>Total de entradas del periodo</t>
  </si>
  <si>
    <t>(-) Total de salidas del periodo</t>
  </si>
  <si>
    <t>Saldo de efectivo del periodo</t>
  </si>
  <si>
    <t xml:space="preserve">(+) saldo de efectivo al inicio del perido </t>
  </si>
  <si>
    <t>Saldo final de efectivo del periodo</t>
  </si>
  <si>
    <t xml:space="preserve">(-) Reserva minima requerida </t>
  </si>
  <si>
    <t>Excedente disponible del periodo</t>
  </si>
  <si>
    <t>Faltante de efectivo en el periodo</t>
  </si>
  <si>
    <t>Presupuesto de Caja (escenario pesimista)</t>
  </si>
  <si>
    <t>FALTANTE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</si>
</sst>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Q&quot;* #,##0.00_-;\-&quot;Q&quot;* #,##0.00_-;_-&quot;Q&quot;* &quot;-&quot;??_-;_-@_-"/>
    <numFmt numFmtId="167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 shrinkToFit="1"/>
    </xf>
    <xf numFmtId="0" fontId="3" fillId="0" borderId="0" xfId="0" applyFont="1"/>
    <xf numFmtId="0" fontId="4" fillId="0" borderId="1" xfId="0" applyFont="1" applyBorder="1"/>
    <xf numFmtId="44" fontId="3" fillId="0" borderId="0" xfId="1" applyFont="1"/>
    <xf numFmtId="164" fontId="3" fillId="0" borderId="0" xfId="0" applyNumberFormat="1" applyFont="1"/>
    <xf numFmtId="0" fontId="5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44" fontId="0" fillId="0" borderId="0" xfId="0" applyNumberFormat="1"/>
    <xf numFmtId="0" fontId="1" fillId="0" borderId="0" xfId="0" applyFont="1" applyAlignment="1">
      <alignment horizontal="right"/>
    </xf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7" fillId="0" borderId="0" xfId="0" applyFont="1" applyBorder="1"/>
    <xf numFmtId="167" fontId="0" fillId="0" borderId="0" xfId="1" applyNumberFormat="1" applyFont="1"/>
    <xf numFmtId="0" fontId="8" fillId="0" borderId="0" xfId="0" applyFont="1"/>
    <xf numFmtId="44" fontId="0" fillId="0" borderId="1" xfId="1" applyFont="1" applyBorder="1"/>
    <xf numFmtId="0" fontId="9" fillId="0" borderId="0" xfId="0" applyFont="1" applyAlignment="1">
      <alignment horizontal="right"/>
    </xf>
    <xf numFmtId="44" fontId="0" fillId="0" borderId="1" xfId="0" applyNumberFormat="1" applyBorder="1"/>
    <xf numFmtId="167" fontId="9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right"/>
    </xf>
    <xf numFmtId="167" fontId="5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12089</xdr:colOff>
      <xdr:row>0</xdr:row>
      <xdr:rowOff>612</xdr:rowOff>
    </xdr:from>
    <xdr:to>
      <xdr:col>11</xdr:col>
      <xdr:colOff>64477</xdr:colOff>
      <xdr:row>22</xdr:row>
      <xdr:rowOff>111369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92220D-BA3B-4BCC-95E4-364DD3B2855C}"/>
            </a:ext>
          </a:extLst>
        </xdr:cNvPr>
        <xdr:cNvSpPr txBox="1"/>
      </xdr:nvSpPr>
      <xdr:spPr>
        <a:xfrm>
          <a:off x="12089" y="612"/>
          <a:ext cx="10345250" cy="41083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200" b="1">
              <a:solidFill>
                <a:schemeClr val="tx2"/>
              </a:solidFill>
            </a:rPr>
            <a:t>PRESUPUESTO DE CAJA Y ANÁLISIS DE SENSIBILIDAD</a:t>
          </a:r>
        </a:p>
        <a:p>
          <a:r>
            <a:rPr lang="es-GT" sz="1200" b="1">
              <a:solidFill>
                <a:sysClr val="windowText" lastClr="000000"/>
              </a:solidFill>
            </a:rPr>
            <a:t>El analista financiero de la fábrica de chicles, "Bombas, S.A.". se encuentra desarrollando el presupuesto de caja para el primer trimestre del año 2024.  Para ello logró recopilar la siguiente información:</a:t>
          </a:r>
        </a:p>
        <a:p>
          <a:r>
            <a:rPr lang="es-GT" sz="1200" b="1">
              <a:solidFill>
                <a:sysClr val="windowText" lastClr="000000"/>
              </a:solidFill>
            </a:rPr>
            <a:t>ENTRADAS:</a:t>
          </a:r>
        </a:p>
        <a:p>
          <a:r>
            <a:rPr lang="es-GT" sz="1200" b="1">
              <a:solidFill>
                <a:sysClr val="windowText" lastClr="000000"/>
              </a:solidFill>
            </a:rPr>
            <a:t>-  Las ventas de la empresa en noviembre y diciembre fueron de Q 150,000.00 y Q 225,000.00, respectivamente.</a:t>
          </a:r>
        </a:p>
        <a:p>
          <a:r>
            <a:rPr lang="es-GT" sz="1200" b="1">
              <a:solidFill>
                <a:sysClr val="windowText" lastClr="000000"/>
              </a:solidFill>
            </a:rPr>
            <a:t>- Se pronosticaron ventas de Q 250,000.00, Q 300,000.00 y Q 160,000,00, para enero, febrero y marzo, respectivamente.</a:t>
          </a:r>
        </a:p>
        <a:p>
          <a:r>
            <a:rPr lang="es-GT" sz="1200" b="1">
              <a:solidFill>
                <a:sysClr val="windowText" lastClr="000000"/>
              </a:solidFill>
            </a:rPr>
            <a:t>- Según lo registrado, el 35% de las ventas fueron en efectivo, el 50% a un crédito de 30 días y el resto a un crédito de 60 días.</a:t>
          </a:r>
        </a:p>
        <a:p>
          <a:r>
            <a:rPr lang="es-GT" sz="1200" b="1">
              <a:solidFill>
                <a:sysClr val="windowText" lastClr="000000"/>
              </a:solidFill>
            </a:rPr>
            <a:t>- En marzo, la empresa recibirá ingresos de Q 25,000.00 por intereses trimestrales de una inversión que posee.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SALIDAS: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- Se ha estimado que las compras representan el 60% de las ventas.  De este monto, el 40% se paga en efectivo, el 50% se paga en el mes inmediato de la compra y, el 10% restante se paga a dos meses después de la compra.                                                                                                         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 - Debe pagarse por concepto de servicios (energía, agua y teléfono), la cantidad de Q 5,000.00 mensuales.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- El costo fijo de arrendamiento es de  Q 15,000.00 mensuales.                      </a:t>
          </a:r>
        </a:p>
        <a:p>
          <a:r>
            <a:rPr lang="es-GT" sz="1200" b="0">
              <a:solidFill>
                <a:sysClr val="windowText" lastClr="000000"/>
              </a:solidFill>
            </a:rPr>
            <a:t>- </a:t>
          </a:r>
          <a:r>
            <a:rPr lang="es-GT" sz="1200" b="0" u="sng">
              <a:solidFill>
                <a:sysClr val="windowText" lastClr="000000"/>
              </a:solidFill>
            </a:rPr>
            <a:t>Los sueldos son variables y corresponden al 10% de las ventas mensuales.</a:t>
          </a:r>
        </a:p>
        <a:p>
          <a:r>
            <a:rPr lang="es-GT" sz="1200" b="0">
              <a:solidFill>
                <a:sysClr val="windowText" lastClr="000000"/>
              </a:solidFill>
            </a:rPr>
            <a:t>- </a:t>
          </a:r>
          <a:r>
            <a:rPr lang="es-GT" sz="1200" b="0" u="sng">
              <a:solidFill>
                <a:sysClr val="windowText" lastClr="000000"/>
              </a:solidFill>
            </a:rPr>
            <a:t>Deben pagarse en enero Q 15,000.00 de impuestos pendientes del año pasado.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- Se adquirirá un vehículo de reparto del cual Q 100,000.00 se pagarán en febrero y Q 75,000.00 en marzo.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- Se pagarán Q 20,000.00 de dividendos en efectivo en el mes de enero, correspondientes al trimestre pasado. </a:t>
          </a:r>
        </a:p>
        <a:p>
          <a:endParaRPr lang="es-GT" sz="1200" b="0">
            <a:solidFill>
              <a:sysClr val="windowText" lastClr="000000"/>
            </a:solidFill>
          </a:endParaRPr>
        </a:p>
        <a:p>
          <a:r>
            <a:rPr lang="es-GT" sz="1200" b="0">
              <a:solidFill>
                <a:sysClr val="windowText" lastClr="000000"/>
              </a:solidFill>
            </a:rPr>
            <a:t>A fines de diciembre, el saldo de caja de la fábrica de chicles, Bombas S.A. fue de Q 30,000.00. La empresa desea mantener una reserva para necesidades inesperadas, de Q 25,000.00 como mínimo.  Debido a que existe incertidumbre acerca de que realmente se cumplan las ventas pronosticadas, se desea preparar </a:t>
          </a:r>
          <a:r>
            <a:rPr lang="es-GT" sz="1200">
              <a:solidFill>
                <a:sysClr val="windowText" lastClr="000000"/>
              </a:solidFill>
            </a:rPr>
            <a:t>un escenario pesimista aumentando los costos de compras 10% de lo esperado.</a:t>
          </a:r>
        </a:p>
      </xdr:txBody>
    </xdr:sp>
    <xdr:clientData/>
  </xdr:twoCellAnchor>
  <xdr:twoCellAnchor>
    <xdr:from>
      <xdr:col>5</xdr:col>
      <xdr:colOff>178905</xdr:colOff>
      <xdr:row>52</xdr:row>
      <xdr:rowOff>19878</xdr:rowOff>
    </xdr:from>
    <xdr:to>
      <xdr:col>11</xdr:col>
      <xdr:colOff>192156</xdr:colOff>
      <xdr:row>65</xdr:row>
      <xdr:rowOff>72887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286BCF8-B12A-9A3C-1352-73F16CAF5A9C}"/>
            </a:ext>
          </a:extLst>
        </xdr:cNvPr>
        <xdr:cNvSpPr txBox="1"/>
      </xdr:nvSpPr>
      <xdr:spPr>
        <a:xfrm>
          <a:off x="6215270" y="9667461"/>
          <a:ext cx="4465982" cy="24649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Estrategias recomendadas para cubrir el faltante</a:t>
          </a:r>
          <a:r>
            <a:rPr lang="es-GT" sz="1100" baseline="0"/>
            <a:t> de efectivo del mes de febrero: </a:t>
          </a:r>
        </a:p>
        <a:p>
          <a:r>
            <a:rPr lang="es-GT" sz="1100" baseline="0"/>
            <a:t>- Plan agresivo de mercadeo para ayudar aumentar ventas</a:t>
          </a:r>
        </a:p>
        <a:p>
          <a:r>
            <a:rPr lang="es-GT" sz="1100" baseline="0"/>
            <a:t>- Revisar los gastos del periodo para minimizarlos o para posponerlos (renegociando fechas, por ejemplo el pago del vehiculo en febrero, donde pudiera hacerse un desembolso menor para pagar mas en marzo o abril).</a:t>
          </a:r>
          <a:br>
            <a:rPr lang="es-GT" sz="1100" baseline="0"/>
          </a:br>
          <a:r>
            <a:rPr lang="es-GT" sz="1100" baseline="0"/>
            <a:t>- Evaluar la politica de reserva minima de efectivo para determinar si esta pudiera tener un valor menor </a:t>
          </a:r>
        </a:p>
        <a:p>
          <a:r>
            <a:rPr lang="es-GT" sz="1100" baseline="0"/>
            <a:t>-  Prestamos temporal por parte de los socios por el valor faltante de Q 35,750</a:t>
          </a:r>
        </a:p>
        <a:p>
          <a:r>
            <a:rPr lang="es-GT" sz="1100" baseline="0"/>
            <a:t>- Prestamo bancario a un plazo minimo de 2 meses por el valor faltante de Q 35,750</a:t>
          </a:r>
        </a:p>
        <a:p>
          <a:endParaRPr lang="es-GT" sz="1100" baseline="0"/>
        </a:p>
        <a:p>
          <a:endParaRPr lang="es-GT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12089</xdr:colOff>
      <xdr:row>0</xdr:row>
      <xdr:rowOff>612</xdr:rowOff>
    </xdr:from>
    <xdr:to>
      <xdr:col>11</xdr:col>
      <xdr:colOff>64477</xdr:colOff>
      <xdr:row>22</xdr:row>
      <xdr:rowOff>111369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AF1884B-386B-4C2D-8F64-1FBEDFC1C23D}"/>
            </a:ext>
          </a:extLst>
        </xdr:cNvPr>
        <xdr:cNvSpPr txBox="1"/>
      </xdr:nvSpPr>
      <xdr:spPr>
        <a:xfrm>
          <a:off x="12089" y="612"/>
          <a:ext cx="10537508" cy="41341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200" b="1">
              <a:solidFill>
                <a:schemeClr val="tx2"/>
              </a:solidFill>
            </a:rPr>
            <a:t>PRESUPUESTO DE CAJA Y ANÁLISIS DE SENSIBILIDAD</a:t>
          </a:r>
        </a:p>
        <a:p>
          <a:r>
            <a:rPr lang="es-GT" sz="1200" b="1">
              <a:solidFill>
                <a:sysClr val="windowText" lastClr="000000"/>
              </a:solidFill>
            </a:rPr>
            <a:t>El analista financiero de la fábrica de chicles, "Bombas, S.A.". se encuentra desarrollando el presupuesto de caja para el primer trimestre del año 2024.  Para ello logró recopilar la siguiente información:</a:t>
          </a:r>
        </a:p>
        <a:p>
          <a:r>
            <a:rPr lang="es-GT" sz="1200" b="1">
              <a:solidFill>
                <a:sysClr val="windowText" lastClr="000000"/>
              </a:solidFill>
            </a:rPr>
            <a:t>ENTRADAS:</a:t>
          </a:r>
        </a:p>
        <a:p>
          <a:r>
            <a:rPr lang="es-GT" sz="1200" b="1">
              <a:solidFill>
                <a:sysClr val="windowText" lastClr="000000"/>
              </a:solidFill>
            </a:rPr>
            <a:t>-  Las ventas de la empresa en noviembre y diciembre fueron de Q 150,000.00 y Q 225,000.00, respectivamente.</a:t>
          </a:r>
        </a:p>
        <a:p>
          <a:r>
            <a:rPr lang="es-GT" sz="1200" b="1">
              <a:solidFill>
                <a:sysClr val="windowText" lastClr="000000"/>
              </a:solidFill>
            </a:rPr>
            <a:t>- Se pronosticaron ventas de Q 250,000.00, Q 300,000.00 y Q 160,000,00, para enero, febrero y marzo, respectivamente.</a:t>
          </a:r>
        </a:p>
        <a:p>
          <a:r>
            <a:rPr lang="es-GT" sz="1200" b="1">
              <a:solidFill>
                <a:sysClr val="windowText" lastClr="000000"/>
              </a:solidFill>
            </a:rPr>
            <a:t>- Según lo registrado, el 35% de las ventas fueron en efectivo, el 50% a un crédito de 30 días y el resto a un crédito de 60 días.</a:t>
          </a:r>
        </a:p>
        <a:p>
          <a:r>
            <a:rPr lang="es-GT" sz="1200" b="1">
              <a:solidFill>
                <a:sysClr val="windowText" lastClr="000000"/>
              </a:solidFill>
            </a:rPr>
            <a:t>- En marzo, la empresa recibirá ingresos de Q 25,000.00 por intereses trimestrales de una inversión que posee.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SALIDAS: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- Se ha estimado que las compras representan el 60% de las ventas.  De este monto, el 40% se paga en efectivo, el 50% se paga en el mes inmediato de la compra y, el 10% restante se paga a dos meses después de la compra.                                                                                                         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 - Debe pagarse por concepto de servicios (energía, agua y teléfono), la cantidad de Q 5,000.00 mensuales.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- El costo fijo de arrendamiento es de  Q 15,000.00 mensuales.                      </a:t>
          </a:r>
        </a:p>
        <a:p>
          <a:r>
            <a:rPr lang="es-GT" sz="1200" b="0">
              <a:solidFill>
                <a:sysClr val="windowText" lastClr="000000"/>
              </a:solidFill>
            </a:rPr>
            <a:t>- </a:t>
          </a:r>
          <a:r>
            <a:rPr lang="es-GT" sz="1200" b="0" u="sng">
              <a:solidFill>
                <a:sysClr val="windowText" lastClr="000000"/>
              </a:solidFill>
            </a:rPr>
            <a:t>Los sueldos son variables y corresponden al 10% de las ventas mensuales.</a:t>
          </a:r>
        </a:p>
        <a:p>
          <a:r>
            <a:rPr lang="es-GT" sz="1200" b="0">
              <a:solidFill>
                <a:sysClr val="windowText" lastClr="000000"/>
              </a:solidFill>
            </a:rPr>
            <a:t>- </a:t>
          </a:r>
          <a:r>
            <a:rPr lang="es-GT" sz="1200" b="0" u="sng">
              <a:solidFill>
                <a:sysClr val="windowText" lastClr="000000"/>
              </a:solidFill>
            </a:rPr>
            <a:t>Deben pagarse en enero Q 15,000.00 de impuestos pendientes del año pasado.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- Se adquirirá un vehículo de reparto del cual Q 100,000.00 se pagarán en febrero y Q 75,000.00 en marzo.</a:t>
          </a:r>
        </a:p>
        <a:p>
          <a:r>
            <a:rPr lang="es-GT" sz="1200" b="0" u="sng">
              <a:solidFill>
                <a:sysClr val="windowText" lastClr="000000"/>
              </a:solidFill>
            </a:rPr>
            <a:t>- Se pagarán Q 20,000.00 de dividendos en efectivo en el mes de enero, correspondientes al trimestre pasado. </a:t>
          </a:r>
        </a:p>
        <a:p>
          <a:endParaRPr lang="es-GT" sz="1200" b="0">
            <a:solidFill>
              <a:sysClr val="windowText" lastClr="000000"/>
            </a:solidFill>
          </a:endParaRPr>
        </a:p>
        <a:p>
          <a:r>
            <a:rPr lang="es-GT" sz="1200" b="0">
              <a:solidFill>
                <a:sysClr val="windowText" lastClr="000000"/>
              </a:solidFill>
            </a:rPr>
            <a:t>A fines de diciembre, el saldo de caja de la fábrica de chicles, Bombas S.A. fue de Q 30,000.00. La empresa desea mantener una reserva para necesidades inesperadas, de Q 25,000.00 como mínimo.  Debido a que existe incertidumbre acerca de que realmente se cumplan las ventas pronosticadas, se desea preparar </a:t>
          </a:r>
          <a:r>
            <a:rPr lang="es-GT" sz="1200">
              <a:solidFill>
                <a:sysClr val="windowText" lastClr="000000"/>
              </a:solidFill>
            </a:rPr>
            <a:t>un escenario pesimista aumentando los costos de compras 10% de lo esperado.</a:t>
          </a:r>
        </a:p>
      </xdr:txBody>
    </xdr:sp>
    <xdr:clientData/>
  </xdr:twoCellAnchor>
  <xdr:twoCellAnchor>
    <xdr:from>
      <xdr:col>5</xdr:col>
      <xdr:colOff>178905</xdr:colOff>
      <xdr:row>52</xdr:row>
      <xdr:rowOff>19878</xdr:rowOff>
    </xdr:from>
    <xdr:to>
      <xdr:col>11</xdr:col>
      <xdr:colOff>192156</xdr:colOff>
      <xdr:row>65</xdr:row>
      <xdr:rowOff>72887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B41D3EA-36FE-49BF-829E-890B362569D0}"/>
            </a:ext>
          </a:extLst>
        </xdr:cNvPr>
        <xdr:cNvSpPr txBox="1"/>
      </xdr:nvSpPr>
      <xdr:spPr>
        <a:xfrm>
          <a:off x="6206325" y="9529638"/>
          <a:ext cx="4470951" cy="2430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Estrategias recomendadas para cubrir el faltante</a:t>
          </a:r>
          <a:r>
            <a:rPr lang="es-GT" sz="1100" baseline="0"/>
            <a:t> de efectivo del mes de febrero: </a:t>
          </a:r>
        </a:p>
        <a:p>
          <a:r>
            <a:rPr lang="es-GT" sz="1100" baseline="0"/>
            <a:t>- Plan agresivo de mercadeo para ayudar aumentar ventas</a:t>
          </a:r>
        </a:p>
        <a:p>
          <a:r>
            <a:rPr lang="es-GT" sz="1100" baseline="0"/>
            <a:t>- Revisar los gastos del periodo para minimizarlos o para posponerlos (renegociando fechas, por ejemplo el pago del vehiculo en febrero, donde pudiera hacerse un desembolso menor para pagar mas en marzo o abril).</a:t>
          </a:r>
          <a:br>
            <a:rPr lang="es-GT" sz="1100" baseline="0"/>
          </a:br>
          <a:r>
            <a:rPr lang="es-GT" sz="1100" baseline="0"/>
            <a:t>- Evaluar la politica de reserva minima de efectivo para determinar si esta pudiera tener un valor menor </a:t>
          </a:r>
        </a:p>
        <a:p>
          <a:r>
            <a:rPr lang="es-GT" sz="1100" baseline="0"/>
            <a:t>-  Prestamos temporal por parte de los socios por el valor faltante de Q 56,690</a:t>
          </a:r>
        </a:p>
        <a:p>
          <a:r>
            <a:rPr lang="es-GT" sz="1100" baseline="0"/>
            <a:t>- Prestamo bancario a un plazo minimo de 3 meses por el valor faltante de Q 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56,690</a:t>
          </a:r>
          <a:endParaRPr lang="es-GT" sz="1100" baseline="0"/>
        </a:p>
        <a:p>
          <a:endParaRPr lang="es-GT" sz="1100" baseline="0"/>
        </a:p>
        <a:p>
          <a:endParaRPr lang="es-GT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K62"/>
  <sheetViews>
    <sheetView topLeftCell="A47" zoomScale="115" zoomScaleNormal="115" workbookViewId="0">
      <selection activeCell="C66" sqref="C66"/>
    </sheetView>
  </sheetViews>
  <sheetFormatPr baseColWidth="10" defaultColWidth="9.109375" defaultRowHeight="14.4" x14ac:dyDescent="0.3"/>
  <cols>
    <col min="1" max="1" width="7.5546875" customWidth="1"/>
    <col min="2" max="2" width="39" customWidth="1"/>
    <col min="3" max="5" width="13.77734375" bestFit="1" customWidth="1"/>
    <col min="6" max="6" width="14.109375" customWidth="1"/>
    <col min="7" max="7" width="14.44140625" customWidth="1"/>
  </cols>
  <sheetData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1"/>
      <c r="B9" s="1"/>
      <c r="C9" s="2" t="s">
        <v>0</v>
      </c>
      <c r="D9" s="2"/>
      <c r="E9" s="2"/>
      <c r="F9" s="2"/>
      <c r="G9" s="2"/>
      <c r="H9" s="1"/>
      <c r="I9" s="1"/>
      <c r="J9" s="1"/>
      <c r="K9" s="1"/>
    </row>
    <row r="25" spans="2:7" x14ac:dyDescent="0.3">
      <c r="B25" s="7" t="s">
        <v>11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</row>
    <row r="26" spans="2:7" x14ac:dyDescent="0.3">
      <c r="B26" s="3" t="s">
        <v>12</v>
      </c>
      <c r="C26" s="5">
        <v>150000</v>
      </c>
      <c r="D26" s="5">
        <v>225000</v>
      </c>
      <c r="E26" s="5">
        <v>250000</v>
      </c>
      <c r="F26" s="5">
        <v>300000</v>
      </c>
      <c r="G26" s="5">
        <v>160000</v>
      </c>
    </row>
    <row r="27" spans="2:7" x14ac:dyDescent="0.3">
      <c r="B27" s="3" t="s">
        <v>6</v>
      </c>
      <c r="C27" s="6">
        <f>C26*0.6</f>
        <v>90000</v>
      </c>
      <c r="D27" s="6">
        <f t="shared" ref="D27:G27" si="0">D26*0.6</f>
        <v>135000</v>
      </c>
      <c r="E27" s="6">
        <f t="shared" si="0"/>
        <v>150000</v>
      </c>
      <c r="F27" s="6">
        <f t="shared" si="0"/>
        <v>180000</v>
      </c>
      <c r="G27" s="6">
        <f t="shared" si="0"/>
        <v>96000</v>
      </c>
    </row>
    <row r="30" spans="2:7" x14ac:dyDescent="0.3">
      <c r="B30" t="s">
        <v>7</v>
      </c>
    </row>
    <row r="31" spans="2:7" x14ac:dyDescent="0.3">
      <c r="B31" t="s">
        <v>8</v>
      </c>
    </row>
    <row r="32" spans="2:7" x14ac:dyDescent="0.3">
      <c r="B32" t="s">
        <v>9</v>
      </c>
    </row>
    <row r="33" spans="2:5" x14ac:dyDescent="0.3">
      <c r="B33" t="s">
        <v>10</v>
      </c>
    </row>
    <row r="35" spans="2:5" x14ac:dyDescent="0.3">
      <c r="B35" s="8" t="s">
        <v>13</v>
      </c>
      <c r="C35" s="9" t="s">
        <v>3</v>
      </c>
      <c r="D35" s="9" t="s">
        <v>4</v>
      </c>
      <c r="E35" s="9" t="s">
        <v>5</v>
      </c>
    </row>
    <row r="36" spans="2:5" x14ac:dyDescent="0.3">
      <c r="B36" t="s">
        <v>14</v>
      </c>
      <c r="C36" s="10">
        <f>E26*0.35</f>
        <v>87500</v>
      </c>
      <c r="D36" s="10">
        <f>F26*0.35</f>
        <v>105000</v>
      </c>
      <c r="E36" s="10">
        <f t="shared" ref="D36:E36" si="1">G26*0.35</f>
        <v>56000</v>
      </c>
    </row>
    <row r="37" spans="2:5" x14ac:dyDescent="0.3">
      <c r="B37" t="s">
        <v>15</v>
      </c>
      <c r="C37" s="10">
        <f>D26*0.5</f>
        <v>112500</v>
      </c>
      <c r="D37" s="10">
        <f t="shared" ref="D37:E37" si="2">E26*0.5</f>
        <v>125000</v>
      </c>
      <c r="E37" s="10">
        <f t="shared" si="2"/>
        <v>150000</v>
      </c>
    </row>
    <row r="38" spans="2:5" x14ac:dyDescent="0.3">
      <c r="B38" t="s">
        <v>16</v>
      </c>
      <c r="C38" s="10">
        <f>C26*0.15</f>
        <v>22500</v>
      </c>
      <c r="D38" s="10">
        <f t="shared" ref="D38:E38" si="3">D26*0.15</f>
        <v>33750</v>
      </c>
      <c r="E38" s="10">
        <f>E26*0.15</f>
        <v>37500</v>
      </c>
    </row>
    <row r="39" spans="2:5" x14ac:dyDescent="0.3">
      <c r="B39" t="s">
        <v>17</v>
      </c>
      <c r="C39" s="13"/>
      <c r="D39" s="13"/>
      <c r="E39" s="14">
        <v>25000</v>
      </c>
    </row>
    <row r="40" spans="2:5" x14ac:dyDescent="0.3">
      <c r="B40" s="11" t="s">
        <v>18</v>
      </c>
      <c r="C40" s="10">
        <f>SUM(C36:C39)</f>
        <v>222500</v>
      </c>
      <c r="D40" s="10">
        <f t="shared" ref="D40:E40" si="4">SUM(D36:D39)</f>
        <v>263750</v>
      </c>
      <c r="E40" s="10">
        <f t="shared" si="4"/>
        <v>268500</v>
      </c>
    </row>
    <row r="41" spans="2:5" x14ac:dyDescent="0.3">
      <c r="B41" s="8" t="s">
        <v>19</v>
      </c>
    </row>
    <row r="42" spans="2:5" x14ac:dyDescent="0.3">
      <c r="B42" t="s">
        <v>23</v>
      </c>
      <c r="C42" s="12">
        <f>E27*0.4</f>
        <v>60000</v>
      </c>
      <c r="D42" s="12">
        <f t="shared" ref="D42:E42" si="5">F27*0.4</f>
        <v>72000</v>
      </c>
      <c r="E42" s="12">
        <f t="shared" si="5"/>
        <v>38400</v>
      </c>
    </row>
    <row r="43" spans="2:5" x14ac:dyDescent="0.3">
      <c r="B43" s="15" t="s">
        <v>20</v>
      </c>
    </row>
    <row r="44" spans="2:5" x14ac:dyDescent="0.3">
      <c r="B44" t="s">
        <v>21</v>
      </c>
      <c r="C44" s="12">
        <f>D27*0.5</f>
        <v>67500</v>
      </c>
      <c r="D44" s="12">
        <f t="shared" ref="D44:E44" si="6">E27*0.5</f>
        <v>75000</v>
      </c>
      <c r="E44" s="12">
        <f t="shared" si="6"/>
        <v>90000</v>
      </c>
    </row>
    <row r="45" spans="2:5" x14ac:dyDescent="0.3">
      <c r="B45" t="s">
        <v>22</v>
      </c>
      <c r="C45" s="12">
        <f>C27*0.1</f>
        <v>9000</v>
      </c>
      <c r="D45" s="12">
        <f t="shared" ref="D45:E45" si="7">D27*0.1</f>
        <v>13500</v>
      </c>
      <c r="E45" s="12">
        <f t="shared" si="7"/>
        <v>15000</v>
      </c>
    </row>
    <row r="46" spans="2:5" x14ac:dyDescent="0.3">
      <c r="B46" t="s">
        <v>24</v>
      </c>
      <c r="C46" s="16">
        <v>5000</v>
      </c>
      <c r="D46" s="16">
        <v>5000</v>
      </c>
      <c r="E46" s="16">
        <v>5000</v>
      </c>
    </row>
    <row r="47" spans="2:5" x14ac:dyDescent="0.3">
      <c r="B47" t="s">
        <v>25</v>
      </c>
      <c r="C47" s="16">
        <v>15000</v>
      </c>
      <c r="D47" s="16">
        <v>15000</v>
      </c>
      <c r="E47" s="16">
        <v>15000</v>
      </c>
    </row>
    <row r="48" spans="2:5" x14ac:dyDescent="0.3">
      <c r="B48" t="s">
        <v>26</v>
      </c>
      <c r="C48" s="12">
        <f>E26*0.1</f>
        <v>25000</v>
      </c>
      <c r="D48" s="12">
        <f t="shared" ref="D48:E48" si="8">F26*0.1</f>
        <v>30000</v>
      </c>
      <c r="E48" s="12">
        <f t="shared" si="8"/>
        <v>16000</v>
      </c>
    </row>
    <row r="49" spans="2:5" x14ac:dyDescent="0.3">
      <c r="B49" t="s">
        <v>27</v>
      </c>
      <c r="C49" s="12">
        <v>15000</v>
      </c>
      <c r="D49" s="12"/>
      <c r="E49" s="12"/>
    </row>
    <row r="50" spans="2:5" x14ac:dyDescent="0.3">
      <c r="B50" t="s">
        <v>28</v>
      </c>
      <c r="C50" s="12"/>
      <c r="D50" s="12">
        <v>100000</v>
      </c>
      <c r="E50" s="12">
        <v>75000</v>
      </c>
    </row>
    <row r="51" spans="2:5" x14ac:dyDescent="0.3">
      <c r="B51" t="s">
        <v>29</v>
      </c>
      <c r="C51" s="14">
        <v>20000</v>
      </c>
      <c r="D51" s="14"/>
      <c r="E51" s="14"/>
    </row>
    <row r="52" spans="2:5" x14ac:dyDescent="0.3">
      <c r="B52" s="11" t="s">
        <v>30</v>
      </c>
      <c r="C52" s="12">
        <f>SUM(C42:C51)</f>
        <v>216500</v>
      </c>
      <c r="D52" s="12">
        <f>SUM(D42:D51)</f>
        <v>310500</v>
      </c>
      <c r="E52" s="12">
        <f t="shared" ref="D52:E52" si="9">SUM(E42:E51)</f>
        <v>254400</v>
      </c>
    </row>
    <row r="53" spans="2:5" x14ac:dyDescent="0.3">
      <c r="C53" s="12"/>
      <c r="D53" s="12"/>
      <c r="E53" s="12"/>
    </row>
    <row r="54" spans="2:5" x14ac:dyDescent="0.3">
      <c r="B54" s="17" t="s">
        <v>31</v>
      </c>
      <c r="C54" s="12"/>
      <c r="D54" s="12"/>
      <c r="E54" s="12"/>
    </row>
    <row r="55" spans="2:5" x14ac:dyDescent="0.3">
      <c r="B55" t="s">
        <v>32</v>
      </c>
      <c r="C55" s="12">
        <f>C40</f>
        <v>222500</v>
      </c>
      <c r="D55" s="12">
        <f t="shared" ref="D55:E55" si="10">D40</f>
        <v>263750</v>
      </c>
      <c r="E55" s="12">
        <f t="shared" si="10"/>
        <v>268500</v>
      </c>
    </row>
    <row r="56" spans="2:5" x14ac:dyDescent="0.3">
      <c r="B56" t="s">
        <v>33</v>
      </c>
      <c r="C56" s="14">
        <f>C52</f>
        <v>216500</v>
      </c>
      <c r="D56" s="14">
        <f t="shared" ref="D56:E56" si="11">D52</f>
        <v>310500</v>
      </c>
      <c r="E56" s="14">
        <f t="shared" si="11"/>
        <v>254400</v>
      </c>
    </row>
    <row r="57" spans="2:5" x14ac:dyDescent="0.3">
      <c r="B57" t="s">
        <v>34</v>
      </c>
      <c r="C57" s="12">
        <f>C55-C56</f>
        <v>6000</v>
      </c>
      <c r="D57" s="12">
        <f t="shared" ref="D57:E57" si="12">D55-D56</f>
        <v>-46750</v>
      </c>
      <c r="E57" s="12">
        <f t="shared" si="12"/>
        <v>14100</v>
      </c>
    </row>
    <row r="58" spans="2:5" x14ac:dyDescent="0.3">
      <c r="B58" t="s">
        <v>35</v>
      </c>
      <c r="C58" s="18">
        <v>30000</v>
      </c>
      <c r="D58" s="14">
        <f>C59</f>
        <v>36000</v>
      </c>
      <c r="E58" s="20">
        <f>D60</f>
        <v>25000</v>
      </c>
    </row>
    <row r="59" spans="2:5" x14ac:dyDescent="0.3">
      <c r="B59" t="s">
        <v>36</v>
      </c>
      <c r="C59" s="12">
        <f>C57+C58</f>
        <v>36000</v>
      </c>
      <c r="D59" s="12">
        <f>D57+D58</f>
        <v>-10750</v>
      </c>
      <c r="E59" s="12">
        <f>E57+E58</f>
        <v>39100</v>
      </c>
    </row>
    <row r="60" spans="2:5" x14ac:dyDescent="0.3">
      <c r="B60" t="s">
        <v>37</v>
      </c>
      <c r="C60" s="18">
        <v>25000</v>
      </c>
      <c r="D60" s="18">
        <v>25000</v>
      </c>
      <c r="E60" s="18">
        <v>25000</v>
      </c>
    </row>
    <row r="61" spans="2:5" x14ac:dyDescent="0.3">
      <c r="B61" s="19" t="s">
        <v>38</v>
      </c>
      <c r="C61" s="21">
        <f>C59-C60</f>
        <v>11000</v>
      </c>
      <c r="D61" s="22"/>
      <c r="E61" s="21">
        <f>E59-E60</f>
        <v>14100</v>
      </c>
    </row>
    <row r="62" spans="2:5" x14ac:dyDescent="0.3">
      <c r="B62" s="23" t="s">
        <v>39</v>
      </c>
      <c r="C62" s="7"/>
      <c r="D62" s="24">
        <f>D59-D60</f>
        <v>-35750</v>
      </c>
      <c r="E62" s="7"/>
    </row>
  </sheetData>
  <mergeCells count="1">
    <mergeCell ref="C9:G9"/>
  </mergeCells>
  <pageMargins left="0.7" right="0.7" top="0.75" bottom="0.75" header="0.3" footer="0.3"/>
  <pageSetup scale="55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F1BB-86CF-4577-9084-D4597B974324}">
  <sheetPr>
    <pageSetUpPr fitToPage="1"/>
  </sheetPr>
  <dimension ref="A8:K64"/>
  <sheetViews>
    <sheetView tabSelected="1" topLeftCell="A47" zoomScale="115" zoomScaleNormal="115" workbookViewId="0">
      <selection activeCell="L59" sqref="L59"/>
    </sheetView>
  </sheetViews>
  <sheetFormatPr baseColWidth="10" defaultColWidth="9.109375" defaultRowHeight="14.4" x14ac:dyDescent="0.3"/>
  <cols>
    <col min="1" max="1" width="7.5546875" customWidth="1"/>
    <col min="2" max="2" width="39" customWidth="1"/>
    <col min="3" max="5" width="13.77734375" bestFit="1" customWidth="1"/>
    <col min="6" max="6" width="14.109375" customWidth="1"/>
    <col min="7" max="7" width="14.44140625" customWidth="1"/>
  </cols>
  <sheetData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1"/>
      <c r="B9" s="1"/>
      <c r="C9" s="2" t="s">
        <v>0</v>
      </c>
      <c r="D9" s="2"/>
      <c r="E9" s="2"/>
      <c r="F9" s="2"/>
      <c r="G9" s="2"/>
      <c r="H9" s="1"/>
      <c r="I9" s="1"/>
      <c r="J9" s="1"/>
      <c r="K9" s="1"/>
    </row>
    <row r="25" spans="2:7" x14ac:dyDescent="0.3">
      <c r="B25" s="7" t="s">
        <v>11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</row>
    <row r="26" spans="2:7" x14ac:dyDescent="0.3">
      <c r="B26" s="3" t="s">
        <v>12</v>
      </c>
      <c r="C26" s="5">
        <v>150000</v>
      </c>
      <c r="D26" s="5">
        <v>225000</v>
      </c>
      <c r="E26" s="5">
        <v>250000</v>
      </c>
      <c r="F26" s="5">
        <v>300000</v>
      </c>
      <c r="G26" s="5">
        <v>160000</v>
      </c>
    </row>
    <row r="27" spans="2:7" x14ac:dyDescent="0.3">
      <c r="B27" s="3" t="s">
        <v>6</v>
      </c>
      <c r="C27" s="6">
        <f>C26*0.6</f>
        <v>90000</v>
      </c>
      <c r="D27" s="6">
        <f t="shared" ref="D27:G27" si="0">D26*0.6</f>
        <v>135000</v>
      </c>
      <c r="E27" s="6">
        <f>E26*0.6*1.1</f>
        <v>165000</v>
      </c>
      <c r="F27" s="6">
        <f t="shared" ref="F27:G27" si="1">F26*0.6*1.1</f>
        <v>198000.00000000003</v>
      </c>
      <c r="G27" s="6">
        <f t="shared" si="1"/>
        <v>105600.00000000001</v>
      </c>
    </row>
    <row r="30" spans="2:7" x14ac:dyDescent="0.3">
      <c r="B30" t="s">
        <v>7</v>
      </c>
    </row>
    <row r="31" spans="2:7" x14ac:dyDescent="0.3">
      <c r="B31" t="s">
        <v>40</v>
      </c>
    </row>
    <row r="32" spans="2:7" x14ac:dyDescent="0.3">
      <c r="B32" t="s">
        <v>9</v>
      </c>
    </row>
    <row r="33" spans="2:5" x14ac:dyDescent="0.3">
      <c r="B33" t="s">
        <v>10</v>
      </c>
    </row>
    <row r="35" spans="2:5" x14ac:dyDescent="0.3">
      <c r="B35" s="8" t="s">
        <v>13</v>
      </c>
      <c r="C35" s="9" t="s">
        <v>3</v>
      </c>
      <c r="D35" s="9" t="s">
        <v>4</v>
      </c>
      <c r="E35" s="9" t="s">
        <v>5</v>
      </c>
    </row>
    <row r="36" spans="2:5" x14ac:dyDescent="0.3">
      <c r="B36" t="s">
        <v>14</v>
      </c>
      <c r="C36" s="10">
        <f>E26*0.35</f>
        <v>87500</v>
      </c>
      <c r="D36" s="10">
        <f>F26*0.35</f>
        <v>105000</v>
      </c>
      <c r="E36" s="10">
        <f t="shared" ref="E36" si="2">G26*0.35</f>
        <v>56000</v>
      </c>
    </row>
    <row r="37" spans="2:5" x14ac:dyDescent="0.3">
      <c r="B37" t="s">
        <v>15</v>
      </c>
      <c r="C37" s="10">
        <f>D26*0.5</f>
        <v>112500</v>
      </c>
      <c r="D37" s="10">
        <f t="shared" ref="D37:E37" si="3">E26*0.5</f>
        <v>125000</v>
      </c>
      <c r="E37" s="10">
        <f t="shared" si="3"/>
        <v>150000</v>
      </c>
    </row>
    <row r="38" spans="2:5" x14ac:dyDescent="0.3">
      <c r="B38" t="s">
        <v>16</v>
      </c>
      <c r="C38" s="10">
        <f>C26*0.15</f>
        <v>22500</v>
      </c>
      <c r="D38" s="10">
        <f t="shared" ref="D38:E38" si="4">D26*0.15</f>
        <v>33750</v>
      </c>
      <c r="E38" s="10">
        <f>E26*0.15</f>
        <v>37500</v>
      </c>
    </row>
    <row r="39" spans="2:5" x14ac:dyDescent="0.3">
      <c r="B39" t="s">
        <v>17</v>
      </c>
      <c r="C39" s="13"/>
      <c r="D39" s="13"/>
      <c r="E39" s="14">
        <v>25000</v>
      </c>
    </row>
    <row r="40" spans="2:5" x14ac:dyDescent="0.3">
      <c r="B40" s="11" t="s">
        <v>18</v>
      </c>
      <c r="C40" s="10">
        <f>SUM(C36:C39)</f>
        <v>222500</v>
      </c>
      <c r="D40" s="10">
        <f t="shared" ref="D40:E40" si="5">SUM(D36:D39)</f>
        <v>263750</v>
      </c>
      <c r="E40" s="10">
        <f t="shared" si="5"/>
        <v>268500</v>
      </c>
    </row>
    <row r="41" spans="2:5" x14ac:dyDescent="0.3">
      <c r="B41" s="8" t="s">
        <v>19</v>
      </c>
    </row>
    <row r="42" spans="2:5" x14ac:dyDescent="0.3">
      <c r="B42" t="s">
        <v>23</v>
      </c>
      <c r="C42" s="12">
        <f>E27*0.4</f>
        <v>66000</v>
      </c>
      <c r="D42" s="12">
        <f t="shared" ref="D42:E42" si="6">F27*0.4</f>
        <v>79200.000000000015</v>
      </c>
      <c r="E42" s="12">
        <f t="shared" si="6"/>
        <v>42240.000000000007</v>
      </c>
    </row>
    <row r="43" spans="2:5" x14ac:dyDescent="0.3">
      <c r="B43" s="15" t="s">
        <v>20</v>
      </c>
    </row>
    <row r="44" spans="2:5" x14ac:dyDescent="0.3">
      <c r="B44" t="s">
        <v>21</v>
      </c>
      <c r="C44" s="12">
        <f>D27*0.5</f>
        <v>67500</v>
      </c>
      <c r="D44" s="12">
        <f t="shared" ref="D44:E44" si="7">E27*0.5</f>
        <v>82500</v>
      </c>
      <c r="E44" s="12">
        <f t="shared" si="7"/>
        <v>99000.000000000015</v>
      </c>
    </row>
    <row r="45" spans="2:5" x14ac:dyDescent="0.3">
      <c r="B45" t="s">
        <v>22</v>
      </c>
      <c r="C45" s="12">
        <f>C27*0.1</f>
        <v>9000</v>
      </c>
      <c r="D45" s="12">
        <f t="shared" ref="D45:E45" si="8">D27*0.1</f>
        <v>13500</v>
      </c>
      <c r="E45" s="12">
        <f t="shared" si="8"/>
        <v>16500</v>
      </c>
    </row>
    <row r="46" spans="2:5" x14ac:dyDescent="0.3">
      <c r="B46" t="s">
        <v>24</v>
      </c>
      <c r="C46" s="16">
        <v>5000</v>
      </c>
      <c r="D46" s="16">
        <v>5000</v>
      </c>
      <c r="E46" s="16">
        <v>5000</v>
      </c>
    </row>
    <row r="47" spans="2:5" x14ac:dyDescent="0.3">
      <c r="B47" t="s">
        <v>25</v>
      </c>
      <c r="C47" s="16">
        <v>15000</v>
      </c>
      <c r="D47" s="16">
        <v>15000</v>
      </c>
      <c r="E47" s="16">
        <v>15000</v>
      </c>
    </row>
    <row r="48" spans="2:5" x14ac:dyDescent="0.3">
      <c r="B48" t="s">
        <v>26</v>
      </c>
      <c r="C48" s="12">
        <f>E26*0.1</f>
        <v>25000</v>
      </c>
      <c r="D48" s="12">
        <f t="shared" ref="D48:E48" si="9">F26*0.1</f>
        <v>30000</v>
      </c>
      <c r="E48" s="12">
        <f t="shared" si="9"/>
        <v>16000</v>
      </c>
    </row>
    <row r="49" spans="2:5" x14ac:dyDescent="0.3">
      <c r="B49" t="s">
        <v>27</v>
      </c>
      <c r="C49" s="12">
        <v>15000</v>
      </c>
      <c r="D49" s="12"/>
      <c r="E49" s="12"/>
    </row>
    <row r="50" spans="2:5" x14ac:dyDescent="0.3">
      <c r="B50" t="s">
        <v>28</v>
      </c>
      <c r="C50" s="12"/>
      <c r="D50" s="12">
        <v>100000</v>
      </c>
      <c r="E50" s="12">
        <v>75000</v>
      </c>
    </row>
    <row r="51" spans="2:5" x14ac:dyDescent="0.3">
      <c r="B51" t="s">
        <v>29</v>
      </c>
      <c r="C51" s="14">
        <v>20000</v>
      </c>
      <c r="D51" s="14"/>
      <c r="E51" s="14"/>
    </row>
    <row r="52" spans="2:5" x14ac:dyDescent="0.3">
      <c r="B52" s="11" t="s">
        <v>30</v>
      </c>
      <c r="C52" s="12">
        <f>SUM(C42:C51)</f>
        <v>222500</v>
      </c>
      <c r="D52" s="12">
        <f>SUM(D42:D51)</f>
        <v>325200</v>
      </c>
      <c r="E52" s="12">
        <f t="shared" ref="E52" si="10">SUM(E42:E51)</f>
        <v>268740</v>
      </c>
    </row>
    <row r="53" spans="2:5" x14ac:dyDescent="0.3">
      <c r="C53" s="12"/>
      <c r="D53" s="12"/>
      <c r="E53" s="12"/>
    </row>
    <row r="54" spans="2:5" x14ac:dyDescent="0.3">
      <c r="B54" s="17" t="s">
        <v>31</v>
      </c>
      <c r="C54" s="12"/>
      <c r="D54" s="12"/>
      <c r="E54" s="12"/>
    </row>
    <row r="55" spans="2:5" x14ac:dyDescent="0.3">
      <c r="B55" t="s">
        <v>32</v>
      </c>
      <c r="C55" s="12">
        <f>C40</f>
        <v>222500</v>
      </c>
      <c r="D55" s="12">
        <f t="shared" ref="D55:E55" si="11">D40</f>
        <v>263750</v>
      </c>
      <c r="E55" s="12">
        <f t="shared" si="11"/>
        <v>268500</v>
      </c>
    </row>
    <row r="56" spans="2:5" x14ac:dyDescent="0.3">
      <c r="B56" t="s">
        <v>33</v>
      </c>
      <c r="C56" s="14">
        <f>C52</f>
        <v>222500</v>
      </c>
      <c r="D56" s="14">
        <f t="shared" ref="D56:E56" si="12">D52</f>
        <v>325200</v>
      </c>
      <c r="E56" s="14">
        <f t="shared" si="12"/>
        <v>268740</v>
      </c>
    </row>
    <row r="57" spans="2:5" x14ac:dyDescent="0.3">
      <c r="B57" t="s">
        <v>34</v>
      </c>
      <c r="C57" s="12">
        <f>C55-C56</f>
        <v>0</v>
      </c>
      <c r="D57" s="12">
        <f t="shared" ref="D57:E57" si="13">D55-D56</f>
        <v>-61450</v>
      </c>
      <c r="E57" s="12">
        <f t="shared" si="13"/>
        <v>-240</v>
      </c>
    </row>
    <row r="58" spans="2:5" x14ac:dyDescent="0.3">
      <c r="B58" t="s">
        <v>35</v>
      </c>
      <c r="C58" s="18">
        <v>30000</v>
      </c>
      <c r="D58" s="14">
        <f>C59</f>
        <v>30000</v>
      </c>
      <c r="E58" s="20">
        <f>D60</f>
        <v>25000</v>
      </c>
    </row>
    <row r="59" spans="2:5" x14ac:dyDescent="0.3">
      <c r="B59" t="s">
        <v>36</v>
      </c>
      <c r="C59" s="12">
        <f>C57+C58</f>
        <v>30000</v>
      </c>
      <c r="D59" s="12">
        <f>D57+D58</f>
        <v>-31450</v>
      </c>
      <c r="E59" s="12">
        <f>E57+E58</f>
        <v>24760</v>
      </c>
    </row>
    <row r="60" spans="2:5" x14ac:dyDescent="0.3">
      <c r="B60" t="s">
        <v>37</v>
      </c>
      <c r="C60" s="18">
        <v>25000</v>
      </c>
      <c r="D60" s="18">
        <v>25000</v>
      </c>
      <c r="E60" s="18">
        <v>25000</v>
      </c>
    </row>
    <row r="61" spans="2:5" x14ac:dyDescent="0.3">
      <c r="B61" s="19" t="s">
        <v>38</v>
      </c>
      <c r="C61" s="21">
        <f>C59-C60</f>
        <v>5000</v>
      </c>
      <c r="D61" s="22"/>
    </row>
    <row r="62" spans="2:5" x14ac:dyDescent="0.3">
      <c r="B62" s="23" t="s">
        <v>39</v>
      </c>
      <c r="C62" s="7"/>
      <c r="D62" s="24">
        <f>D59-D60</f>
        <v>-56450</v>
      </c>
      <c r="E62" s="24">
        <f>E59-E60</f>
        <v>-240</v>
      </c>
    </row>
    <row r="64" spans="2:5" x14ac:dyDescent="0.3">
      <c r="D64" t="s">
        <v>41</v>
      </c>
      <c r="E64" s="12">
        <f>D62+E62</f>
        <v>-56690</v>
      </c>
    </row>
  </sheetData>
  <mergeCells count="1">
    <mergeCell ref="C9:G9"/>
  </mergeCells>
  <pageMargins left="0.7" right="0.7" top="0.75" bottom="0.75" header="0.3" footer="0.3"/>
  <pageSetup scale="5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PESIMISTA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Julio Ruiz Coto</cp:lastModifiedBy>
  <cp:lastPrinted>2020-01-28T17:33:27Z</cp:lastPrinted>
  <dcterms:created xsi:type="dcterms:W3CDTF">2009-06-13T18:28:53Z</dcterms:created>
  <dcterms:modified xsi:type="dcterms:W3CDTF">2024-02-07T01:07:03Z</dcterms:modified>
</cp:coreProperties>
</file>