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Downloads\"/>
    </mc:Choice>
  </mc:AlternateContent>
  <xr:revisionPtr revIDLastSave="0" documentId="13_ncr:1_{4B07CF5C-AB77-49A1-BF9B-D22E2D5BAE0D}" xr6:coauthVersionLast="47" xr6:coauthVersionMax="47" xr10:uidLastSave="{00000000-0000-0000-0000-000000000000}"/>
  <bookViews>
    <workbookView xWindow="-108" yWindow="-108" windowWidth="23256" windowHeight="12456" activeTab="1" xr2:uid="{AAC3A729-721B-4A59-940B-B2768DD65E6F}"/>
  </bookViews>
  <sheets>
    <sheet name="CARATURLA " sheetId="2" r:id="rId1"/>
    <sheet name="4" sheetId="7" r:id="rId2"/>
    <sheet name="5" sheetId="1" r:id="rId3"/>
    <sheet name="6" sheetId="4" r:id="rId4"/>
    <sheet name="8" sheetId="5" r:id="rId5"/>
    <sheet name="10" sheetId="6" r:id="rId6"/>
    <sheet name="11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7" l="1"/>
  <c r="H18" i="7"/>
  <c r="H15" i="7"/>
  <c r="C43" i="3"/>
  <c r="H24" i="4"/>
  <c r="H19" i="4"/>
  <c r="H12" i="4"/>
  <c r="H11" i="4"/>
  <c r="H8" i="4"/>
  <c r="G6" i="4"/>
  <c r="C11" i="6"/>
  <c r="C9" i="6"/>
  <c r="C8" i="6"/>
  <c r="B41" i="5"/>
  <c r="F6" i="1"/>
  <c r="C6" i="1"/>
  <c r="D6" i="1"/>
  <c r="E6" i="1"/>
  <c r="B6" i="1"/>
</calcChain>
</file>

<file path=xl/sharedStrings.xml><?xml version="1.0" encoding="utf-8"?>
<sst xmlns="http://schemas.openxmlformats.org/spreadsheetml/2006/main" count="125" uniqueCount="84">
  <si>
    <t>Empresa A</t>
  </si>
  <si>
    <t>Empresa B</t>
  </si>
  <si>
    <t>Empresa C</t>
  </si>
  <si>
    <t>Empresa D</t>
  </si>
  <si>
    <t>Empresa E</t>
  </si>
  <si>
    <t>Utilidad Neta</t>
  </si>
  <si>
    <t>Venta Neta</t>
  </si>
  <si>
    <t>UNIVERSIDAD RAFAEL LANDIVAR</t>
  </si>
  <si>
    <t>FUNDAMENTOS DE ADMINISTRACION Y ANALISIS FINANCIERO</t>
  </si>
  <si>
    <t xml:space="preserve">PRIMER EXAMEN PARCIAL </t>
  </si>
  <si>
    <t>JULIO ANTHONY ENGELS RUIZ COTO - 1284719</t>
  </si>
  <si>
    <t>GUATEMALA 22 DE FEBRERO DEL 2024</t>
  </si>
  <si>
    <t>VANESSA PAZ</t>
  </si>
  <si>
    <t>el E es el mas rentable</t>
  </si>
  <si>
    <t>A continuación se presentan los Estados Financieros de la empresa Pelotas, S.A.</t>
  </si>
  <si>
    <t>BALANCE GENERAL</t>
  </si>
  <si>
    <t>PELOTAS, S.A.</t>
  </si>
  <si>
    <t>EXPRESADO EN QUETZALES</t>
  </si>
  <si>
    <t>ACTIVO</t>
  </si>
  <si>
    <t>AÑO 2022</t>
  </si>
  <si>
    <t>AÑO 2023</t>
  </si>
  <si>
    <t>Efectivo</t>
  </si>
  <si>
    <t>Cuentas por cobrar</t>
  </si>
  <si>
    <t>Inventario</t>
  </si>
  <si>
    <t>Planta y Equipo Neto</t>
  </si>
  <si>
    <t>ACTIVO TOTAL</t>
  </si>
  <si>
    <t>PASIVO</t>
  </si>
  <si>
    <t>Cuentas por Pagar</t>
  </si>
  <si>
    <t>Documentos por Pagar</t>
  </si>
  <si>
    <t>Otros pasivos corrientes</t>
  </si>
  <si>
    <t>Deuda a largo Plazo</t>
  </si>
  <si>
    <t>Capital Propio</t>
  </si>
  <si>
    <t>Utilidades retenidas</t>
  </si>
  <si>
    <t>PASIVO + CAPITAL</t>
  </si>
  <si>
    <t>ESTADO DE RESULTADOS</t>
  </si>
  <si>
    <t>Ventas</t>
  </si>
  <si>
    <t>(-) Costo de Ventas</t>
  </si>
  <si>
    <t>Utilidad Bruta</t>
  </si>
  <si>
    <t>(-) Gastos de Operación</t>
  </si>
  <si>
    <t>Depreciación</t>
  </si>
  <si>
    <t> UAII </t>
  </si>
  <si>
    <t>(-) Gastos por Intereses</t>
  </si>
  <si>
    <t>UAI</t>
  </si>
  <si>
    <t>(-) ISR (25%)</t>
  </si>
  <si>
    <t>UN</t>
  </si>
  <si>
    <r>
      <t>Con base a esta información indique: </t>
    </r>
    <r>
      <rPr>
        <b/>
        <sz val="16"/>
        <color theme="1"/>
        <rFont val="Cascadia Mono SemiBold"/>
        <family val="2"/>
      </rPr>
      <t xml:space="preserve"> cuánto representaban en el 2023 el capital propio</t>
    </r>
  </si>
  <si>
    <t>(Redondee al entero más cercano y no coloque símbolo %, use + para indicar aumento y - para disminución)</t>
  </si>
  <si>
    <t>porcentaje de capital propio =</t>
  </si>
  <si>
    <t>a)</t>
  </si>
  <si>
    <t>c)</t>
  </si>
  <si>
    <t>d)</t>
  </si>
  <si>
    <t xml:space="preserve">utilidad neta = </t>
  </si>
  <si>
    <t>(Redondee al entero más cercano y no coloque símbolo %)</t>
  </si>
  <si>
    <r>
      <t>Con base a esta información indique: </t>
    </r>
    <r>
      <rPr>
        <b/>
        <sz val="18"/>
        <color rgb="FF052025"/>
        <rFont val="Segoe UI"/>
        <family val="2"/>
      </rPr>
      <t>cuánto representaron los gastos operativos</t>
    </r>
  </si>
  <si>
    <t>esto representan los gastos operativos</t>
  </si>
  <si>
    <t>Una empresa tiene una utilidad neta de 218 000 dólares, un margen de utilidad neta de 9.0% y un saldo de cuentas por cobrar de 132 850 dólares. Si se supone que todas sus ventas son al crédito, </t>
  </si>
  <si>
    <t>¿Cuántos son los días de venta de la empresa en cuentas por cobrar?   Respuesta 1 Pregunta 10</t>
  </si>
  <si>
    <t>  Redondee al entero más cercano</t>
  </si>
  <si>
    <t>utilidad neta</t>
  </si>
  <si>
    <t>marge de utilidad</t>
  </si>
  <si>
    <t>saldo cuentas por cobrar</t>
  </si>
  <si>
    <t>ventas totales</t>
  </si>
  <si>
    <t>ventas diarias</t>
  </si>
  <si>
    <t xml:space="preserve">dias de venta </t>
  </si>
  <si>
    <t>inventario incial</t>
  </si>
  <si>
    <t>compras</t>
  </si>
  <si>
    <t>venta gal</t>
  </si>
  <si>
    <t>precio venta gal</t>
  </si>
  <si>
    <t>utilidad bruta</t>
  </si>
  <si>
    <t>b)</t>
  </si>
  <si>
    <t>gasto de distribucion</t>
  </si>
  <si>
    <t>vendedores pago</t>
  </si>
  <si>
    <t>adquisicion de software</t>
  </si>
  <si>
    <t>utilidad neta = utilidad bruta - gastos operativos</t>
  </si>
  <si>
    <t>acciones capital</t>
  </si>
  <si>
    <t>utilidades retenidas</t>
  </si>
  <si>
    <t>31 diciembre 2023</t>
  </si>
  <si>
    <t>pago dividendos comunes</t>
  </si>
  <si>
    <t>31 diciembre 2022</t>
  </si>
  <si>
    <t>margen neto sobre ventas</t>
  </si>
  <si>
    <t>ganancias 2023</t>
  </si>
  <si>
    <t>utilidades accion</t>
  </si>
  <si>
    <t>por accion</t>
  </si>
  <si>
    <t>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</si>
</sst>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"/>
  </numFmts>
  <fonts count="7" x14ac:knownFonts="1">
    <font>
      <sz val="16"/>
      <color theme="1"/>
      <name val="Cascadia Mono SemiBold"/>
      <family val="2"/>
    </font>
    <font>
      <b/>
      <sz val="16"/>
      <color theme="1"/>
      <name val="Cascadia Mono SemiBold"/>
      <family val="2"/>
    </font>
    <font>
      <sz val="10"/>
      <color rgb="FF052025"/>
      <name val="Segoe UI"/>
      <family val="2"/>
    </font>
    <font>
      <sz val="16"/>
      <color rgb="FF052025"/>
      <name val="Segoe UI"/>
      <family val="2"/>
    </font>
    <font>
      <sz val="18"/>
      <color rgb="FF052025"/>
      <name val="Segoe UI"/>
      <family val="2"/>
    </font>
    <font>
      <sz val="18"/>
      <color theme="1"/>
      <name val="Cascadia Mono SemiBold"/>
      <family val="2"/>
    </font>
    <font>
      <b/>
      <sz val="18"/>
      <color rgb="FF052025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168" fontId="3" fillId="0" borderId="0" xfId="0" applyNumberFormat="1" applyFont="1" applyAlignment="1">
      <alignment horizontal="right" vertical="center" wrapText="1"/>
    </xf>
    <xf numFmtId="0" fontId="0" fillId="0" borderId="0" xfId="0" applyAlignment="1">
      <alignment vertical="center" wrapText="1"/>
    </xf>
    <xf numFmtId="4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4" fontId="4" fillId="0" borderId="0" xfId="0" applyNumberFormat="1" applyFont="1" applyAlignment="1">
      <alignment horizontal="right" vertical="center" wrapText="1"/>
    </xf>
    <xf numFmtId="0" fontId="4" fillId="0" borderId="0" xfId="0" applyFont="1"/>
    <xf numFmtId="10" fontId="0" fillId="0" borderId="0" xfId="0" applyNumberFormat="1"/>
    <xf numFmtId="0" fontId="0" fillId="2" borderId="0" xfId="0" applyFill="1"/>
    <xf numFmtId="0" fontId="0" fillId="0" borderId="0" xfId="0" applyFill="1"/>
    <xf numFmtId="168" fontId="0" fillId="0" borderId="0" xfId="0" applyNumberFormat="1"/>
    <xf numFmtId="168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4</xdr:col>
      <xdr:colOff>1325880</xdr:colOff>
      <xdr:row>13</xdr:row>
      <xdr:rowOff>37205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F3B3830-ECF5-E2B2-0021-83D1AC4FF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690360" cy="38014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0</xdr:rowOff>
    </xdr:from>
    <xdr:to>
      <xdr:col>4</xdr:col>
      <xdr:colOff>1066800</xdr:colOff>
      <xdr:row>11</xdr:row>
      <xdr:rowOff>199399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CD090E9-87D9-5946-3FF7-7F4112D3D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" y="0"/>
          <a:ext cx="6408420" cy="33845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289560</xdr:colOff>
          <xdr:row>2</xdr:row>
          <xdr:rowOff>228600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E6A9A0B8-5626-6320-D5F8-7C3A5AF3AB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E37D9-6F3E-4347-8372-58BBF69EC1A9}">
  <dimension ref="A1:A14"/>
  <sheetViews>
    <sheetView workbookViewId="0">
      <selection activeCell="E8" sqref="E8"/>
    </sheetView>
  </sheetViews>
  <sheetFormatPr baseColWidth="10" defaultRowHeight="22.8" x14ac:dyDescent="0.45"/>
  <sheetData>
    <row r="1" spans="1:1" x14ac:dyDescent="0.45">
      <c r="A1" t="s">
        <v>7</v>
      </c>
    </row>
    <row r="2" spans="1:1" x14ac:dyDescent="0.45">
      <c r="A2" t="s">
        <v>8</v>
      </c>
    </row>
    <row r="3" spans="1:1" x14ac:dyDescent="0.45">
      <c r="A3" t="s">
        <v>12</v>
      </c>
    </row>
    <row r="6" spans="1:1" x14ac:dyDescent="0.45">
      <c r="A6" t="s">
        <v>9</v>
      </c>
    </row>
    <row r="11" spans="1:1" x14ac:dyDescent="0.45">
      <c r="A11" t="s">
        <v>10</v>
      </c>
    </row>
    <row r="14" spans="1:1" x14ac:dyDescent="0.45">
      <c r="A1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2414A-9323-4D63-A355-CBACAD0196E6}">
  <dimension ref="F3:I18"/>
  <sheetViews>
    <sheetView tabSelected="1" topLeftCell="A6" workbookViewId="0">
      <selection activeCell="D17" sqref="D17"/>
    </sheetView>
  </sheetViews>
  <sheetFormatPr baseColWidth="10" defaultRowHeight="22.8" x14ac:dyDescent="0.45"/>
  <cols>
    <col min="7" max="7" width="17.75" bestFit="1" customWidth="1"/>
    <col min="8" max="8" width="13.6875" bestFit="1" customWidth="1"/>
  </cols>
  <sheetData>
    <row r="3" spans="6:9" x14ac:dyDescent="0.45">
      <c r="F3" t="s">
        <v>74</v>
      </c>
      <c r="H3" s="17">
        <v>40000</v>
      </c>
    </row>
    <row r="4" spans="6:9" x14ac:dyDescent="0.45">
      <c r="F4" t="s">
        <v>75</v>
      </c>
      <c r="H4" s="17">
        <v>640000</v>
      </c>
      <c r="I4" t="s">
        <v>76</v>
      </c>
    </row>
    <row r="5" spans="6:9" x14ac:dyDescent="0.45">
      <c r="F5" t="s">
        <v>77</v>
      </c>
      <c r="H5" s="17">
        <v>30000</v>
      </c>
    </row>
    <row r="6" spans="6:9" x14ac:dyDescent="0.45">
      <c r="H6" s="17"/>
    </row>
    <row r="7" spans="6:9" x14ac:dyDescent="0.45">
      <c r="F7" t="s">
        <v>75</v>
      </c>
      <c r="H7" s="17">
        <v>500000</v>
      </c>
      <c r="I7" t="s">
        <v>78</v>
      </c>
    </row>
    <row r="8" spans="6:9" x14ac:dyDescent="0.45">
      <c r="H8" s="17"/>
    </row>
    <row r="9" spans="6:9" x14ac:dyDescent="0.45">
      <c r="F9" t="s">
        <v>79</v>
      </c>
      <c r="H9" s="14">
        <v>0.08</v>
      </c>
    </row>
    <row r="10" spans="6:9" x14ac:dyDescent="0.45">
      <c r="H10" s="17"/>
    </row>
    <row r="11" spans="6:9" x14ac:dyDescent="0.45">
      <c r="H11" s="17"/>
    </row>
    <row r="12" spans="6:9" x14ac:dyDescent="0.45">
      <c r="F12" t="s">
        <v>48</v>
      </c>
      <c r="G12" t="s">
        <v>80</v>
      </c>
      <c r="H12" s="18">
        <f>(H4-H7)+H5</f>
        <v>170000</v>
      </c>
    </row>
    <row r="13" spans="6:9" x14ac:dyDescent="0.45">
      <c r="H13" s="17"/>
    </row>
    <row r="14" spans="6:9" x14ac:dyDescent="0.45">
      <c r="H14" s="17"/>
    </row>
    <row r="15" spans="6:9" x14ac:dyDescent="0.45">
      <c r="F15" t="s">
        <v>69</v>
      </c>
      <c r="G15" t="s">
        <v>81</v>
      </c>
      <c r="H15" s="15">
        <f>H12/H3</f>
        <v>4.25</v>
      </c>
      <c r="I15" s="15" t="s">
        <v>82</v>
      </c>
    </row>
    <row r="18" spans="6:8" x14ac:dyDescent="0.45">
      <c r="F18" t="s">
        <v>49</v>
      </c>
      <c r="G18" t="s">
        <v>83</v>
      </c>
      <c r="H18" s="18">
        <f>H12/H9</f>
        <v>2125000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3AC5A-3570-4571-83CF-429FECF3CE18}">
  <dimension ref="A1:G8"/>
  <sheetViews>
    <sheetView workbookViewId="0">
      <selection activeCell="F8" sqref="F8:G8"/>
    </sheetView>
  </sheetViews>
  <sheetFormatPr baseColWidth="10" defaultRowHeight="22.8" x14ac:dyDescent="0.45"/>
  <cols>
    <col min="3" max="3" width="11.1875" bestFit="1" customWidth="1"/>
  </cols>
  <sheetData>
    <row r="1" spans="1:7" ht="24.6" x14ac:dyDescent="0.4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7" ht="24.6" x14ac:dyDescent="0.45">
      <c r="A2" s="2" t="s">
        <v>5</v>
      </c>
      <c r="B2" s="3">
        <v>4400</v>
      </c>
      <c r="C2" s="3">
        <v>65235</v>
      </c>
      <c r="D2" s="3">
        <v>97650</v>
      </c>
      <c r="E2" s="3">
        <v>80200</v>
      </c>
      <c r="F2" s="3">
        <v>85000</v>
      </c>
    </row>
    <row r="3" spans="1:7" ht="24.6" x14ac:dyDescent="0.45">
      <c r="A3" s="2" t="s">
        <v>6</v>
      </c>
      <c r="B3" s="3">
        <v>44830</v>
      </c>
      <c r="C3" s="3">
        <v>1500000</v>
      </c>
      <c r="D3" s="3">
        <v>400000</v>
      </c>
      <c r="E3" s="3">
        <v>440000</v>
      </c>
      <c r="F3" s="3">
        <v>180000</v>
      </c>
    </row>
    <row r="6" spans="1:7" x14ac:dyDescent="0.45">
      <c r="B6">
        <f>(B2/B3)*100</f>
        <v>9.8148561231318308</v>
      </c>
      <c r="C6">
        <f t="shared" ref="C6:F6" si="0">(C2/C3)*100</f>
        <v>4.3490000000000002</v>
      </c>
      <c r="D6">
        <f t="shared" si="0"/>
        <v>24.412500000000001</v>
      </c>
      <c r="E6">
        <f t="shared" si="0"/>
        <v>18.227272727272727</v>
      </c>
      <c r="F6" s="15">
        <f>(F2/F3)*100</f>
        <v>47.222222222222221</v>
      </c>
    </row>
    <row r="8" spans="1:7" x14ac:dyDescent="0.45">
      <c r="F8" s="15" t="s">
        <v>13</v>
      </c>
      <c r="G8" s="1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57BF-54C7-42DF-AA6E-611061AC98F8}">
  <dimension ref="E3:I24"/>
  <sheetViews>
    <sheetView topLeftCell="A6" workbookViewId="0">
      <selection activeCell="E23" sqref="E23"/>
    </sheetView>
  </sheetViews>
  <sheetFormatPr baseColWidth="10" defaultRowHeight="22.8" x14ac:dyDescent="0.45"/>
  <cols>
    <col min="7" max="7" width="14.6875" bestFit="1" customWidth="1"/>
  </cols>
  <sheetData>
    <row r="3" spans="6:9" x14ac:dyDescent="0.45">
      <c r="F3" t="s">
        <v>64</v>
      </c>
      <c r="H3">
        <v>300</v>
      </c>
    </row>
    <row r="4" spans="6:9" x14ac:dyDescent="0.45">
      <c r="F4" t="s">
        <v>65</v>
      </c>
      <c r="H4">
        <v>4300</v>
      </c>
    </row>
    <row r="6" spans="6:9" x14ac:dyDescent="0.45">
      <c r="F6" s="15" t="s">
        <v>66</v>
      </c>
      <c r="G6" s="15">
        <f>(H3+H4)-100</f>
        <v>4500</v>
      </c>
      <c r="H6" t="s">
        <v>69</v>
      </c>
    </row>
    <row r="7" spans="6:9" x14ac:dyDescent="0.45">
      <c r="H7" s="16"/>
      <c r="I7" s="16"/>
    </row>
    <row r="8" spans="6:9" x14ac:dyDescent="0.45">
      <c r="F8" t="s">
        <v>67</v>
      </c>
      <c r="H8" s="16">
        <f>G6*15</f>
        <v>67500</v>
      </c>
      <c r="I8" s="16"/>
    </row>
    <row r="9" spans="6:9" x14ac:dyDescent="0.45">
      <c r="H9" s="16"/>
      <c r="I9" s="16"/>
    </row>
    <row r="10" spans="6:9" x14ac:dyDescent="0.45">
      <c r="H10" s="16"/>
      <c r="I10" s="16"/>
    </row>
    <row r="11" spans="6:9" x14ac:dyDescent="0.45">
      <c r="H11" s="16">
        <f>G6*11</f>
        <v>49500</v>
      </c>
      <c r="I11" s="16"/>
    </row>
    <row r="12" spans="6:9" x14ac:dyDescent="0.45">
      <c r="F12" t="s">
        <v>48</v>
      </c>
      <c r="G12" s="15" t="s">
        <v>68</v>
      </c>
      <c r="H12" s="15">
        <f>H8-H11</f>
        <v>18000</v>
      </c>
      <c r="I12" s="16"/>
    </row>
    <row r="13" spans="6:9" x14ac:dyDescent="0.45">
      <c r="H13" s="16"/>
      <c r="I13" s="16"/>
    </row>
    <row r="14" spans="6:9" x14ac:dyDescent="0.45">
      <c r="H14" s="16"/>
      <c r="I14" s="16"/>
    </row>
    <row r="15" spans="6:9" x14ac:dyDescent="0.45">
      <c r="F15" t="s">
        <v>70</v>
      </c>
      <c r="H15" s="16">
        <v>10000</v>
      </c>
      <c r="I15" s="16"/>
    </row>
    <row r="16" spans="6:9" x14ac:dyDescent="0.45">
      <c r="F16" t="s">
        <v>71</v>
      </c>
      <c r="H16" s="16">
        <v>6500</v>
      </c>
      <c r="I16" s="16"/>
    </row>
    <row r="17" spans="5:9" x14ac:dyDescent="0.45">
      <c r="F17" t="s">
        <v>72</v>
      </c>
      <c r="H17" s="16">
        <v>1000</v>
      </c>
      <c r="I17" s="16"/>
    </row>
    <row r="18" spans="5:9" x14ac:dyDescent="0.45">
      <c r="H18" s="16"/>
      <c r="I18" s="16"/>
    </row>
    <row r="19" spans="5:9" x14ac:dyDescent="0.45">
      <c r="G19" t="s">
        <v>49</v>
      </c>
      <c r="H19" s="15">
        <f>H15+H16+H17</f>
        <v>17500</v>
      </c>
    </row>
    <row r="22" spans="5:9" x14ac:dyDescent="0.45">
      <c r="E22" t="s">
        <v>50</v>
      </c>
      <c r="F22" t="s">
        <v>73</v>
      </c>
    </row>
    <row r="24" spans="5:9" x14ac:dyDescent="0.45">
      <c r="F24" s="15" t="s">
        <v>51</v>
      </c>
      <c r="G24" s="15"/>
      <c r="H24" s="15">
        <f>H12-H19</f>
        <v>500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7AB68-310B-4545-B19A-45ABB13CD37D}">
  <dimension ref="A1:C41"/>
  <sheetViews>
    <sheetView topLeftCell="A38" workbookViewId="0">
      <selection activeCell="A45" sqref="A45"/>
    </sheetView>
  </sheetViews>
  <sheetFormatPr baseColWidth="10" defaultRowHeight="22.8" x14ac:dyDescent="0.45"/>
  <cols>
    <col min="1" max="1" width="39" bestFit="1" customWidth="1"/>
  </cols>
  <sheetData>
    <row r="1" spans="1:3" ht="108" x14ac:dyDescent="0.55000000000000004">
      <c r="A1" s="8" t="s">
        <v>14</v>
      </c>
      <c r="B1" s="9"/>
      <c r="C1" s="9"/>
    </row>
    <row r="2" spans="1:3" ht="27" x14ac:dyDescent="0.45">
      <c r="A2" s="10" t="s">
        <v>15</v>
      </c>
      <c r="B2" s="10"/>
      <c r="C2" s="10"/>
    </row>
    <row r="3" spans="1:3" ht="27" x14ac:dyDescent="0.45">
      <c r="A3" s="10" t="s">
        <v>16</v>
      </c>
      <c r="B3" s="10"/>
      <c r="C3" s="10"/>
    </row>
    <row r="4" spans="1:3" ht="27" x14ac:dyDescent="0.45">
      <c r="A4" s="11" t="s">
        <v>17</v>
      </c>
      <c r="B4" s="11"/>
      <c r="C4" s="10"/>
    </row>
    <row r="5" spans="1:3" ht="27" x14ac:dyDescent="0.45">
      <c r="A5" s="10"/>
      <c r="B5" s="10"/>
      <c r="C5" s="10"/>
    </row>
    <row r="6" spans="1:3" ht="27" x14ac:dyDescent="0.45">
      <c r="A6" s="10" t="s">
        <v>18</v>
      </c>
      <c r="B6" s="10" t="s">
        <v>19</v>
      </c>
      <c r="C6" s="10" t="s">
        <v>20</v>
      </c>
    </row>
    <row r="7" spans="1:3" ht="27" x14ac:dyDescent="0.45">
      <c r="A7" s="10" t="s">
        <v>21</v>
      </c>
      <c r="B7" s="12">
        <v>21860</v>
      </c>
      <c r="C7" s="12">
        <v>22050</v>
      </c>
    </row>
    <row r="8" spans="1:3" ht="27" x14ac:dyDescent="0.45">
      <c r="A8" s="10" t="s">
        <v>22</v>
      </c>
      <c r="B8" s="12">
        <v>11316</v>
      </c>
      <c r="C8" s="12">
        <v>13850</v>
      </c>
    </row>
    <row r="9" spans="1:3" ht="27" x14ac:dyDescent="0.45">
      <c r="A9" s="10" t="s">
        <v>23</v>
      </c>
      <c r="B9" s="12">
        <v>23084</v>
      </c>
      <c r="C9" s="12">
        <v>24650</v>
      </c>
    </row>
    <row r="10" spans="1:3" ht="27" x14ac:dyDescent="0.45">
      <c r="A10" s="10" t="s">
        <v>24</v>
      </c>
      <c r="B10" s="12">
        <v>234068</v>
      </c>
      <c r="C10" s="12">
        <v>260525</v>
      </c>
    </row>
    <row r="11" spans="1:3" ht="27" x14ac:dyDescent="0.45">
      <c r="A11" s="10" t="s">
        <v>25</v>
      </c>
      <c r="B11" s="12">
        <v>290328</v>
      </c>
      <c r="C11" s="12">
        <v>321075</v>
      </c>
    </row>
    <row r="12" spans="1:3" ht="27" x14ac:dyDescent="0.45">
      <c r="A12" s="10"/>
      <c r="B12" s="10"/>
      <c r="C12" s="10"/>
    </row>
    <row r="13" spans="1:3" ht="27" x14ac:dyDescent="0.45">
      <c r="A13" s="10" t="s">
        <v>26</v>
      </c>
      <c r="B13" s="10"/>
      <c r="C13" s="10"/>
    </row>
    <row r="14" spans="1:3" ht="27" x14ac:dyDescent="0.45">
      <c r="A14" s="10" t="s">
        <v>27</v>
      </c>
      <c r="B14" s="12">
        <v>19320</v>
      </c>
      <c r="C14" s="12">
        <v>22850</v>
      </c>
    </row>
    <row r="15" spans="1:3" ht="27" x14ac:dyDescent="0.45">
      <c r="A15" s="10" t="s">
        <v>28</v>
      </c>
      <c r="B15" s="12">
        <v>10000</v>
      </c>
      <c r="C15" s="12">
        <v>9000</v>
      </c>
    </row>
    <row r="16" spans="1:3" ht="27" x14ac:dyDescent="0.45">
      <c r="A16" s="10" t="s">
        <v>29</v>
      </c>
      <c r="B16" s="12">
        <v>9643</v>
      </c>
      <c r="C16" s="12">
        <v>11385</v>
      </c>
    </row>
    <row r="17" spans="1:3" ht="27" x14ac:dyDescent="0.45">
      <c r="A17" s="10" t="s">
        <v>30</v>
      </c>
      <c r="B17" s="12">
        <v>75000</v>
      </c>
      <c r="C17" s="12">
        <v>85000</v>
      </c>
    </row>
    <row r="18" spans="1:3" ht="27" x14ac:dyDescent="0.45">
      <c r="A18" s="10" t="s">
        <v>31</v>
      </c>
      <c r="B18" s="12">
        <v>25000</v>
      </c>
      <c r="C18" s="12">
        <v>25000</v>
      </c>
    </row>
    <row r="19" spans="1:3" ht="27" x14ac:dyDescent="0.45">
      <c r="A19" s="10" t="s">
        <v>32</v>
      </c>
      <c r="B19" s="12">
        <v>151365</v>
      </c>
      <c r="C19" s="12">
        <v>167840</v>
      </c>
    </row>
    <row r="20" spans="1:3" ht="27" x14ac:dyDescent="0.45">
      <c r="A20" s="10" t="s">
        <v>33</v>
      </c>
      <c r="B20" s="12">
        <v>290328</v>
      </c>
      <c r="C20" s="12">
        <v>321075</v>
      </c>
    </row>
    <row r="21" spans="1:3" ht="27" x14ac:dyDescent="0.6">
      <c r="A21" s="13"/>
      <c r="B21" s="9"/>
      <c r="C21" s="9"/>
    </row>
    <row r="22" spans="1:3" ht="27" x14ac:dyDescent="0.55000000000000004">
      <c r="A22" s="10" t="s">
        <v>34</v>
      </c>
      <c r="B22" s="10"/>
      <c r="C22" s="9"/>
    </row>
    <row r="23" spans="1:3" ht="27" x14ac:dyDescent="0.55000000000000004">
      <c r="A23" s="10" t="s">
        <v>16</v>
      </c>
      <c r="B23" s="10"/>
      <c r="C23" s="9"/>
    </row>
    <row r="24" spans="1:3" ht="27" x14ac:dyDescent="0.55000000000000004">
      <c r="A24" s="11" t="s">
        <v>17</v>
      </c>
      <c r="B24" s="11"/>
      <c r="C24" s="9"/>
    </row>
    <row r="25" spans="1:3" ht="27" x14ac:dyDescent="0.55000000000000004">
      <c r="A25" s="10"/>
      <c r="B25" s="10"/>
      <c r="C25" s="9"/>
    </row>
    <row r="26" spans="1:3" ht="27" x14ac:dyDescent="0.55000000000000004">
      <c r="A26" s="10"/>
      <c r="B26" s="10" t="s">
        <v>20</v>
      </c>
      <c r="C26" s="9"/>
    </row>
    <row r="27" spans="1:3" ht="27" x14ac:dyDescent="0.55000000000000004">
      <c r="A27" s="10" t="s">
        <v>35</v>
      </c>
      <c r="B27" s="12">
        <v>305830</v>
      </c>
      <c r="C27" s="9"/>
    </row>
    <row r="28" spans="1:3" ht="27" x14ac:dyDescent="0.55000000000000004">
      <c r="A28" s="10" t="s">
        <v>36</v>
      </c>
      <c r="B28" s="12">
        <v>183498</v>
      </c>
      <c r="C28" s="9"/>
    </row>
    <row r="29" spans="1:3" ht="27" x14ac:dyDescent="0.55000000000000004">
      <c r="A29" s="10" t="s">
        <v>37</v>
      </c>
      <c r="B29" s="12">
        <v>122332</v>
      </c>
      <c r="C29" s="9"/>
    </row>
    <row r="30" spans="1:3" ht="27" x14ac:dyDescent="0.55000000000000004">
      <c r="A30" s="10" t="s">
        <v>38</v>
      </c>
      <c r="B30" s="12">
        <v>34919</v>
      </c>
      <c r="C30" s="9"/>
    </row>
    <row r="31" spans="1:3" ht="27" x14ac:dyDescent="0.55000000000000004">
      <c r="A31" s="10" t="s">
        <v>39</v>
      </c>
      <c r="B31" s="12">
        <v>26850</v>
      </c>
      <c r="C31" s="9"/>
    </row>
    <row r="32" spans="1:3" ht="27" x14ac:dyDescent="0.55000000000000004">
      <c r="A32" s="10" t="s">
        <v>40</v>
      </c>
      <c r="B32" s="12">
        <v>60563</v>
      </c>
      <c r="C32" s="9"/>
    </row>
    <row r="33" spans="1:3" ht="27" x14ac:dyDescent="0.55000000000000004">
      <c r="A33" s="10" t="s">
        <v>41</v>
      </c>
      <c r="B33" s="12">
        <v>11930</v>
      </c>
      <c r="C33" s="9"/>
    </row>
    <row r="34" spans="1:3" ht="27" x14ac:dyDescent="0.55000000000000004">
      <c r="A34" s="10" t="s">
        <v>42</v>
      </c>
      <c r="B34" s="12">
        <v>48633</v>
      </c>
      <c r="C34" s="9"/>
    </row>
    <row r="35" spans="1:3" ht="27" x14ac:dyDescent="0.55000000000000004">
      <c r="A35" s="10" t="s">
        <v>43</v>
      </c>
      <c r="B35" s="12">
        <v>12158</v>
      </c>
      <c r="C35" s="9"/>
    </row>
    <row r="36" spans="1:3" ht="27" x14ac:dyDescent="0.55000000000000004">
      <c r="A36" s="10" t="s">
        <v>44</v>
      </c>
      <c r="B36" s="12">
        <v>36475</v>
      </c>
      <c r="C36" s="9"/>
    </row>
    <row r="37" spans="1:3" ht="26.4" x14ac:dyDescent="0.55000000000000004">
      <c r="A37" s="9"/>
      <c r="B37" s="9"/>
      <c r="C37" s="9"/>
    </row>
    <row r="38" spans="1:3" ht="135" x14ac:dyDescent="0.55000000000000004">
      <c r="A38" s="8" t="s">
        <v>53</v>
      </c>
      <c r="B38" s="9"/>
      <c r="C38" s="9"/>
    </row>
    <row r="39" spans="1:3" ht="81" x14ac:dyDescent="0.55000000000000004">
      <c r="A39" s="8" t="s">
        <v>52</v>
      </c>
      <c r="B39" s="9"/>
      <c r="C39" s="9"/>
    </row>
    <row r="41" spans="1:3" x14ac:dyDescent="0.45">
      <c r="A41" s="15" t="s">
        <v>54</v>
      </c>
      <c r="B41" s="15">
        <f>(B30/B27)*100</f>
        <v>11.417781120230194</v>
      </c>
    </row>
  </sheetData>
  <mergeCells count="2">
    <mergeCell ref="A4:B4"/>
    <mergeCell ref="A24:B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0C6DE-E9F5-4266-9013-BC27DB214C2E}">
  <sheetPr codeName="Hoja1"/>
  <dimension ref="A1:C11"/>
  <sheetViews>
    <sheetView workbookViewId="0">
      <selection activeCell="B11" sqref="B11:C11"/>
    </sheetView>
  </sheetViews>
  <sheetFormatPr baseColWidth="10" defaultRowHeight="22.8" x14ac:dyDescent="0.45"/>
  <cols>
    <col min="1" max="1" width="43.4375" customWidth="1"/>
    <col min="2" max="2" width="24.8125" bestFit="1" customWidth="1"/>
  </cols>
  <sheetData>
    <row r="1" spans="1:3" ht="150" x14ac:dyDescent="0.45">
      <c r="A1" s="7" t="s">
        <v>55</v>
      </c>
    </row>
    <row r="2" spans="1:3" ht="30" x14ac:dyDescent="0.45">
      <c r="A2" s="7" t="s">
        <v>56</v>
      </c>
    </row>
    <row r="4" spans="1:3" x14ac:dyDescent="0.45">
      <c r="A4" s="7" t="s">
        <v>57</v>
      </c>
      <c r="B4" t="s">
        <v>58</v>
      </c>
      <c r="C4">
        <v>218000</v>
      </c>
    </row>
    <row r="5" spans="1:3" x14ac:dyDescent="0.45">
      <c r="B5" t="s">
        <v>59</v>
      </c>
      <c r="C5" s="14">
        <v>0.09</v>
      </c>
    </row>
    <row r="6" spans="1:3" x14ac:dyDescent="0.45">
      <c r="B6" t="s">
        <v>60</v>
      </c>
      <c r="C6">
        <v>132850</v>
      </c>
    </row>
    <row r="8" spans="1:3" x14ac:dyDescent="0.45">
      <c r="B8" t="s">
        <v>61</v>
      </c>
      <c r="C8">
        <f>C4/C5</f>
        <v>2422222.2222222225</v>
      </c>
    </row>
    <row r="9" spans="1:3" x14ac:dyDescent="0.45">
      <c r="B9" t="s">
        <v>62</v>
      </c>
      <c r="C9">
        <f>C8/365</f>
        <v>6636.225266362253</v>
      </c>
    </row>
    <row r="11" spans="1:3" x14ac:dyDescent="0.45">
      <c r="B11" s="15" t="s">
        <v>63</v>
      </c>
      <c r="C11" s="15">
        <f>C6/C9</f>
        <v>20.018910550458713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097" r:id="rId3" name="Control 1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289560</xdr:colOff>
                <xdr:row>2</xdr:row>
                <xdr:rowOff>228600</xdr:rowOff>
              </to>
            </anchor>
          </controlPr>
        </control>
      </mc:Choice>
      <mc:Fallback>
        <control shapeId="4097" r:id="rId3" name="Control 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9A32-EF2D-4C7F-B11F-349A768AAD90}">
  <dimension ref="A1:C43"/>
  <sheetViews>
    <sheetView topLeftCell="A41" workbookViewId="0">
      <selection activeCell="C44" sqref="C44"/>
    </sheetView>
  </sheetViews>
  <sheetFormatPr baseColWidth="10" defaultRowHeight="22.8" x14ac:dyDescent="0.45"/>
  <sheetData>
    <row r="1" spans="1:3" x14ac:dyDescent="0.45">
      <c r="A1" t="s">
        <v>14</v>
      </c>
    </row>
    <row r="3" spans="1:3" ht="45.6" x14ac:dyDescent="0.45">
      <c r="A3" s="1" t="s">
        <v>15</v>
      </c>
      <c r="B3" s="1"/>
      <c r="C3" s="1"/>
    </row>
    <row r="4" spans="1:3" ht="45.6" x14ac:dyDescent="0.45">
      <c r="A4" s="1" t="s">
        <v>16</v>
      </c>
      <c r="B4" s="1"/>
      <c r="C4" s="1"/>
    </row>
    <row r="5" spans="1:3" x14ac:dyDescent="0.45">
      <c r="A5" s="4" t="s">
        <v>17</v>
      </c>
      <c r="B5" s="4"/>
      <c r="C5" s="1"/>
    </row>
    <row r="6" spans="1:3" x14ac:dyDescent="0.45">
      <c r="A6" s="1"/>
      <c r="B6" s="1"/>
      <c r="C6" s="1"/>
    </row>
    <row r="7" spans="1:3" x14ac:dyDescent="0.45">
      <c r="A7" s="1" t="s">
        <v>18</v>
      </c>
      <c r="B7" s="1" t="s">
        <v>19</v>
      </c>
      <c r="C7" s="1" t="s">
        <v>20</v>
      </c>
    </row>
    <row r="8" spans="1:3" x14ac:dyDescent="0.45">
      <c r="A8" s="1" t="s">
        <v>21</v>
      </c>
      <c r="B8" s="5">
        <v>21860</v>
      </c>
      <c r="C8" s="5">
        <v>22050</v>
      </c>
    </row>
    <row r="9" spans="1:3" ht="45.6" x14ac:dyDescent="0.45">
      <c r="A9" s="1" t="s">
        <v>22</v>
      </c>
      <c r="B9" s="5">
        <v>11316</v>
      </c>
      <c r="C9" s="5">
        <v>13850</v>
      </c>
    </row>
    <row r="10" spans="1:3" x14ac:dyDescent="0.45">
      <c r="A10" s="1" t="s">
        <v>23</v>
      </c>
      <c r="B10" s="5">
        <v>23084</v>
      </c>
      <c r="C10" s="5">
        <v>24650</v>
      </c>
    </row>
    <row r="11" spans="1:3" ht="68.400000000000006" x14ac:dyDescent="0.45">
      <c r="A11" s="1" t="s">
        <v>24</v>
      </c>
      <c r="B11" s="5">
        <v>234068</v>
      </c>
      <c r="C11" s="5">
        <v>260525</v>
      </c>
    </row>
    <row r="12" spans="1:3" ht="45.6" x14ac:dyDescent="0.45">
      <c r="A12" s="1" t="s">
        <v>25</v>
      </c>
      <c r="B12" s="5">
        <v>290328</v>
      </c>
      <c r="C12" s="5">
        <v>321075</v>
      </c>
    </row>
    <row r="13" spans="1:3" x14ac:dyDescent="0.45">
      <c r="A13" s="1"/>
      <c r="B13" s="1"/>
      <c r="C13" s="1"/>
    </row>
    <row r="14" spans="1:3" x14ac:dyDescent="0.45">
      <c r="A14" s="1" t="s">
        <v>26</v>
      </c>
      <c r="B14" s="1"/>
      <c r="C14" s="1"/>
    </row>
    <row r="15" spans="1:3" ht="45.6" x14ac:dyDescent="0.45">
      <c r="A15" s="1" t="s">
        <v>27</v>
      </c>
      <c r="B15" s="5">
        <v>19320</v>
      </c>
      <c r="C15" s="5">
        <v>22850</v>
      </c>
    </row>
    <row r="16" spans="1:3" ht="45.6" x14ac:dyDescent="0.45">
      <c r="A16" s="1" t="s">
        <v>28</v>
      </c>
      <c r="B16" s="5">
        <v>10000</v>
      </c>
      <c r="C16" s="5">
        <v>9000</v>
      </c>
    </row>
    <row r="17" spans="1:3" ht="68.400000000000006" x14ac:dyDescent="0.45">
      <c r="A17" s="1" t="s">
        <v>29</v>
      </c>
      <c r="B17" s="5">
        <v>9643</v>
      </c>
      <c r="C17" s="5">
        <v>11385</v>
      </c>
    </row>
    <row r="18" spans="1:3" ht="68.400000000000006" x14ac:dyDescent="0.45">
      <c r="A18" s="1" t="s">
        <v>30</v>
      </c>
      <c r="B18" s="5">
        <v>75000</v>
      </c>
      <c r="C18" s="5">
        <v>85000</v>
      </c>
    </row>
    <row r="19" spans="1:3" ht="45.6" x14ac:dyDescent="0.45">
      <c r="A19" s="1" t="s">
        <v>31</v>
      </c>
      <c r="B19" s="5">
        <v>25000</v>
      </c>
      <c r="C19" s="5">
        <v>25000</v>
      </c>
    </row>
    <row r="20" spans="1:3" ht="45.6" x14ac:dyDescent="0.45">
      <c r="A20" s="1" t="s">
        <v>32</v>
      </c>
      <c r="B20" s="5">
        <v>151365</v>
      </c>
      <c r="C20" s="5">
        <v>167840</v>
      </c>
    </row>
    <row r="21" spans="1:3" ht="45.6" x14ac:dyDescent="0.45">
      <c r="A21" s="1" t="s">
        <v>33</v>
      </c>
      <c r="B21" s="5">
        <v>290328</v>
      </c>
      <c r="C21" s="5">
        <v>321075</v>
      </c>
    </row>
    <row r="23" spans="1:3" ht="45.6" x14ac:dyDescent="0.45">
      <c r="A23" s="1" t="s">
        <v>34</v>
      </c>
      <c r="B23" s="1"/>
    </row>
    <row r="24" spans="1:3" ht="45.6" x14ac:dyDescent="0.45">
      <c r="A24" s="1" t="s">
        <v>16</v>
      </c>
      <c r="B24" s="1"/>
    </row>
    <row r="25" spans="1:3" x14ac:dyDescent="0.45">
      <c r="A25" s="4" t="s">
        <v>17</v>
      </c>
      <c r="B25" s="4"/>
    </row>
    <row r="26" spans="1:3" x14ac:dyDescent="0.45">
      <c r="A26" s="1"/>
      <c r="B26" s="1"/>
    </row>
    <row r="27" spans="1:3" x14ac:dyDescent="0.45">
      <c r="A27" s="1"/>
      <c r="B27" s="1" t="s">
        <v>20</v>
      </c>
    </row>
    <row r="28" spans="1:3" x14ac:dyDescent="0.45">
      <c r="A28" s="1" t="s">
        <v>35</v>
      </c>
      <c r="B28" s="5">
        <v>305830</v>
      </c>
    </row>
    <row r="29" spans="1:3" ht="45.6" x14ac:dyDescent="0.45">
      <c r="A29" s="1" t="s">
        <v>36</v>
      </c>
      <c r="B29" s="5">
        <v>183498</v>
      </c>
    </row>
    <row r="30" spans="1:3" ht="45.6" x14ac:dyDescent="0.45">
      <c r="A30" s="1" t="s">
        <v>37</v>
      </c>
      <c r="B30" s="5">
        <v>122332</v>
      </c>
    </row>
    <row r="31" spans="1:3" ht="68.400000000000006" x14ac:dyDescent="0.45">
      <c r="A31" s="1" t="s">
        <v>38</v>
      </c>
      <c r="B31" s="5">
        <v>34919</v>
      </c>
    </row>
    <row r="32" spans="1:3" ht="45.6" x14ac:dyDescent="0.45">
      <c r="A32" s="1" t="s">
        <v>39</v>
      </c>
      <c r="B32" s="5">
        <v>26850</v>
      </c>
    </row>
    <row r="33" spans="1:3" x14ac:dyDescent="0.45">
      <c r="A33" s="1" t="s">
        <v>40</v>
      </c>
      <c r="B33" s="5">
        <v>60563</v>
      </c>
    </row>
    <row r="34" spans="1:3" ht="68.400000000000006" x14ac:dyDescent="0.45">
      <c r="A34" s="1" t="s">
        <v>41</v>
      </c>
      <c r="B34" s="5">
        <v>11930</v>
      </c>
    </row>
    <row r="35" spans="1:3" x14ac:dyDescent="0.45">
      <c r="A35" s="1" t="s">
        <v>42</v>
      </c>
      <c r="B35" s="5">
        <v>48633</v>
      </c>
    </row>
    <row r="36" spans="1:3" ht="45.6" x14ac:dyDescent="0.45">
      <c r="A36" s="1" t="s">
        <v>43</v>
      </c>
      <c r="B36" s="5">
        <v>12158</v>
      </c>
    </row>
    <row r="37" spans="1:3" x14ac:dyDescent="0.45">
      <c r="A37" s="1" t="s">
        <v>44</v>
      </c>
      <c r="B37" s="5">
        <v>36475</v>
      </c>
    </row>
    <row r="39" spans="1:3" x14ac:dyDescent="0.45">
      <c r="A39" s="6" t="s">
        <v>45</v>
      </c>
    </row>
    <row r="41" spans="1:3" x14ac:dyDescent="0.45">
      <c r="A41" s="6" t="s">
        <v>46</v>
      </c>
    </row>
    <row r="43" spans="1:3" x14ac:dyDescent="0.45">
      <c r="A43" t="s">
        <v>47</v>
      </c>
      <c r="C43" s="15">
        <f>(C19/C12)*100</f>
        <v>7.7863427548080661</v>
      </c>
    </row>
  </sheetData>
  <mergeCells count="2">
    <mergeCell ref="A5:B5"/>
    <mergeCell ref="A25:B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CARATURLA </vt:lpstr>
      <vt:lpstr>4</vt:lpstr>
      <vt:lpstr>5</vt:lpstr>
      <vt:lpstr>6</vt:lpstr>
      <vt:lpstr>8</vt:lpstr>
      <vt:lpstr>10</vt:lpstr>
      <vt:lpstr>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Ruiz Coto</dc:creator>
  <cp:lastModifiedBy>Julio Ruiz Coto</cp:lastModifiedBy>
  <dcterms:created xsi:type="dcterms:W3CDTF">2024-02-22T23:39:41Z</dcterms:created>
  <dcterms:modified xsi:type="dcterms:W3CDTF">2024-02-23T01:11:41Z</dcterms:modified>
</cp:coreProperties>
</file>