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C6B0E764-9263-4325-95B4-436DB7FF4F71}" xr6:coauthVersionLast="47" xr6:coauthVersionMax="47" xr10:uidLastSave="{00000000-0000-0000-0000-000000000000}"/>
  <bookViews>
    <workbookView xWindow="25490" yWindow="4120" windowWidth="19420" windowHeight="10420" activeTab="3" xr2:uid="{A7848395-5B08-4B24-8834-2014223C5E2F}"/>
  </bookViews>
  <sheets>
    <sheet name="PROBLEMA 1" sheetId="1" r:id="rId1"/>
    <sheet name="PROBLEMA 2" sheetId="2" r:id="rId2"/>
    <sheet name="PROBLEMA 3" sheetId="3" r:id="rId3"/>
    <sheet name="PROBLEMA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4" l="1"/>
  <c r="C30" i="4"/>
  <c r="D30" i="4"/>
  <c r="E30" i="4"/>
  <c r="J29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13" i="3"/>
  <c r="E29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13" i="3"/>
  <c r="H18" i="2"/>
  <c r="D28" i="2"/>
  <c r="D29" i="2" s="1"/>
  <c r="D27" i="2"/>
  <c r="D26" i="2"/>
  <c r="C27" i="2"/>
  <c r="J25" i="2"/>
  <c r="L20" i="2"/>
  <c r="L22" i="2" s="1"/>
  <c r="H22" i="2"/>
  <c r="H20" i="2"/>
  <c r="C45" i="1"/>
  <c r="B42" i="1"/>
  <c r="B38" i="1"/>
  <c r="B36" i="1"/>
  <c r="B33" i="1"/>
  <c r="F35" i="1"/>
  <c r="C27" i="1"/>
</calcChain>
</file>

<file path=xl/sharedStrings.xml><?xml version="1.0" encoding="utf-8"?>
<sst xmlns="http://schemas.openxmlformats.org/spreadsheetml/2006/main" count="66" uniqueCount="53">
  <si>
    <t>REPASO PARA FINAL INGENIERIA ECONOMICA PRIMER CICLO 2022 - JULIO RUIZ 1284719</t>
  </si>
  <si>
    <t xml:space="preserve">j = 18.3% annual, capitalizable mensualmente </t>
  </si>
  <si>
    <t>m = 12 pagos en un año</t>
  </si>
  <si>
    <t>m = 1</t>
  </si>
  <si>
    <t xml:space="preserve">i = j mensual = </t>
  </si>
  <si>
    <t>a)   Intereses = valor total - valor prestado</t>
  </si>
  <si>
    <t>año</t>
  </si>
  <si>
    <t>FNE</t>
  </si>
  <si>
    <t>VPN</t>
  </si>
  <si>
    <t>Meses</t>
  </si>
  <si>
    <t xml:space="preserve">valor total pagado = 3 *43500 </t>
  </si>
  <si>
    <t xml:space="preserve">valor prestado = VPN del pagado </t>
  </si>
  <si>
    <t xml:space="preserve">intereses = </t>
  </si>
  <si>
    <t>(cantidad del prestamo solicitado)</t>
  </si>
  <si>
    <t>valor presente de los pagos para devolver dinero prestado</t>
  </si>
  <si>
    <t>b) precio de la  motocicletas = anticipo 40%  + cantidad prestada 60%</t>
  </si>
  <si>
    <t>x</t>
  </si>
  <si>
    <t xml:space="preserve">precio = </t>
  </si>
  <si>
    <t>j = 6.48% (annual), capitalizable por dia</t>
  </si>
  <si>
    <t xml:space="preserve">dias </t>
  </si>
  <si>
    <t>m = 365 dias</t>
  </si>
  <si>
    <t>F1</t>
  </si>
  <si>
    <t>F2</t>
  </si>
  <si>
    <t>F3</t>
  </si>
  <si>
    <t xml:space="preserve">i = j = </t>
  </si>
  <si>
    <t>F 3</t>
  </si>
  <si>
    <t>18 de agosto</t>
  </si>
  <si>
    <t>con fecha focal al 18 de agosto</t>
  </si>
  <si>
    <t xml:space="preserve">VP </t>
  </si>
  <si>
    <t>VF</t>
  </si>
  <si>
    <t>Dias</t>
  </si>
  <si>
    <t>inversion 1</t>
  </si>
  <si>
    <t>ingresos</t>
  </si>
  <si>
    <t>costos</t>
  </si>
  <si>
    <t>inversion 2</t>
  </si>
  <si>
    <t>Proyectos</t>
  </si>
  <si>
    <t>X</t>
  </si>
  <si>
    <t>Y</t>
  </si>
  <si>
    <t>Z</t>
  </si>
  <si>
    <t>Inversion inicial Q</t>
  </si>
  <si>
    <t>FE despues de impuestos Q/año</t>
  </si>
  <si>
    <t>vida años</t>
  </si>
  <si>
    <t>i =</t>
  </si>
  <si>
    <t>Fuente de financiamiento</t>
  </si>
  <si>
    <t>W</t>
  </si>
  <si>
    <t>K</t>
  </si>
  <si>
    <t>Capita propio</t>
  </si>
  <si>
    <t>Deuda</t>
  </si>
  <si>
    <t xml:space="preserve">WACC = </t>
  </si>
  <si>
    <t xml:space="preserve">TMAR = </t>
  </si>
  <si>
    <t>ANTES DE IMPUESTOS</t>
  </si>
  <si>
    <t>AÑO</t>
  </si>
  <si>
    <t>La opcion x y z son las que se aceptan por que se gana mas de lo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</si>
</sst>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Q&quot;#,##0.00;[Red]\-&quot;Q&quot;#,##0.00"/>
    <numFmt numFmtId="164" formatCode="0.000%"/>
    <numFmt numFmtId="165" formatCode="0.0000%"/>
    <numFmt numFmtId="166" formatCode="&quot;Q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8" fontId="0" fillId="0" borderId="0" xfId="0" applyNumberFormat="1"/>
    <xf numFmtId="16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applyFont="1"/>
    <xf numFmtId="9" fontId="0" fillId="0" borderId="0" xfId="0" applyNumberFormat="1"/>
    <xf numFmtId="0" fontId="0" fillId="2" borderId="0" xfId="0" applyFill="1"/>
    <xf numFmtId="0" fontId="5" fillId="2" borderId="0" xfId="0" applyFont="1" applyFill="1"/>
    <xf numFmtId="8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0" fontId="0" fillId="0" borderId="1" xfId="0" applyBorder="1"/>
    <xf numFmtId="16" fontId="0" fillId="0" borderId="0" xfId="0" applyNumberFormat="1"/>
    <xf numFmtId="0" fontId="2" fillId="2" borderId="0" xfId="0" applyFont="1" applyFill="1"/>
    <xf numFmtId="8" fontId="2" fillId="2" borderId="0" xfId="0" applyNumberFormat="1" applyFont="1" applyFill="1"/>
    <xf numFmtId="166" fontId="0" fillId="0" borderId="1" xfId="0" applyNumberFormat="1" applyBorder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8" fontId="0" fillId="0" borderId="1" xfId="0" applyNumberFormat="1" applyBorder="1" applyAlignment="1">
      <alignment horizontal="center"/>
    </xf>
    <xf numFmtId="166" fontId="5" fillId="2" borderId="0" xfId="0" applyNumberFormat="1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424180</xdr:colOff>
      <xdr:row>5</xdr:row>
      <xdr:rowOff>28504</xdr:rowOff>
    </xdr:from>
    <xdr:to>
      <xdr:col>9</xdr:col>
      <xdr:colOff>155590</xdr:colOff>
      <xdr:row>13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1D1B3D4-B5E9-4A6A-8FE2-6B3918EA9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180" y="949254"/>
          <a:ext cx="7630810" cy="1482796"/>
        </a:xfrm>
        <a:prstGeom prst="rect">
          <a:avLst/>
        </a:prstGeom>
      </xdr:spPr>
    </xdr:pic>
    <xdr:clientData/>
  </xdr:twoCellAnchor>
  <xdr:twoCellAnchor editAs="oneCell">
    <xdr:from>
      <xdr:col>8</xdr:col>
      <xdr:colOff>33020</xdr:colOff>
      <xdr:row>13</xdr:row>
      <xdr:rowOff>27940</xdr:rowOff>
    </xdr:from>
    <xdr:to>
      <xdr:col>13</xdr:col>
      <xdr:colOff>6350</xdr:colOff>
      <xdr:row>21</xdr:row>
      <xdr:rowOff>9550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489AB2E-52E0-473B-9208-4DEC472A3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8670" y="2421890"/>
          <a:ext cx="3942080" cy="1454810"/>
        </a:xfrm>
        <a:prstGeom prst="rect">
          <a:avLst/>
        </a:prstGeom>
      </xdr:spPr>
    </xdr:pic>
    <xdr:clientData/>
  </xdr:twoCellAnchor>
  <xdr:twoCellAnchor editAs="oneCell">
    <xdr:from>
      <xdr:col>6</xdr:col>
      <xdr:colOff>10161</xdr:colOff>
      <xdr:row>13</xdr:row>
      <xdr:rowOff>146050</xdr:rowOff>
    </xdr:from>
    <xdr:to>
      <xdr:col>8</xdr:col>
      <xdr:colOff>34290</xdr:colOff>
      <xdr:row>17</xdr:row>
      <xdr:rowOff>34677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FA42253-5279-47D4-A1A7-E4C4500AC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2661" y="2540000"/>
          <a:ext cx="1602739" cy="625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102292</xdr:rowOff>
    </xdr:from>
    <xdr:to>
      <xdr:col>9</xdr:col>
      <xdr:colOff>262946</xdr:colOff>
      <xdr:row>5</xdr:row>
      <xdr:rowOff>34507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E2E0A6-8016-4782-BC3F-25E6E5E72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292"/>
          <a:ext cx="7560366" cy="8389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31751</xdr:rowOff>
    </xdr:from>
    <xdr:to>
      <xdr:col>5</xdr:col>
      <xdr:colOff>707390</xdr:colOff>
      <xdr:row>14</xdr:row>
      <xdr:rowOff>35469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BAA205-5FFE-4838-8AF1-51D9B5BED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01"/>
          <a:ext cx="4796790" cy="16610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31128</xdr:rowOff>
    </xdr:from>
    <xdr:to>
      <xdr:col>8</xdr:col>
      <xdr:colOff>72814</xdr:colOff>
      <xdr:row>8</xdr:row>
      <xdr:rowOff>34660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69A23F-EE0A-48E3-A7AF-0E52CCC8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128"/>
          <a:ext cx="6711104" cy="14653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415291</xdr:colOff>
      <xdr:row>12</xdr:row>
      <xdr:rowOff>41324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76AFCB-2EEA-4646-A0BA-B4B153526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829300" cy="281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F35E-72BB-4D38-80E7-5051CFD89B2E}">
  <dimension ref="A1:K45"/>
  <sheetViews>
    <sheetView topLeftCell="A36" workbookViewId="0">
      <selection activeCell="M23" sqref="M23"/>
    </sheetView>
  </sheetViews>
  <sheetFormatPr baseColWidth="10" defaultRowHeight="14.4" x14ac:dyDescent="0.3"/>
  <cols>
    <col min="2" max="2" width="15.33203125" bestFit="1" customWidth="1"/>
    <col min="3" max="3" width="18.77734375" bestFit="1" customWidth="1"/>
  </cols>
  <sheetData>
    <row r="1" spans="1:1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1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1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</row>
    <row r="24" spans="1:6" x14ac:dyDescent="0.3">
      <c r="B24" t="s">
        <v>1</v>
      </c>
    </row>
    <row r="25" spans="1:6" x14ac:dyDescent="0.3">
      <c r="B25" t="s">
        <v>2</v>
      </c>
    </row>
    <row r="27" spans="1:6" x14ac:dyDescent="0.3">
      <c r="B27" t="s">
        <v>4</v>
      </c>
      <c r="C27" s="4">
        <f>18.3%/12</f>
        <v>1.525E-2</v>
      </c>
    </row>
    <row r="28" spans="1:6" x14ac:dyDescent="0.3">
      <c r="B28" t="s">
        <v>3</v>
      </c>
    </row>
    <row r="29" spans="1:6" x14ac:dyDescent="0.3">
      <c r="E29" t="s">
        <v>14</v>
      </c>
    </row>
    <row r="30" spans="1:6" x14ac:dyDescent="0.3">
      <c r="A30" s="13" t="s">
        <v>5</v>
      </c>
      <c r="E30" s="9" t="s">
        <v>9</v>
      </c>
      <c r="F30" s="9" t="s">
        <v>7</v>
      </c>
    </row>
    <row r="31" spans="1:6" x14ac:dyDescent="0.3">
      <c r="E31" s="1">
        <v>0</v>
      </c>
      <c r="F31" s="1"/>
    </row>
    <row r="32" spans="1:6" x14ac:dyDescent="0.3">
      <c r="A32" t="s">
        <v>10</v>
      </c>
      <c r="E32" s="1">
        <v>1</v>
      </c>
      <c r="F32" s="7">
        <v>43500</v>
      </c>
    </row>
    <row r="33" spans="1:7" x14ac:dyDescent="0.3">
      <c r="B33" s="5">
        <f>3*43500</f>
        <v>130500</v>
      </c>
      <c r="E33" s="1">
        <v>2</v>
      </c>
      <c r="F33" s="7">
        <v>43500</v>
      </c>
    </row>
    <row r="34" spans="1:7" x14ac:dyDescent="0.3">
      <c r="E34" s="9">
        <v>3</v>
      </c>
      <c r="F34" s="10">
        <v>43500</v>
      </c>
    </row>
    <row r="35" spans="1:7" x14ac:dyDescent="0.3">
      <c r="A35" t="s">
        <v>11</v>
      </c>
      <c r="E35" s="11" t="s">
        <v>8</v>
      </c>
      <c r="F35" s="12">
        <f>NPV(C27,F32:F34)</f>
        <v>126618.64896693116</v>
      </c>
      <c r="G35" t="s">
        <v>13</v>
      </c>
    </row>
    <row r="36" spans="1:7" x14ac:dyDescent="0.3">
      <c r="B36" s="6">
        <f>F35</f>
        <v>126618.64896693116</v>
      </c>
    </row>
    <row r="38" spans="1:7" ht="18" x14ac:dyDescent="0.35">
      <c r="A38" s="19" t="s">
        <v>12</v>
      </c>
      <c r="B38" s="18">
        <f>B33-B36</f>
        <v>3881.3510330688441</v>
      </c>
    </row>
    <row r="40" spans="1:7" x14ac:dyDescent="0.3">
      <c r="A40" s="13" t="s">
        <v>15</v>
      </c>
    </row>
    <row r="42" spans="1:7" x14ac:dyDescent="0.3">
      <c r="B42" s="6">
        <f>F35</f>
        <v>126618.64896693116</v>
      </c>
      <c r="C42" s="14">
        <v>0.6</v>
      </c>
    </row>
    <row r="43" spans="1:7" x14ac:dyDescent="0.3">
      <c r="B43" t="s">
        <v>16</v>
      </c>
      <c r="C43" s="14">
        <v>1</v>
      </c>
    </row>
    <row r="45" spans="1:7" ht="18" x14ac:dyDescent="0.35">
      <c r="B45" s="16" t="s">
        <v>17</v>
      </c>
      <c r="C45" s="17">
        <f>B42*C43/C42</f>
        <v>211031.08161155193</v>
      </c>
    </row>
  </sheetData>
  <mergeCells count="1">
    <mergeCell ref="A1:K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EBA1-31FF-48E0-8F6B-28DE01464625}">
  <dimension ref="B10:M29"/>
  <sheetViews>
    <sheetView workbookViewId="0">
      <selection activeCell="H29" sqref="H29"/>
    </sheetView>
  </sheetViews>
  <sheetFormatPr baseColWidth="10" defaultRowHeight="14.4" x14ac:dyDescent="0.3"/>
  <cols>
    <col min="4" max="4" width="13.33203125" bestFit="1" customWidth="1"/>
    <col min="8" max="8" width="12" bestFit="1" customWidth="1"/>
    <col min="10" max="10" width="13.5546875" bestFit="1" customWidth="1"/>
  </cols>
  <sheetData>
    <row r="10" spans="2:11" x14ac:dyDescent="0.3">
      <c r="H10" t="s">
        <v>18</v>
      </c>
    </row>
    <row r="11" spans="2:11" x14ac:dyDescent="0.3">
      <c r="H11" t="s">
        <v>20</v>
      </c>
    </row>
    <row r="13" spans="2:11" x14ac:dyDescent="0.3">
      <c r="I13" s="20">
        <v>44654</v>
      </c>
    </row>
    <row r="14" spans="2:11" x14ac:dyDescent="0.3">
      <c r="I14" s="20">
        <v>44722</v>
      </c>
      <c r="J14">
        <v>68</v>
      </c>
      <c r="K14" t="s">
        <v>19</v>
      </c>
    </row>
    <row r="15" spans="2:11" x14ac:dyDescent="0.3">
      <c r="B15" s="39" t="s">
        <v>21</v>
      </c>
      <c r="C15" s="39"/>
      <c r="I15" s="20">
        <v>44747</v>
      </c>
      <c r="J15">
        <v>25</v>
      </c>
      <c r="K15" t="s">
        <v>19</v>
      </c>
    </row>
    <row r="16" spans="2:11" x14ac:dyDescent="0.3">
      <c r="C16" s="39" t="s">
        <v>22</v>
      </c>
      <c r="D16" s="39"/>
      <c r="I16" s="20">
        <v>44791</v>
      </c>
      <c r="J16" s="21">
        <v>44</v>
      </c>
      <c r="K16" t="s">
        <v>19</v>
      </c>
    </row>
    <row r="17" spans="2:13" x14ac:dyDescent="0.3">
      <c r="E17" s="15" t="s">
        <v>23</v>
      </c>
    </row>
    <row r="18" spans="2:13" x14ac:dyDescent="0.3">
      <c r="G18" t="s">
        <v>24</v>
      </c>
      <c r="H18" s="3">
        <f>6.48%/365</f>
        <v>1.775342465753425E-4</v>
      </c>
    </row>
    <row r="20" spans="2:13" x14ac:dyDescent="0.3">
      <c r="G20" s="26" t="s">
        <v>21</v>
      </c>
      <c r="H20" s="6">
        <f>FV(0.018%,J14,,-16800)</f>
        <v>17006.876885601083</v>
      </c>
      <c r="K20" s="26" t="s">
        <v>22</v>
      </c>
      <c r="L20" s="6">
        <f>FV(0.018%,J15,,-H22)</f>
        <v>42799.022542507504</v>
      </c>
      <c r="M20" s="22">
        <v>44747</v>
      </c>
    </row>
    <row r="21" spans="2:13" x14ac:dyDescent="0.3">
      <c r="H21" s="21">
        <v>25600</v>
      </c>
      <c r="L21" s="25">
        <v>-20000</v>
      </c>
    </row>
    <row r="22" spans="2:13" x14ac:dyDescent="0.3">
      <c r="H22" s="6">
        <f>H20+H21</f>
        <v>42606.876885601087</v>
      </c>
      <c r="I22" s="22">
        <v>44722</v>
      </c>
      <c r="L22" s="6">
        <f>L20+L21</f>
        <v>22799.022542507504</v>
      </c>
      <c r="M22" s="22">
        <v>44747</v>
      </c>
    </row>
    <row r="24" spans="2:13" x14ac:dyDescent="0.3">
      <c r="C24" t="s">
        <v>27</v>
      </c>
    </row>
    <row r="25" spans="2:13" ht="18" x14ac:dyDescent="0.35">
      <c r="B25" s="1" t="s">
        <v>28</v>
      </c>
      <c r="C25" s="1" t="s">
        <v>30</v>
      </c>
      <c r="D25" s="1" t="s">
        <v>29</v>
      </c>
      <c r="I25" s="27" t="s">
        <v>25</v>
      </c>
      <c r="J25" s="24">
        <f>FV(0.018%,J16,,-L22)</f>
        <v>22980.291364432316</v>
      </c>
      <c r="K25" s="23" t="s">
        <v>26</v>
      </c>
      <c r="L25" s="15"/>
    </row>
    <row r="26" spans="2:13" x14ac:dyDescent="0.3">
      <c r="B26" s="1">
        <v>16800</v>
      </c>
      <c r="C26" s="1">
        <v>137</v>
      </c>
      <c r="D26" s="8">
        <f>FV(0.018%,C26,,-B26)</f>
        <v>17219.400208157429</v>
      </c>
    </row>
    <row r="27" spans="2:13" x14ac:dyDescent="0.3">
      <c r="B27" s="1">
        <v>25600</v>
      </c>
      <c r="C27" s="1">
        <f>I16-I14</f>
        <v>69</v>
      </c>
      <c r="D27" s="8">
        <f t="shared" ref="D27" si="0">FV(0.018%,C27,,-B27)</f>
        <v>25919.905711909327</v>
      </c>
    </row>
    <row r="28" spans="2:13" x14ac:dyDescent="0.3">
      <c r="B28" s="1">
        <v>-20000</v>
      </c>
      <c r="C28" s="1">
        <v>44</v>
      </c>
      <c r="D28" s="28">
        <f>FV(0.018%,C28,,-B28)</f>
        <v>-20159.014555634432</v>
      </c>
    </row>
    <row r="29" spans="2:13" ht="18" x14ac:dyDescent="0.35">
      <c r="D29" s="24">
        <f>SUM(D26:D28)</f>
        <v>22980.291364432323</v>
      </c>
    </row>
  </sheetData>
  <mergeCells count="2">
    <mergeCell ref="B15:C15"/>
    <mergeCell ref="C16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8424-EC78-49F9-8E2F-B26F3D3647E1}">
  <dimension ref="B11:J29"/>
  <sheetViews>
    <sheetView workbookViewId="0">
      <selection activeCell="L24" sqref="L24"/>
    </sheetView>
  </sheetViews>
  <sheetFormatPr baseColWidth="10" defaultRowHeight="14.4" x14ac:dyDescent="0.3"/>
  <cols>
    <col min="5" max="5" width="15.5546875" bestFit="1" customWidth="1"/>
    <col min="10" max="10" width="14.21875" bestFit="1" customWidth="1"/>
  </cols>
  <sheetData>
    <row r="11" spans="2:10" x14ac:dyDescent="0.3">
      <c r="B11" s="13" t="s">
        <v>31</v>
      </c>
      <c r="C11" s="13"/>
      <c r="D11" s="13"/>
      <c r="E11" s="13"/>
      <c r="F11" s="13"/>
      <c r="G11" s="13" t="s">
        <v>34</v>
      </c>
      <c r="H11" s="13"/>
      <c r="I11" s="13"/>
      <c r="J11" s="13"/>
    </row>
    <row r="12" spans="2:10" x14ac:dyDescent="0.3">
      <c r="B12" s="30" t="s">
        <v>6</v>
      </c>
      <c r="C12" s="30" t="s">
        <v>32</v>
      </c>
      <c r="D12" s="30" t="s">
        <v>33</v>
      </c>
      <c r="E12" s="30" t="s">
        <v>7</v>
      </c>
      <c r="F12" s="13"/>
      <c r="G12" s="31" t="s">
        <v>6</v>
      </c>
      <c r="H12" s="31" t="s">
        <v>32</v>
      </c>
      <c r="I12" s="31" t="s">
        <v>33</v>
      </c>
      <c r="J12" s="31" t="s">
        <v>7</v>
      </c>
    </row>
    <row r="13" spans="2:10" x14ac:dyDescent="0.3">
      <c r="B13" s="1">
        <v>0</v>
      </c>
      <c r="C13" s="7"/>
      <c r="D13" s="7">
        <v>250000</v>
      </c>
      <c r="E13" s="7">
        <f>C13-D13</f>
        <v>-250000</v>
      </c>
      <c r="F13" s="7"/>
      <c r="G13" s="1">
        <v>0</v>
      </c>
      <c r="H13" s="7"/>
      <c r="I13" s="7">
        <v>80000</v>
      </c>
      <c r="J13" s="7">
        <f>H13-I13</f>
        <v>-80000</v>
      </c>
    </row>
    <row r="14" spans="2:10" x14ac:dyDescent="0.3">
      <c r="B14" s="1">
        <v>1</v>
      </c>
      <c r="C14" s="7">
        <v>20000</v>
      </c>
      <c r="D14" s="7"/>
      <c r="E14" s="7">
        <f t="shared" ref="E14:E28" si="0">C14-D14</f>
        <v>20000</v>
      </c>
      <c r="F14" s="7"/>
      <c r="G14" s="1">
        <v>1</v>
      </c>
      <c r="H14" s="7">
        <v>20000</v>
      </c>
      <c r="I14" s="7"/>
      <c r="J14" s="7">
        <f t="shared" ref="J14:J28" si="1">H14-I14</f>
        <v>20000</v>
      </c>
    </row>
    <row r="15" spans="2:10" x14ac:dyDescent="0.3">
      <c r="B15" s="1">
        <v>2</v>
      </c>
      <c r="C15" s="7">
        <v>20000</v>
      </c>
      <c r="D15" s="7"/>
      <c r="E15" s="7">
        <f t="shared" si="0"/>
        <v>20000</v>
      </c>
      <c r="F15" s="7"/>
      <c r="G15" s="1">
        <v>2</v>
      </c>
      <c r="H15" s="7">
        <v>20000</v>
      </c>
      <c r="I15" s="7"/>
      <c r="J15" s="7">
        <f t="shared" si="1"/>
        <v>20000</v>
      </c>
    </row>
    <row r="16" spans="2:10" x14ac:dyDescent="0.3">
      <c r="B16" s="1">
        <v>3</v>
      </c>
      <c r="C16" s="7">
        <v>20000</v>
      </c>
      <c r="D16" s="7">
        <v>500</v>
      </c>
      <c r="E16" s="7">
        <f t="shared" si="0"/>
        <v>19500</v>
      </c>
      <c r="F16" s="7"/>
      <c r="G16" s="1">
        <v>3</v>
      </c>
      <c r="H16" s="7">
        <v>20000</v>
      </c>
      <c r="I16" s="7"/>
      <c r="J16" s="7">
        <f t="shared" si="1"/>
        <v>20000</v>
      </c>
    </row>
    <row r="17" spans="2:10" x14ac:dyDescent="0.3">
      <c r="B17" s="1">
        <v>4</v>
      </c>
      <c r="C17" s="7">
        <v>20000</v>
      </c>
      <c r="D17" s="7"/>
      <c r="E17" s="7">
        <f t="shared" si="0"/>
        <v>20000</v>
      </c>
      <c r="F17" s="7"/>
      <c r="G17" s="1">
        <v>4</v>
      </c>
      <c r="H17" s="7">
        <v>20000</v>
      </c>
      <c r="I17" s="7"/>
      <c r="J17" s="7">
        <f t="shared" si="1"/>
        <v>20000</v>
      </c>
    </row>
    <row r="18" spans="2:10" x14ac:dyDescent="0.3">
      <c r="B18" s="1">
        <v>5</v>
      </c>
      <c r="C18" s="7">
        <v>20000</v>
      </c>
      <c r="D18" s="7"/>
      <c r="E18" s="7">
        <f t="shared" si="0"/>
        <v>20000</v>
      </c>
      <c r="F18" s="7"/>
      <c r="G18" s="1">
        <v>5</v>
      </c>
      <c r="H18" s="7">
        <v>20000</v>
      </c>
      <c r="I18" s="7">
        <v>80000</v>
      </c>
      <c r="J18" s="7">
        <f t="shared" si="1"/>
        <v>-60000</v>
      </c>
    </row>
    <row r="19" spans="2:10" x14ac:dyDescent="0.3">
      <c r="B19" s="1">
        <v>6</v>
      </c>
      <c r="C19" s="7">
        <v>20000</v>
      </c>
      <c r="D19" s="7">
        <v>500</v>
      </c>
      <c r="E19" s="7">
        <f t="shared" si="0"/>
        <v>19500</v>
      </c>
      <c r="F19" s="7"/>
      <c r="G19" s="1">
        <v>6</v>
      </c>
      <c r="H19" s="7">
        <v>20000</v>
      </c>
      <c r="I19" s="7"/>
      <c r="J19" s="7">
        <f t="shared" si="1"/>
        <v>20000</v>
      </c>
    </row>
    <row r="20" spans="2:10" x14ac:dyDescent="0.3">
      <c r="B20" s="1">
        <v>7</v>
      </c>
      <c r="C20" s="7">
        <v>20000</v>
      </c>
      <c r="D20" s="7"/>
      <c r="E20" s="7">
        <f t="shared" si="0"/>
        <v>20000</v>
      </c>
      <c r="F20" s="7"/>
      <c r="G20" s="1">
        <v>7</v>
      </c>
      <c r="H20" s="7">
        <v>20000</v>
      </c>
      <c r="I20" s="7"/>
      <c r="J20" s="7">
        <f t="shared" si="1"/>
        <v>20000</v>
      </c>
    </row>
    <row r="21" spans="2:10" x14ac:dyDescent="0.3">
      <c r="B21" s="1">
        <v>8</v>
      </c>
      <c r="C21" s="7">
        <v>20000</v>
      </c>
      <c r="D21" s="7"/>
      <c r="E21" s="7">
        <f t="shared" si="0"/>
        <v>20000</v>
      </c>
      <c r="F21" s="7"/>
      <c r="G21" s="1">
        <v>8</v>
      </c>
      <c r="H21" s="7">
        <v>20000</v>
      </c>
      <c r="I21" s="7"/>
      <c r="J21" s="7">
        <f t="shared" si="1"/>
        <v>20000</v>
      </c>
    </row>
    <row r="22" spans="2:10" x14ac:dyDescent="0.3">
      <c r="B22" s="1">
        <v>9</v>
      </c>
      <c r="C22" s="7">
        <v>20000</v>
      </c>
      <c r="D22" s="7">
        <v>500</v>
      </c>
      <c r="E22" s="7">
        <f t="shared" si="0"/>
        <v>19500</v>
      </c>
      <c r="F22" s="7"/>
      <c r="G22" s="1">
        <v>9</v>
      </c>
      <c r="H22" s="7">
        <v>20000</v>
      </c>
      <c r="I22" s="7"/>
      <c r="J22" s="7">
        <f t="shared" si="1"/>
        <v>20000</v>
      </c>
    </row>
    <row r="23" spans="2:10" x14ac:dyDescent="0.3">
      <c r="B23" s="1">
        <v>10</v>
      </c>
      <c r="C23" s="7">
        <v>20000</v>
      </c>
      <c r="D23" s="7"/>
      <c r="E23" s="7">
        <f t="shared" si="0"/>
        <v>20000</v>
      </c>
      <c r="F23" s="7"/>
      <c r="G23" s="1">
        <v>10</v>
      </c>
      <c r="H23" s="7">
        <v>20000</v>
      </c>
      <c r="I23" s="7">
        <v>80000</v>
      </c>
      <c r="J23" s="7">
        <f t="shared" si="1"/>
        <v>-60000</v>
      </c>
    </row>
    <row r="24" spans="2:10" x14ac:dyDescent="0.3">
      <c r="B24" s="1">
        <v>11</v>
      </c>
      <c r="C24" s="7">
        <v>20000</v>
      </c>
      <c r="D24" s="7"/>
      <c r="E24" s="7">
        <f t="shared" si="0"/>
        <v>20000</v>
      </c>
      <c r="F24" s="7"/>
      <c r="G24" s="1">
        <v>11</v>
      </c>
      <c r="H24" s="7">
        <v>20000</v>
      </c>
      <c r="I24" s="7"/>
      <c r="J24" s="7">
        <f t="shared" si="1"/>
        <v>20000</v>
      </c>
    </row>
    <row r="25" spans="2:10" x14ac:dyDescent="0.3">
      <c r="B25" s="1">
        <v>12</v>
      </c>
      <c r="C25" s="7">
        <v>20000</v>
      </c>
      <c r="D25" s="7">
        <v>500</v>
      </c>
      <c r="E25" s="7">
        <f t="shared" si="0"/>
        <v>19500</v>
      </c>
      <c r="F25" s="7"/>
      <c r="G25" s="1">
        <v>12</v>
      </c>
      <c r="H25" s="7">
        <v>20000</v>
      </c>
      <c r="I25" s="7"/>
      <c r="J25" s="7">
        <f t="shared" si="1"/>
        <v>20000</v>
      </c>
    </row>
    <row r="26" spans="2:10" x14ac:dyDescent="0.3">
      <c r="B26" s="1">
        <v>13</v>
      </c>
      <c r="C26" s="7">
        <v>20000</v>
      </c>
      <c r="D26" s="7"/>
      <c r="E26" s="7">
        <f t="shared" si="0"/>
        <v>20000</v>
      </c>
      <c r="F26" s="7"/>
      <c r="G26" s="1">
        <v>13</v>
      </c>
      <c r="H26" s="7">
        <v>20000</v>
      </c>
      <c r="I26" s="7"/>
      <c r="J26" s="7">
        <f t="shared" si="1"/>
        <v>20000</v>
      </c>
    </row>
    <row r="27" spans="2:10" x14ac:dyDescent="0.3">
      <c r="B27" s="1">
        <v>14</v>
      </c>
      <c r="C27" s="7">
        <v>20000</v>
      </c>
      <c r="D27" s="7"/>
      <c r="E27" s="7">
        <f t="shared" si="0"/>
        <v>20000</v>
      </c>
      <c r="F27" s="7"/>
      <c r="G27" s="1">
        <v>14</v>
      </c>
      <c r="H27" s="7">
        <v>20000</v>
      </c>
      <c r="I27" s="7"/>
      <c r="J27" s="7">
        <f t="shared" si="1"/>
        <v>20000</v>
      </c>
    </row>
    <row r="28" spans="2:10" x14ac:dyDescent="0.3">
      <c r="B28" s="1">
        <v>15</v>
      </c>
      <c r="C28" s="7">
        <v>45000</v>
      </c>
      <c r="D28" s="7"/>
      <c r="E28" s="10">
        <f t="shared" si="0"/>
        <v>45000</v>
      </c>
      <c r="F28" s="7"/>
      <c r="G28" s="1">
        <v>15</v>
      </c>
      <c r="H28" s="7">
        <v>20000</v>
      </c>
      <c r="I28" s="7"/>
      <c r="J28" s="10">
        <f t="shared" si="1"/>
        <v>20000</v>
      </c>
    </row>
    <row r="29" spans="2:10" ht="18" x14ac:dyDescent="0.35">
      <c r="E29" s="29">
        <f>NPV(15%,E14:E28)+E13</f>
        <v>-130760.7425925299</v>
      </c>
      <c r="J29" s="29">
        <f>NPV(15%,J14:J28)+J13</f>
        <v>-22601.513340990597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418F-A0FF-4F2E-8D0B-CD80AEA2C2F2}">
  <dimension ref="A5:L30"/>
  <sheetViews>
    <sheetView tabSelected="1" topLeftCell="A11" workbookViewId="0">
      <selection activeCell="F20" sqref="F20"/>
    </sheetView>
  </sheetViews>
  <sheetFormatPr baseColWidth="10" defaultRowHeight="14.4" x14ac:dyDescent="0.3"/>
  <cols>
    <col min="3" max="3" width="21" bestFit="1" customWidth="1"/>
  </cols>
  <sheetData>
    <row r="5" spans="1:12" ht="57.6" x14ac:dyDescent="0.3">
      <c r="I5" t="s">
        <v>35</v>
      </c>
      <c r="J5" s="32" t="s">
        <v>39</v>
      </c>
      <c r="K5" s="32" t="s">
        <v>40</v>
      </c>
      <c r="L5" s="32" t="s">
        <v>41</v>
      </c>
    </row>
    <row r="6" spans="1:12" x14ac:dyDescent="0.3">
      <c r="I6" t="s">
        <v>36</v>
      </c>
      <c r="J6">
        <v>-250000</v>
      </c>
      <c r="K6">
        <v>48000</v>
      </c>
      <c r="L6">
        <v>10</v>
      </c>
    </row>
    <row r="7" spans="1:12" x14ac:dyDescent="0.3">
      <c r="I7" t="s">
        <v>37</v>
      </c>
      <c r="J7">
        <v>-125000</v>
      </c>
      <c r="K7">
        <v>30000</v>
      </c>
      <c r="L7">
        <v>5</v>
      </c>
    </row>
    <row r="8" spans="1:12" x14ac:dyDescent="0.3">
      <c r="I8" t="s">
        <v>38</v>
      </c>
      <c r="J8">
        <v>-100000</v>
      </c>
      <c r="K8">
        <v>50000</v>
      </c>
      <c r="L8">
        <v>5</v>
      </c>
    </row>
    <row r="10" spans="1:12" x14ac:dyDescent="0.3">
      <c r="I10" t="s">
        <v>42</v>
      </c>
    </row>
    <row r="14" spans="1:12" x14ac:dyDescent="0.3">
      <c r="A14" s="21" t="s">
        <v>43</v>
      </c>
      <c r="B14" s="21"/>
      <c r="C14" s="21" t="s">
        <v>44</v>
      </c>
      <c r="D14" s="21" t="s">
        <v>45</v>
      </c>
      <c r="E14" s="21"/>
      <c r="F14" t="s">
        <v>48</v>
      </c>
      <c r="G14" s="2">
        <v>7.0000000000000007E-2</v>
      </c>
    </row>
    <row r="15" spans="1:12" x14ac:dyDescent="0.3">
      <c r="A15" t="s">
        <v>46</v>
      </c>
      <c r="C15" s="1">
        <v>0.4</v>
      </c>
      <c r="D15" s="37">
        <v>7.4999999999999997E-2</v>
      </c>
      <c r="F15" t="s">
        <v>49</v>
      </c>
      <c r="G15" s="2">
        <f>G14+2%</f>
        <v>9.0000000000000011E-2</v>
      </c>
      <c r="H15" t="s">
        <v>50</v>
      </c>
    </row>
    <row r="16" spans="1:12" x14ac:dyDescent="0.3">
      <c r="A16" t="s">
        <v>47</v>
      </c>
      <c r="C16" s="1">
        <v>0.6</v>
      </c>
      <c r="D16" s="37">
        <v>6.6659999999999997E-2</v>
      </c>
    </row>
    <row r="18" spans="2:6" x14ac:dyDescent="0.3">
      <c r="B18" s="33" t="s">
        <v>51</v>
      </c>
      <c r="C18" s="33" t="s">
        <v>36</v>
      </c>
      <c r="D18" s="33" t="s">
        <v>37</v>
      </c>
      <c r="E18" s="33" t="s">
        <v>38</v>
      </c>
    </row>
    <row r="19" spans="2:6" x14ac:dyDescent="0.3">
      <c r="B19" s="33">
        <v>0</v>
      </c>
      <c r="C19" s="33">
        <v>-250000</v>
      </c>
      <c r="D19" s="33">
        <v>-125000</v>
      </c>
      <c r="E19" s="33">
        <v>-100000</v>
      </c>
      <c r="F19" t="s">
        <v>52</v>
      </c>
    </row>
    <row r="20" spans="2:6" x14ac:dyDescent="0.3">
      <c r="B20" s="33">
        <v>1</v>
      </c>
      <c r="C20" s="33">
        <v>48000</v>
      </c>
      <c r="D20" s="33">
        <v>30000</v>
      </c>
      <c r="E20" s="33">
        <v>50000</v>
      </c>
    </row>
    <row r="21" spans="2:6" x14ac:dyDescent="0.3">
      <c r="B21" s="33">
        <v>2</v>
      </c>
      <c r="C21" s="33">
        <v>48000</v>
      </c>
      <c r="D21" s="33">
        <v>30000</v>
      </c>
      <c r="E21" s="33">
        <v>50000</v>
      </c>
    </row>
    <row r="22" spans="2:6" x14ac:dyDescent="0.3">
      <c r="B22" s="33">
        <v>3</v>
      </c>
      <c r="C22" s="33">
        <v>48000</v>
      </c>
      <c r="D22" s="33">
        <v>30000</v>
      </c>
      <c r="E22" s="33">
        <v>50000</v>
      </c>
    </row>
    <row r="23" spans="2:6" x14ac:dyDescent="0.3">
      <c r="B23" s="33">
        <v>4</v>
      </c>
      <c r="C23" s="33">
        <v>48000</v>
      </c>
      <c r="D23" s="33">
        <v>30000</v>
      </c>
      <c r="E23" s="33">
        <v>50000</v>
      </c>
    </row>
    <row r="24" spans="2:6" x14ac:dyDescent="0.3">
      <c r="B24" s="33">
        <v>5</v>
      </c>
      <c r="C24" s="33">
        <v>48000</v>
      </c>
      <c r="D24" s="33">
        <v>-95000</v>
      </c>
      <c r="E24" s="33">
        <v>-50000</v>
      </c>
    </row>
    <row r="25" spans="2:6" x14ac:dyDescent="0.3">
      <c r="B25" s="33">
        <v>6</v>
      </c>
      <c r="C25" s="33">
        <v>48000</v>
      </c>
      <c r="D25" s="33">
        <v>30000</v>
      </c>
      <c r="E25" s="33">
        <v>50000</v>
      </c>
    </row>
    <row r="26" spans="2:6" x14ac:dyDescent="0.3">
      <c r="B26" s="33">
        <v>7</v>
      </c>
      <c r="C26" s="33">
        <v>48000</v>
      </c>
      <c r="D26" s="33">
        <v>30000</v>
      </c>
      <c r="E26" s="33">
        <v>50000</v>
      </c>
    </row>
    <row r="27" spans="2:6" x14ac:dyDescent="0.3">
      <c r="B27" s="33">
        <v>8</v>
      </c>
      <c r="C27" s="33">
        <v>48000</v>
      </c>
      <c r="D27" s="33">
        <v>30000</v>
      </c>
      <c r="E27" s="33">
        <v>50000</v>
      </c>
    </row>
    <row r="28" spans="2:6" x14ac:dyDescent="0.3">
      <c r="B28" s="33">
        <v>9</v>
      </c>
      <c r="C28" s="33">
        <v>48000</v>
      </c>
      <c r="D28" s="33">
        <v>30000</v>
      </c>
      <c r="E28" s="33">
        <v>50000</v>
      </c>
    </row>
    <row r="29" spans="2:6" x14ac:dyDescent="0.3">
      <c r="B29" s="33">
        <v>10</v>
      </c>
      <c r="C29" s="33">
        <v>48000</v>
      </c>
      <c r="D29" s="33">
        <v>30000</v>
      </c>
      <c r="E29" s="33">
        <v>50000</v>
      </c>
    </row>
    <row r="30" spans="2:6" x14ac:dyDescent="0.3">
      <c r="B30" s="34" t="s">
        <v>8</v>
      </c>
      <c r="C30" s="35">
        <f>NPV(9%,C20:C29)+C19</f>
        <v>58047.569655632367</v>
      </c>
      <c r="D30" s="36">
        <f t="shared" ref="D30:E30" si="0">NPV(9%,D20:D29)+D19</f>
        <v>-13711.692252522931</v>
      </c>
      <c r="E30" s="35">
        <f t="shared" si="0"/>
        <v>155889.74642811588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PROBLEMA 3</vt:lpstr>
      <vt:lpstr>PROBLEMA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</dc:creator>
  <cp:lastModifiedBy>julio ruiz</cp:lastModifiedBy>
  <dcterms:created xsi:type="dcterms:W3CDTF">2022-04-28T21:51:47Z</dcterms:created>
  <dcterms:modified xsi:type="dcterms:W3CDTF">2022-04-28T23:16:10Z</dcterms:modified>
</cp:coreProperties>
</file>