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8B4236FF-75AE-47CF-BD6B-D88259163951}" xr6:coauthVersionLast="47" xr6:coauthVersionMax="47" xr10:uidLastSave="{00000000-0000-0000-0000-000000000000}"/>
  <bookViews>
    <workbookView xWindow="28680" yWindow="-2580" windowWidth="29040" windowHeight="15840" activeTab="2" xr2:uid="{00000000-000D-0000-FFFF-FFFF00000000}"/>
  </bookViews>
  <sheets>
    <sheet name="1" sheetId="1" r:id="rId1"/>
    <sheet name="2" sheetId="4" r:id="rId2"/>
    <sheet name="3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E52" i="1"/>
  <c r="C52" i="1"/>
  <c r="D38" i="1"/>
  <c r="C38" i="1"/>
  <c r="K53" i="5"/>
  <c r="I49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18" i="5"/>
  <c r="J53" i="5"/>
  <c r="H49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18" i="5"/>
  <c r="I53" i="5"/>
  <c r="G49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18" i="5"/>
  <c r="H53" i="5"/>
  <c r="F49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18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19" i="5"/>
  <c r="E18" i="5"/>
  <c r="D18" i="5"/>
  <c r="C18" i="5"/>
  <c r="B18" i="5"/>
  <c r="E41" i="4"/>
  <c r="D42" i="4"/>
  <c r="C42" i="4"/>
  <c r="D41" i="4"/>
  <c r="C41" i="4"/>
  <c r="E38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D37" i="4"/>
  <c r="C37" i="4"/>
  <c r="D25" i="4"/>
  <c r="D15" i="4"/>
  <c r="D16" i="4"/>
  <c r="D17" i="4"/>
  <c r="D18" i="4"/>
  <c r="D19" i="4"/>
  <c r="D20" i="4"/>
  <c r="D21" i="4"/>
  <c r="D22" i="4"/>
  <c r="D23" i="4"/>
  <c r="D24" i="4"/>
  <c r="D26" i="4"/>
  <c r="D27" i="4"/>
  <c r="D28" i="4"/>
  <c r="D29" i="4"/>
  <c r="D30" i="4"/>
  <c r="D31" i="4"/>
  <c r="D32" i="4"/>
  <c r="D33" i="4"/>
  <c r="D34" i="4"/>
  <c r="D35" i="4"/>
  <c r="D36" i="4"/>
  <c r="D14" i="4"/>
  <c r="C21" i="4"/>
  <c r="C29" i="4"/>
  <c r="E13" i="4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 l="1"/>
  <c r="E39" i="1" s="1"/>
</calcChain>
</file>

<file path=xl/sharedStrings.xml><?xml version="1.0" encoding="utf-8"?>
<sst xmlns="http://schemas.openxmlformats.org/spreadsheetml/2006/main" count="56" uniqueCount="38">
  <si>
    <t>Problema 1</t>
  </si>
  <si>
    <t>Problema 2</t>
  </si>
  <si>
    <t>Problema 3</t>
  </si>
  <si>
    <t>Año</t>
  </si>
  <si>
    <t>Nueva</t>
  </si>
  <si>
    <t>Usada</t>
  </si>
  <si>
    <t>Nueva - Usada</t>
  </si>
  <si>
    <t>TIR incremental</t>
  </si>
  <si>
    <t>VPN</t>
  </si>
  <si>
    <t>VPN Incremental</t>
  </si>
  <si>
    <t xml:space="preserve">Año </t>
  </si>
  <si>
    <t>Tipo A</t>
  </si>
  <si>
    <t>Tipo B</t>
  </si>
  <si>
    <t>B - A</t>
  </si>
  <si>
    <t>Tir Icremental</t>
  </si>
  <si>
    <t>Como TIR es menor a TMAR, se rechaza al retador y se acepta al defensor, en este caso es el Tipo A</t>
  </si>
  <si>
    <t xml:space="preserve">TMAR = </t>
  </si>
  <si>
    <t>VP</t>
  </si>
  <si>
    <t>VA</t>
  </si>
  <si>
    <t>VPN incremental</t>
  </si>
  <si>
    <t>A</t>
  </si>
  <si>
    <t>B</t>
  </si>
  <si>
    <t>C</t>
  </si>
  <si>
    <t>D</t>
  </si>
  <si>
    <t>C - NA</t>
  </si>
  <si>
    <t>Tabla de comparaciones</t>
  </si>
  <si>
    <t>TIR Incremental</t>
  </si>
  <si>
    <t>TMAR</t>
  </si>
  <si>
    <t>¿Se justifica la inversion adicional?</t>
  </si>
  <si>
    <t>Eleccion</t>
  </si>
  <si>
    <t>Eliminado</t>
  </si>
  <si>
    <t>TIR Incremental =</t>
  </si>
  <si>
    <t>A - NA</t>
  </si>
  <si>
    <t>A -NA</t>
  </si>
  <si>
    <t>No</t>
  </si>
  <si>
    <t>NA</t>
  </si>
  <si>
    <t>Si</t>
  </si>
  <si>
    <t>D -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</si>
</sst>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Q&quot;#,##0.00;[Red]\-&quot;Q&quot;#,##0.00"/>
    <numFmt numFmtId="44" formatCode="_-&quot;Q&quot;* #,##0.00_-;\-&quot;Q&quot;* #,##0.00_-;_-&quot;Q&quot;* &quot;-&quot;??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3" borderId="0" xfId="0" applyFont="1" applyFill="1"/>
    <xf numFmtId="0" fontId="0" fillId="3" borderId="0" xfId="0" applyFill="1"/>
    <xf numFmtId="0" fontId="0" fillId="2" borderId="0" xfId="0" applyFill="1"/>
    <xf numFmtId="9" fontId="0" fillId="0" borderId="0" xfId="0" applyNumberFormat="1"/>
    <xf numFmtId="44" fontId="0" fillId="0" borderId="0" xfId="2" applyFont="1"/>
    <xf numFmtId="164" fontId="0" fillId="0" borderId="0" xfId="0" applyNumberFormat="1"/>
    <xf numFmtId="8" fontId="0" fillId="0" borderId="0" xfId="0" applyNumberFormat="1"/>
    <xf numFmtId="44" fontId="0" fillId="0" borderId="0" xfId="0" applyNumberFormat="1"/>
    <xf numFmtId="0" fontId="1" fillId="4" borderId="0" xfId="0" applyFont="1" applyFill="1"/>
    <xf numFmtId="0" fontId="4" fillId="4" borderId="0" xfId="0" applyFont="1" applyFill="1"/>
    <xf numFmtId="164" fontId="4" fillId="4" borderId="0" xfId="0" applyNumberFormat="1" applyFont="1" applyFill="1"/>
  </cellXfs>
  <cellStyles count="3">
    <cellStyle name="Moneda" xfId="2" builtinId="4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104776</xdr:rowOff>
    </xdr:from>
    <xdr:to>
      <xdr:col>9</xdr:col>
      <xdr:colOff>596900</xdr:colOff>
      <xdr:row>9</xdr:row>
      <xdr:rowOff>45720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470536"/>
          <a:ext cx="7520940" cy="122110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s-GT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Una compañía de máquinas y herramientas está considerando la compra de una fresadora adicional. La compañía tiene la oportunidad de comprar una máquina ligeramente usada por $15,000 o comprar una nueva por $21,000.  Como la máquina nueva es un modelo más sofisticado con algunos avances automatizados, se espera que su costo operativo anual sea $7,000, mientras que los mismos costos para la máquina usada se estiman en $8,200 anuales.  Se espera que ambas máquinas tengan una vida útil de 25 años y un valor de salvamento de 5%.  </a:t>
          </a:r>
        </a:p>
        <a:p>
          <a:pPr lvl="0"/>
          <a:r>
            <a:rPr lang="es-GT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Determine cuál fresadora debe comprarse, utilizando una TMAR de 15%</a:t>
          </a:r>
          <a:r>
            <a:rPr lang="es-GT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 a través de la técnica de la TIR</a:t>
          </a:r>
        </a:p>
        <a:p>
          <a:pPr lvl="0"/>
          <a:r>
            <a:rPr lang="es-GT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Verifique su respuesta calculando el VPN de cada alternativa</a:t>
          </a:r>
        </a:p>
        <a:p>
          <a:endParaRPr lang="es-GT" sz="1050"/>
        </a:p>
      </xdr:txBody>
    </xdr:sp>
    <xdr:clientData/>
  </xdr:twoCellAnchor>
  <xdr:twoCellAnchor editAs="oneCell">
    <xdr:from>
      <xdr:col>1</xdr:col>
      <xdr:colOff>142241</xdr:colOff>
      <xdr:row>55</xdr:row>
      <xdr:rowOff>66675</xdr:rowOff>
    </xdr:from>
    <xdr:to>
      <xdr:col>3</xdr:col>
      <xdr:colOff>245110</xdr:colOff>
      <xdr:row>58</xdr:row>
      <xdr:rowOff>72416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D3EEED0-4D5C-4E8D-8D95-79D2E93FF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391" y="10194925"/>
          <a:ext cx="2404109" cy="558191"/>
        </a:xfrm>
        <a:prstGeom prst="rect">
          <a:avLst/>
        </a:prstGeom>
      </xdr:spPr>
    </xdr:pic>
    <xdr:clientData/>
  </xdr:twoCellAnchor>
  <xdr:twoCellAnchor editAs="oneCell">
    <xdr:from>
      <xdr:col>5</xdr:col>
      <xdr:colOff>770255</xdr:colOff>
      <xdr:row>50</xdr:row>
      <xdr:rowOff>0</xdr:rowOff>
    </xdr:from>
    <xdr:to>
      <xdr:col>10</xdr:col>
      <xdr:colOff>535446</xdr:colOff>
      <xdr:row>53</xdr:row>
      <xdr:rowOff>134214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0750E2F-C29C-4204-938C-9534A18E9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3755" y="9207500"/>
          <a:ext cx="3422791" cy="690474"/>
        </a:xfrm>
        <a:prstGeom prst="rect">
          <a:avLst/>
        </a:prstGeom>
      </xdr:spPr>
    </xdr:pic>
    <xdr:clientData/>
  </xdr:twoCellAnchor>
  <xdr:twoCellAnchor>
    <xdr:from>
      <xdr:col>5</xdr:col>
      <xdr:colOff>146050</xdr:colOff>
      <xdr:row>50</xdr:row>
      <xdr:rowOff>120650</xdr:rowOff>
    </xdr:from>
    <xdr:to>
      <xdr:col>5</xdr:col>
      <xdr:colOff>596900</xdr:colOff>
      <xdr:row>51</xdr:row>
      <xdr:rowOff>114300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331CAA4D-EFCF-429B-83CC-2831BFD2E3CF}"/>
            </a:ext>
          </a:extLst>
        </xdr:cNvPr>
        <xdr:cNvCxnSpPr/>
      </xdr:nvCxnSpPr>
      <xdr:spPr>
        <a:xfrm>
          <a:off x="5289550" y="9328150"/>
          <a:ext cx="450850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946150</xdr:colOff>
      <xdr:row>52</xdr:row>
      <xdr:rowOff>44450</xdr:rowOff>
    </xdr:from>
    <xdr:to>
      <xdr:col>2</xdr:col>
      <xdr:colOff>965200</xdr:colOff>
      <xdr:row>54</xdr:row>
      <xdr:rowOff>25400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18956B3A-86C6-4E3E-AE1F-A6B27E1CA609}"/>
            </a:ext>
          </a:extLst>
        </xdr:cNvPr>
        <xdr:cNvCxnSpPr/>
      </xdr:nvCxnSpPr>
      <xdr:spPr>
        <a:xfrm>
          <a:off x="2622550" y="9620250"/>
          <a:ext cx="19050" cy="349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1416050</xdr:colOff>
      <xdr:row>52</xdr:row>
      <xdr:rowOff>114300</xdr:rowOff>
    </xdr:from>
    <xdr:to>
      <xdr:col>3</xdr:col>
      <xdr:colOff>412750</xdr:colOff>
      <xdr:row>54</xdr:row>
      <xdr:rowOff>107950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280DE07E-71FB-4CED-A5F9-C1157463B287}"/>
            </a:ext>
          </a:extLst>
        </xdr:cNvPr>
        <xdr:cNvCxnSpPr/>
      </xdr:nvCxnSpPr>
      <xdr:spPr>
        <a:xfrm flipH="1">
          <a:off x="3092450" y="9690100"/>
          <a:ext cx="44450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40</xdr:row>
      <xdr:rowOff>1</xdr:rowOff>
    </xdr:from>
    <xdr:to>
      <xdr:col>7</xdr:col>
      <xdr:colOff>129541</xdr:colOff>
      <xdr:row>43</xdr:row>
      <xdr:rowOff>17293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B6CE839-56F8-452A-AAE8-15155A7DA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1" y="7366001"/>
          <a:ext cx="5372100" cy="5659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76201</xdr:rowOff>
    </xdr:from>
    <xdr:to>
      <xdr:col>10</xdr:col>
      <xdr:colOff>12700</xdr:colOff>
      <xdr:row>8</xdr:row>
      <xdr:rowOff>157481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9050" y="441961"/>
          <a:ext cx="7608570" cy="117856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compañía Empacadora de Tomate Fresco está considerando dos tipos diferentes de bandas transportadores.  El tipo A tiene un costo inicial de $7,000 y una vida útil de 8 años. El costo inicial del tipo B es $9,500 y su vida útil se estima en 12 años.  Los costos de operación anuales se estiman en $900 para el tipo A y $700 para el tipo B.  Si los valores de salvamento son de $500 para el tipo A y de $1,000 para el tipo B.  Con base a la información anterior: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Determine cuál tipo de banda debería de elegirse si la TMAR es de 17% utilizando la técnica de la TIR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Verifique su respuesta calculando el VA de cada alternativa</a:t>
          </a:r>
          <a:endParaRPr lang="es-GT" sz="1000">
            <a:effectLst/>
          </a:endParaRPr>
        </a:p>
        <a:p>
          <a:pPr lvl="0"/>
          <a:endParaRPr lang="es-GT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701677</xdr:colOff>
      <xdr:row>43</xdr:row>
      <xdr:rowOff>45720</xdr:rowOff>
    </xdr:from>
    <xdr:to>
      <xdr:col>3</xdr:col>
      <xdr:colOff>660401</xdr:colOff>
      <xdr:row>45</xdr:row>
      <xdr:rowOff>169366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FE9AD9F-E3ED-4B81-A814-2FCB12052E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1561" r="54706"/>
        <a:stretch/>
      </xdr:blipFill>
      <xdr:spPr>
        <a:xfrm>
          <a:off x="701677" y="7964170"/>
          <a:ext cx="2374264" cy="491946"/>
        </a:xfrm>
        <a:prstGeom prst="rect">
          <a:avLst/>
        </a:prstGeom>
      </xdr:spPr>
    </xdr:pic>
    <xdr:clientData/>
  </xdr:twoCellAnchor>
  <xdr:twoCellAnchor editAs="oneCell">
    <xdr:from>
      <xdr:col>5</xdr:col>
      <xdr:colOff>481965</xdr:colOff>
      <xdr:row>41</xdr:row>
      <xdr:rowOff>79376</xdr:rowOff>
    </xdr:from>
    <xdr:to>
      <xdr:col>9</xdr:col>
      <xdr:colOff>169545</xdr:colOff>
      <xdr:row>44</xdr:row>
      <xdr:rowOff>95328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FF9E53-5095-41E9-9C07-BF15B969EE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274" t="17565" b="46044"/>
        <a:stretch/>
      </xdr:blipFill>
      <xdr:spPr>
        <a:xfrm>
          <a:off x="4730115" y="7629526"/>
          <a:ext cx="2614930" cy="5684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76201</xdr:rowOff>
    </xdr:from>
    <xdr:to>
      <xdr:col>10</xdr:col>
      <xdr:colOff>12700</xdr:colOff>
      <xdr:row>13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9050" y="457201"/>
          <a:ext cx="7410450" cy="220027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ha sugerido cuatro ubicaciones diferentes para un edificio, de las cuales sólo se escogerá una.  Los datos de cada sitio se detallan a continuación:</a:t>
          </a:r>
        </a:p>
        <a:p>
          <a:pPr lvl="0"/>
          <a:endParaRPr lang="es-GT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GT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GT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GT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GT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GT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GT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flujos anuales de caja varían debido a las diferentes estructuras impositivas, costos de la mano de obra, costos de transporte, que hace que se produzcan diferentes ingresos y desembolsos.  Si la TMAR  es de 10% anual, utilice un</a:t>
          </a:r>
          <a:r>
            <a:rPr lang="es-GT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GT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análisis de la tasa de retorno incremental para seleccionar la localización del edificio</a:t>
          </a:r>
          <a:r>
            <a:rPr lang="es-GT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que más conviene.  </a:t>
          </a:r>
          <a:r>
            <a:rPr lang="es-GT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(Recuerde que: Flujo de Caja = Ingresos - Egresos, por tanto este caso es de proyectos de ingresos y la primera comparación de retador y defensor es con "no hacer nada")</a:t>
          </a:r>
          <a:endParaRPr lang="es-GT" sz="1000" i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s-GT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654050</xdr:colOff>
      <xdr:row>4</xdr:row>
      <xdr:rowOff>114253</xdr:rowOff>
    </xdr:from>
    <xdr:to>
      <xdr:col>6</xdr:col>
      <xdr:colOff>383540</xdr:colOff>
      <xdr:row>9</xdr:row>
      <xdr:rowOff>117475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684" t="53785" r="33464" b="34547"/>
        <a:stretch/>
      </xdr:blipFill>
      <xdr:spPr>
        <a:xfrm>
          <a:off x="1454150" y="876253"/>
          <a:ext cx="4311650" cy="955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topLeftCell="A35" zoomScale="150" zoomScaleNormal="150" workbookViewId="0">
      <selection activeCell="H36" sqref="H36"/>
    </sheetView>
  </sheetViews>
  <sheetFormatPr baseColWidth="10" defaultColWidth="9.109375" defaultRowHeight="14.4" x14ac:dyDescent="0.3"/>
  <cols>
    <col min="1" max="1" width="12" customWidth="1"/>
    <col min="2" max="2" width="12.44140625" customWidth="1"/>
    <col min="3" max="3" width="21.109375" bestFit="1" customWidth="1"/>
    <col min="4" max="4" width="14.109375" bestFit="1" customWidth="1"/>
    <col min="5" max="5" width="15.21875" bestFit="1" customWidth="1"/>
    <col min="6" max="6" width="13.33203125" customWidth="1"/>
    <col min="7" max="7" width="12.44140625" customWidth="1"/>
  </cols>
  <sheetData>
    <row r="1" spans="1:15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</row>
    <row r="12" spans="1:15" x14ac:dyDescent="0.3">
      <c r="B12" s="9" t="s">
        <v>3</v>
      </c>
      <c r="C12" s="9" t="s">
        <v>4</v>
      </c>
      <c r="D12" s="9" t="s">
        <v>5</v>
      </c>
      <c r="E12" s="9" t="s">
        <v>6</v>
      </c>
    </row>
    <row r="13" spans="1:15" x14ac:dyDescent="0.3">
      <c r="B13">
        <v>0</v>
      </c>
      <c r="C13">
        <v>-21000</v>
      </c>
      <c r="D13">
        <v>-15000</v>
      </c>
      <c r="E13">
        <f>C13-D13</f>
        <v>-6000</v>
      </c>
    </row>
    <row r="14" spans="1:15" x14ac:dyDescent="0.3">
      <c r="B14">
        <v>1</v>
      </c>
      <c r="C14">
        <v>-7000</v>
      </c>
      <c r="D14">
        <v>-8200</v>
      </c>
      <c r="E14">
        <f t="shared" ref="E14:E38" si="0">C14-D14</f>
        <v>1200</v>
      </c>
    </row>
    <row r="15" spans="1:15" x14ac:dyDescent="0.3">
      <c r="B15">
        <v>2</v>
      </c>
      <c r="C15">
        <v>-7000</v>
      </c>
      <c r="D15">
        <v>-8200</v>
      </c>
      <c r="E15">
        <f t="shared" si="0"/>
        <v>1200</v>
      </c>
    </row>
    <row r="16" spans="1:15" x14ac:dyDescent="0.3">
      <c r="B16">
        <v>3</v>
      </c>
      <c r="C16">
        <v>-7000</v>
      </c>
      <c r="D16">
        <v>-8200</v>
      </c>
      <c r="E16">
        <f t="shared" si="0"/>
        <v>1200</v>
      </c>
    </row>
    <row r="17" spans="2:5" x14ac:dyDescent="0.3">
      <c r="B17">
        <v>4</v>
      </c>
      <c r="C17">
        <v>-7000</v>
      </c>
      <c r="D17">
        <v>-8200</v>
      </c>
      <c r="E17">
        <f t="shared" si="0"/>
        <v>1200</v>
      </c>
    </row>
    <row r="18" spans="2:5" x14ac:dyDescent="0.3">
      <c r="B18">
        <v>5</v>
      </c>
      <c r="C18">
        <v>-7000</v>
      </c>
      <c r="D18">
        <v>-8200</v>
      </c>
      <c r="E18">
        <f t="shared" si="0"/>
        <v>1200</v>
      </c>
    </row>
    <row r="19" spans="2:5" x14ac:dyDescent="0.3">
      <c r="B19">
        <v>6</v>
      </c>
      <c r="C19">
        <v>-7000</v>
      </c>
      <c r="D19">
        <v>-8200</v>
      </c>
      <c r="E19">
        <f t="shared" si="0"/>
        <v>1200</v>
      </c>
    </row>
    <row r="20" spans="2:5" x14ac:dyDescent="0.3">
      <c r="B20">
        <v>7</v>
      </c>
      <c r="C20">
        <v>-7000</v>
      </c>
      <c r="D20">
        <v>-8200</v>
      </c>
      <c r="E20">
        <f t="shared" si="0"/>
        <v>1200</v>
      </c>
    </row>
    <row r="21" spans="2:5" x14ac:dyDescent="0.3">
      <c r="B21">
        <v>8</v>
      </c>
      <c r="C21">
        <v>-7000</v>
      </c>
      <c r="D21">
        <v>-8200</v>
      </c>
      <c r="E21">
        <f t="shared" si="0"/>
        <v>1200</v>
      </c>
    </row>
    <row r="22" spans="2:5" x14ac:dyDescent="0.3">
      <c r="B22">
        <v>9</v>
      </c>
      <c r="C22">
        <v>-7000</v>
      </c>
      <c r="D22">
        <v>-8200</v>
      </c>
      <c r="E22">
        <f t="shared" si="0"/>
        <v>1200</v>
      </c>
    </row>
    <row r="23" spans="2:5" x14ac:dyDescent="0.3">
      <c r="B23">
        <v>10</v>
      </c>
      <c r="C23">
        <v>-7000</v>
      </c>
      <c r="D23">
        <v>-8200</v>
      </c>
      <c r="E23">
        <f t="shared" si="0"/>
        <v>1200</v>
      </c>
    </row>
    <row r="24" spans="2:5" x14ac:dyDescent="0.3">
      <c r="B24">
        <v>11</v>
      </c>
      <c r="C24">
        <v>-7000</v>
      </c>
      <c r="D24">
        <v>-8200</v>
      </c>
      <c r="E24">
        <f t="shared" si="0"/>
        <v>1200</v>
      </c>
    </row>
    <row r="25" spans="2:5" x14ac:dyDescent="0.3">
      <c r="B25">
        <v>12</v>
      </c>
      <c r="C25">
        <v>-7000</v>
      </c>
      <c r="D25">
        <v>-8200</v>
      </c>
      <c r="E25">
        <f t="shared" si="0"/>
        <v>1200</v>
      </c>
    </row>
    <row r="26" spans="2:5" x14ac:dyDescent="0.3">
      <c r="B26">
        <v>13</v>
      </c>
      <c r="C26">
        <v>-7000</v>
      </c>
      <c r="D26">
        <v>-8200</v>
      </c>
      <c r="E26">
        <f t="shared" si="0"/>
        <v>1200</v>
      </c>
    </row>
    <row r="27" spans="2:5" x14ac:dyDescent="0.3">
      <c r="B27">
        <v>14</v>
      </c>
      <c r="C27">
        <v>-7000</v>
      </c>
      <c r="D27">
        <v>-8200</v>
      </c>
      <c r="E27">
        <f t="shared" si="0"/>
        <v>1200</v>
      </c>
    </row>
    <row r="28" spans="2:5" x14ac:dyDescent="0.3">
      <c r="B28">
        <v>15</v>
      </c>
      <c r="C28">
        <v>-7000</v>
      </c>
      <c r="D28">
        <v>-8200</v>
      </c>
      <c r="E28">
        <f t="shared" si="0"/>
        <v>1200</v>
      </c>
    </row>
    <row r="29" spans="2:5" x14ac:dyDescent="0.3">
      <c r="B29">
        <v>16</v>
      </c>
      <c r="C29">
        <v>-7000</v>
      </c>
      <c r="D29">
        <v>-8200</v>
      </c>
      <c r="E29">
        <f t="shared" si="0"/>
        <v>1200</v>
      </c>
    </row>
    <row r="30" spans="2:5" x14ac:dyDescent="0.3">
      <c r="B30">
        <v>17</v>
      </c>
      <c r="C30">
        <v>-7000</v>
      </c>
      <c r="D30">
        <v>-8200</v>
      </c>
      <c r="E30">
        <f t="shared" si="0"/>
        <v>1200</v>
      </c>
    </row>
    <row r="31" spans="2:5" x14ac:dyDescent="0.3">
      <c r="B31">
        <v>18</v>
      </c>
      <c r="C31">
        <v>-7000</v>
      </c>
      <c r="D31">
        <v>-8200</v>
      </c>
      <c r="E31">
        <f t="shared" si="0"/>
        <v>1200</v>
      </c>
    </row>
    <row r="32" spans="2:5" x14ac:dyDescent="0.3">
      <c r="B32">
        <v>19</v>
      </c>
      <c r="C32">
        <v>-7000</v>
      </c>
      <c r="D32">
        <v>-8200</v>
      </c>
      <c r="E32">
        <f t="shared" si="0"/>
        <v>1200</v>
      </c>
    </row>
    <row r="33" spans="2:5" x14ac:dyDescent="0.3">
      <c r="B33">
        <v>20</v>
      </c>
      <c r="C33">
        <v>-7000</v>
      </c>
      <c r="D33">
        <v>-8200</v>
      </c>
      <c r="E33">
        <f t="shared" si="0"/>
        <v>1200</v>
      </c>
    </row>
    <row r="34" spans="2:5" x14ac:dyDescent="0.3">
      <c r="B34">
        <v>21</v>
      </c>
      <c r="C34">
        <v>-7000</v>
      </c>
      <c r="D34">
        <v>-8200</v>
      </c>
      <c r="E34">
        <f t="shared" si="0"/>
        <v>1200</v>
      </c>
    </row>
    <row r="35" spans="2:5" x14ac:dyDescent="0.3">
      <c r="B35">
        <v>22</v>
      </c>
      <c r="C35">
        <v>-7000</v>
      </c>
      <c r="D35">
        <v>-8200</v>
      </c>
      <c r="E35">
        <f t="shared" si="0"/>
        <v>1200</v>
      </c>
    </row>
    <row r="36" spans="2:5" x14ac:dyDescent="0.3">
      <c r="B36">
        <v>23</v>
      </c>
      <c r="C36">
        <v>-7000</v>
      </c>
      <c r="D36">
        <v>-8200</v>
      </c>
      <c r="E36">
        <f t="shared" si="0"/>
        <v>1200</v>
      </c>
    </row>
    <row r="37" spans="2:5" x14ac:dyDescent="0.3">
      <c r="B37">
        <v>24</v>
      </c>
      <c r="C37">
        <v>-7000</v>
      </c>
      <c r="D37">
        <v>-8200</v>
      </c>
      <c r="E37">
        <f t="shared" si="0"/>
        <v>1200</v>
      </c>
    </row>
    <row r="38" spans="2:5" x14ac:dyDescent="0.3">
      <c r="B38">
        <v>25</v>
      </c>
      <c r="C38">
        <f>21000*5%-7000</f>
        <v>-5950</v>
      </c>
      <c r="D38">
        <f>15000*5%-8200</f>
        <v>-7450</v>
      </c>
      <c r="E38">
        <f t="shared" si="0"/>
        <v>1500</v>
      </c>
    </row>
    <row r="39" spans="2:5" x14ac:dyDescent="0.3">
      <c r="D39" s="10" t="s">
        <v>7</v>
      </c>
      <c r="E39" s="11">
        <f>IRR(E13:E38)</f>
        <v>0.19791883480483685</v>
      </c>
    </row>
    <row r="51" spans="2:5" x14ac:dyDescent="0.3">
      <c r="C51" s="9" t="s">
        <v>4</v>
      </c>
      <c r="D51" s="9" t="s">
        <v>5</v>
      </c>
      <c r="E51" s="9" t="s">
        <v>9</v>
      </c>
    </row>
    <row r="52" spans="2:5" x14ac:dyDescent="0.3">
      <c r="B52" t="s">
        <v>8</v>
      </c>
      <c r="C52" s="5">
        <f>NPV(E39,C14:C38)+C13</f>
        <v>-55969.346985015654</v>
      </c>
      <c r="D52" s="5">
        <f>NPV(F39,D14:D38)+D13</f>
        <v>-219250</v>
      </c>
      <c r="E52" s="5">
        <f>NPV(G39,E14:E38)+E13</f>
        <v>24300</v>
      </c>
    </row>
  </sheetData>
  <pageMargins left="0.7" right="0.7" top="0.75" bottom="0.75" header="0.3" footer="0.3"/>
  <pageSetup scale="74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42"/>
  <sheetViews>
    <sheetView topLeftCell="A26" zoomScale="150" zoomScaleNormal="150" workbookViewId="0">
      <selection activeCell="I29" sqref="I29"/>
    </sheetView>
  </sheetViews>
  <sheetFormatPr baseColWidth="10" defaultColWidth="9.109375" defaultRowHeight="14.4" x14ac:dyDescent="0.3"/>
  <cols>
    <col min="1" max="1" width="12" customWidth="1"/>
    <col min="2" max="2" width="11.6640625" customWidth="1"/>
    <col min="3" max="3" width="11.6640625" bestFit="1" customWidth="1"/>
    <col min="4" max="5" width="13.33203125" customWidth="1"/>
    <col min="6" max="6" width="15.109375" customWidth="1"/>
  </cols>
  <sheetData>
    <row r="1" spans="1:1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12" spans="1:14" x14ac:dyDescent="0.3">
      <c r="B12" t="s">
        <v>10</v>
      </c>
      <c r="C12" t="s">
        <v>11</v>
      </c>
      <c r="D12" t="s">
        <v>12</v>
      </c>
      <c r="E12" t="s">
        <v>13</v>
      </c>
    </row>
    <row r="13" spans="1:14" x14ac:dyDescent="0.3">
      <c r="B13">
        <v>0</v>
      </c>
      <c r="C13" s="5">
        <v>-7000</v>
      </c>
      <c r="D13" s="5">
        <v>-9500</v>
      </c>
      <c r="E13" s="5">
        <f>D13-C13</f>
        <v>-2500</v>
      </c>
    </row>
    <row r="14" spans="1:14" x14ac:dyDescent="0.3">
      <c r="B14">
        <v>1</v>
      </c>
      <c r="C14" s="5">
        <v>-900</v>
      </c>
      <c r="D14" s="5">
        <f>-700</f>
        <v>-700</v>
      </c>
      <c r="E14" s="5">
        <f t="shared" ref="E14:E37" si="0">D14-C14</f>
        <v>200</v>
      </c>
    </row>
    <row r="15" spans="1:14" x14ac:dyDescent="0.3">
      <c r="B15">
        <v>2</v>
      </c>
      <c r="C15" s="5">
        <v>-900</v>
      </c>
      <c r="D15" s="5">
        <f t="shared" ref="D15:D37" si="1">-700</f>
        <v>-700</v>
      </c>
      <c r="E15" s="5">
        <f t="shared" si="0"/>
        <v>200</v>
      </c>
    </row>
    <row r="16" spans="1:14" x14ac:dyDescent="0.3">
      <c r="B16">
        <v>3</v>
      </c>
      <c r="C16" s="5">
        <v>-900</v>
      </c>
      <c r="D16" s="5">
        <f t="shared" si="1"/>
        <v>-700</v>
      </c>
      <c r="E16" s="5">
        <f t="shared" si="0"/>
        <v>200</v>
      </c>
    </row>
    <row r="17" spans="2:5" x14ac:dyDescent="0.3">
      <c r="B17">
        <v>4</v>
      </c>
      <c r="C17" s="5">
        <v>-900</v>
      </c>
      <c r="D17" s="5">
        <f t="shared" si="1"/>
        <v>-700</v>
      </c>
      <c r="E17" s="5">
        <f t="shared" si="0"/>
        <v>200</v>
      </c>
    </row>
    <row r="18" spans="2:5" x14ac:dyDescent="0.3">
      <c r="B18">
        <v>5</v>
      </c>
      <c r="C18" s="5">
        <v>-900</v>
      </c>
      <c r="D18" s="5">
        <f t="shared" si="1"/>
        <v>-700</v>
      </c>
      <c r="E18" s="5">
        <f t="shared" si="0"/>
        <v>200</v>
      </c>
    </row>
    <row r="19" spans="2:5" x14ac:dyDescent="0.3">
      <c r="B19">
        <v>6</v>
      </c>
      <c r="C19" s="5">
        <v>-900</v>
      </c>
      <c r="D19" s="5">
        <f t="shared" si="1"/>
        <v>-700</v>
      </c>
      <c r="E19" s="5">
        <f t="shared" si="0"/>
        <v>200</v>
      </c>
    </row>
    <row r="20" spans="2:5" x14ac:dyDescent="0.3">
      <c r="B20">
        <v>7</v>
      </c>
      <c r="C20" s="5">
        <v>-900</v>
      </c>
      <c r="D20" s="5">
        <f t="shared" si="1"/>
        <v>-700</v>
      </c>
      <c r="E20" s="5">
        <f t="shared" si="0"/>
        <v>200</v>
      </c>
    </row>
    <row r="21" spans="2:5" x14ac:dyDescent="0.3">
      <c r="B21">
        <v>8</v>
      </c>
      <c r="C21" s="5">
        <f>-900+500+C13</f>
        <v>-7400</v>
      </c>
      <c r="D21" s="5">
        <f t="shared" si="1"/>
        <v>-700</v>
      </c>
      <c r="E21" s="5">
        <f t="shared" si="0"/>
        <v>6700</v>
      </c>
    </row>
    <row r="22" spans="2:5" x14ac:dyDescent="0.3">
      <c r="B22">
        <v>9</v>
      </c>
      <c r="C22" s="5">
        <v>-900</v>
      </c>
      <c r="D22" s="5">
        <f t="shared" si="1"/>
        <v>-700</v>
      </c>
      <c r="E22" s="5">
        <f t="shared" si="0"/>
        <v>200</v>
      </c>
    </row>
    <row r="23" spans="2:5" x14ac:dyDescent="0.3">
      <c r="B23">
        <v>10</v>
      </c>
      <c r="C23" s="5">
        <v>-900</v>
      </c>
      <c r="D23" s="5">
        <f t="shared" si="1"/>
        <v>-700</v>
      </c>
      <c r="E23" s="5">
        <f t="shared" si="0"/>
        <v>200</v>
      </c>
    </row>
    <row r="24" spans="2:5" x14ac:dyDescent="0.3">
      <c r="B24">
        <v>11</v>
      </c>
      <c r="C24" s="5">
        <v>-900</v>
      </c>
      <c r="D24" s="5">
        <f t="shared" si="1"/>
        <v>-700</v>
      </c>
      <c r="E24" s="5">
        <f t="shared" si="0"/>
        <v>200</v>
      </c>
    </row>
    <row r="25" spans="2:5" x14ac:dyDescent="0.3">
      <c r="B25">
        <v>12</v>
      </c>
      <c r="C25" s="5">
        <v>-900</v>
      </c>
      <c r="D25" s="5">
        <f>-700+1000+$D$13</f>
        <v>-9200</v>
      </c>
      <c r="E25" s="5">
        <f t="shared" si="0"/>
        <v>-8300</v>
      </c>
    </row>
    <row r="26" spans="2:5" x14ac:dyDescent="0.3">
      <c r="B26">
        <v>13</v>
      </c>
      <c r="C26" s="5">
        <v>-900</v>
      </c>
      <c r="D26" s="5">
        <f t="shared" si="1"/>
        <v>-700</v>
      </c>
      <c r="E26" s="5">
        <f t="shared" si="0"/>
        <v>200</v>
      </c>
    </row>
    <row r="27" spans="2:5" x14ac:dyDescent="0.3">
      <c r="B27">
        <v>14</v>
      </c>
      <c r="C27" s="5">
        <v>-900</v>
      </c>
      <c r="D27" s="5">
        <f t="shared" si="1"/>
        <v>-700</v>
      </c>
      <c r="E27" s="5">
        <f t="shared" si="0"/>
        <v>200</v>
      </c>
    </row>
    <row r="28" spans="2:5" x14ac:dyDescent="0.3">
      <c r="B28">
        <v>15</v>
      </c>
      <c r="C28" s="5">
        <v>-900</v>
      </c>
      <c r="D28" s="5">
        <f t="shared" si="1"/>
        <v>-700</v>
      </c>
      <c r="E28" s="5">
        <f t="shared" si="0"/>
        <v>200</v>
      </c>
    </row>
    <row r="29" spans="2:5" x14ac:dyDescent="0.3">
      <c r="B29">
        <v>16</v>
      </c>
      <c r="C29" s="5">
        <f>-900+500+C13</f>
        <v>-7400</v>
      </c>
      <c r="D29" s="5">
        <f t="shared" si="1"/>
        <v>-700</v>
      </c>
      <c r="E29" s="5">
        <f t="shared" si="0"/>
        <v>6700</v>
      </c>
    </row>
    <row r="30" spans="2:5" x14ac:dyDescent="0.3">
      <c r="B30">
        <v>17</v>
      </c>
      <c r="C30" s="5">
        <v>-900</v>
      </c>
      <c r="D30" s="5">
        <f t="shared" si="1"/>
        <v>-700</v>
      </c>
      <c r="E30" s="5">
        <f t="shared" si="0"/>
        <v>200</v>
      </c>
    </row>
    <row r="31" spans="2:5" x14ac:dyDescent="0.3">
      <c r="B31">
        <v>18</v>
      </c>
      <c r="C31" s="5">
        <v>-900</v>
      </c>
      <c r="D31" s="5">
        <f t="shared" si="1"/>
        <v>-700</v>
      </c>
      <c r="E31" s="5">
        <f t="shared" si="0"/>
        <v>200</v>
      </c>
    </row>
    <row r="32" spans="2:5" x14ac:dyDescent="0.3">
      <c r="B32">
        <v>19</v>
      </c>
      <c r="C32" s="5">
        <v>-900</v>
      </c>
      <c r="D32" s="5">
        <f t="shared" si="1"/>
        <v>-700</v>
      </c>
      <c r="E32" s="5">
        <f t="shared" si="0"/>
        <v>200</v>
      </c>
    </row>
    <row r="33" spans="2:9" x14ac:dyDescent="0.3">
      <c r="B33">
        <v>20</v>
      </c>
      <c r="C33" s="5">
        <v>-900</v>
      </c>
      <c r="D33" s="5">
        <f t="shared" si="1"/>
        <v>-700</v>
      </c>
      <c r="E33" s="5">
        <f t="shared" si="0"/>
        <v>200</v>
      </c>
    </row>
    <row r="34" spans="2:9" x14ac:dyDescent="0.3">
      <c r="B34">
        <v>21</v>
      </c>
      <c r="C34" s="5">
        <v>-900</v>
      </c>
      <c r="D34" s="5">
        <f t="shared" si="1"/>
        <v>-700</v>
      </c>
      <c r="E34" s="5">
        <f t="shared" si="0"/>
        <v>200</v>
      </c>
    </row>
    <row r="35" spans="2:9" x14ac:dyDescent="0.3">
      <c r="B35">
        <v>22</v>
      </c>
      <c r="C35" s="5">
        <v>-900</v>
      </c>
      <c r="D35" s="5">
        <f t="shared" si="1"/>
        <v>-700</v>
      </c>
      <c r="E35" s="5">
        <f t="shared" si="0"/>
        <v>200</v>
      </c>
    </row>
    <row r="36" spans="2:9" x14ac:dyDescent="0.3">
      <c r="B36">
        <v>23</v>
      </c>
      <c r="C36" s="5">
        <v>-900</v>
      </c>
      <c r="D36" s="5">
        <f t="shared" si="1"/>
        <v>-700</v>
      </c>
      <c r="E36" s="5">
        <f t="shared" si="0"/>
        <v>200</v>
      </c>
    </row>
    <row r="37" spans="2:9" x14ac:dyDescent="0.3">
      <c r="B37">
        <v>24</v>
      </c>
      <c r="C37" s="5">
        <f>-900+500</f>
        <v>-400</v>
      </c>
      <c r="D37" s="5">
        <f>-700+1000</f>
        <v>300</v>
      </c>
      <c r="E37" s="5">
        <f t="shared" si="0"/>
        <v>700</v>
      </c>
    </row>
    <row r="38" spans="2:9" x14ac:dyDescent="0.3">
      <c r="D38" t="s">
        <v>14</v>
      </c>
      <c r="E38" s="6">
        <f>IRR(E13:E37)</f>
        <v>0.1522341659262203</v>
      </c>
      <c r="G38" t="s">
        <v>15</v>
      </c>
    </row>
    <row r="39" spans="2:9" x14ac:dyDescent="0.3">
      <c r="H39" t="s">
        <v>16</v>
      </c>
      <c r="I39" s="4">
        <v>0.17</v>
      </c>
    </row>
    <row r="40" spans="2:9" x14ac:dyDescent="0.3">
      <c r="C40" t="s">
        <v>11</v>
      </c>
      <c r="D40" t="s">
        <v>12</v>
      </c>
      <c r="E40" t="s">
        <v>19</v>
      </c>
    </row>
    <row r="41" spans="2:9" x14ac:dyDescent="0.3">
      <c r="B41" t="s">
        <v>17</v>
      </c>
      <c r="C41" s="8">
        <f>NPV(I39,C14:C37)+C13</f>
        <v>-14538.537855300199</v>
      </c>
      <c r="D41" s="8">
        <f>NPV(I39,D14:D37)+D13</f>
        <v>-14791.229273786914</v>
      </c>
      <c r="E41" s="8">
        <f>NPV(I39,E14:E37)+E13</f>
        <v>-252.69141848671416</v>
      </c>
    </row>
    <row r="42" spans="2:9" x14ac:dyDescent="0.3">
      <c r="B42" t="s">
        <v>18</v>
      </c>
      <c r="C42" s="7">
        <f>PMT(I39,24,-C41)</f>
        <v>-2529.984295406538</v>
      </c>
      <c r="D42" s="7">
        <f>PMT(J39,24,-D41)</f>
        <v>-616.30121974112137</v>
      </c>
    </row>
  </sheetData>
  <pageMargins left="0.7" right="0.7" top="0.75" bottom="0.75" header="0.3" footer="0.3"/>
  <pageSetup scale="77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57"/>
  <sheetViews>
    <sheetView tabSelected="1" zoomScale="150" zoomScaleNormal="150" workbookViewId="0">
      <selection activeCell="B55" sqref="B55"/>
    </sheetView>
  </sheetViews>
  <sheetFormatPr baseColWidth="10" defaultColWidth="9.109375" defaultRowHeight="14.4" x14ac:dyDescent="0.3"/>
  <cols>
    <col min="1" max="1" width="12" customWidth="1"/>
    <col min="2" max="2" width="12.77734375" bestFit="1" customWidth="1"/>
    <col min="3" max="3" width="14.109375" bestFit="1" customWidth="1"/>
    <col min="4" max="5" width="13.33203125" customWidth="1"/>
    <col min="6" max="6" width="15.109375" customWidth="1"/>
    <col min="7" max="7" width="30.109375" bestFit="1" customWidth="1"/>
    <col min="8" max="9" width="11.6640625" bestFit="1" customWidth="1"/>
  </cols>
  <sheetData>
    <row r="1" spans="1:1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17" spans="1:11" x14ac:dyDescent="0.3">
      <c r="A17" s="9" t="s">
        <v>10</v>
      </c>
      <c r="B17" s="9" t="s">
        <v>20</v>
      </c>
      <c r="C17" s="9" t="s">
        <v>21</v>
      </c>
      <c r="D17" s="9" t="s">
        <v>22</v>
      </c>
      <c r="E17" s="9" t="s">
        <v>23</v>
      </c>
      <c r="F17" s="9" t="s">
        <v>24</v>
      </c>
      <c r="G17" s="9" t="s">
        <v>33</v>
      </c>
      <c r="H17" s="9" t="s">
        <v>13</v>
      </c>
      <c r="I17" s="9" t="s">
        <v>37</v>
      </c>
      <c r="J17" s="9"/>
      <c r="K17" s="9"/>
    </row>
    <row r="18" spans="1:11" x14ac:dyDescent="0.3">
      <c r="A18">
        <v>0</v>
      </c>
      <c r="B18" s="5">
        <f>-200000</f>
        <v>-200000</v>
      </c>
      <c r="C18" s="5">
        <f>-275000</f>
        <v>-275000</v>
      </c>
      <c r="D18" s="5">
        <f>-190000</f>
        <v>-190000</v>
      </c>
      <c r="E18" s="5">
        <f>-350000</f>
        <v>-350000</v>
      </c>
      <c r="F18" s="8">
        <f>D18-0</f>
        <v>-190000</v>
      </c>
      <c r="G18" s="8">
        <f>B18-0</f>
        <v>-200000</v>
      </c>
      <c r="H18" s="8">
        <f>C18-B18</f>
        <v>-75000</v>
      </c>
      <c r="I18" s="8">
        <f>E18-C18</f>
        <v>-75000</v>
      </c>
    </row>
    <row r="19" spans="1:11" x14ac:dyDescent="0.3">
      <c r="A19">
        <v>1</v>
      </c>
      <c r="B19" s="5">
        <f>22000</f>
        <v>22000</v>
      </c>
      <c r="C19" s="5">
        <v>35000</v>
      </c>
      <c r="D19" s="5">
        <v>19500</v>
      </c>
      <c r="E19" s="5">
        <v>42000</v>
      </c>
      <c r="F19" s="8">
        <f t="shared" ref="F19:F48" si="0">D19-0</f>
        <v>19500</v>
      </c>
      <c r="G19" s="8">
        <f t="shared" ref="G19:G48" si="1">B19-0</f>
        <v>22000</v>
      </c>
      <c r="H19" s="8">
        <f t="shared" ref="H19:H48" si="2">C19-B19</f>
        <v>13000</v>
      </c>
      <c r="I19" s="8">
        <f t="shared" ref="I19:I48" si="3">E19-C19</f>
        <v>7000</v>
      </c>
    </row>
    <row r="20" spans="1:11" x14ac:dyDescent="0.3">
      <c r="A20">
        <v>2</v>
      </c>
      <c r="B20" s="5">
        <f>22000</f>
        <v>22000</v>
      </c>
      <c r="C20" s="5">
        <v>35000</v>
      </c>
      <c r="D20" s="5">
        <v>19500</v>
      </c>
      <c r="E20" s="5">
        <v>42000</v>
      </c>
      <c r="F20" s="8">
        <f t="shared" si="0"/>
        <v>19500</v>
      </c>
      <c r="G20" s="8">
        <f t="shared" si="1"/>
        <v>22000</v>
      </c>
      <c r="H20" s="8">
        <f t="shared" si="2"/>
        <v>13000</v>
      </c>
      <c r="I20" s="8">
        <f t="shared" si="3"/>
        <v>7000</v>
      </c>
    </row>
    <row r="21" spans="1:11" x14ac:dyDescent="0.3">
      <c r="A21">
        <v>3</v>
      </c>
      <c r="B21" s="5">
        <f>22000</f>
        <v>22000</v>
      </c>
      <c r="C21" s="5">
        <v>35000</v>
      </c>
      <c r="D21" s="5">
        <v>19500</v>
      </c>
      <c r="E21" s="5">
        <v>42000</v>
      </c>
      <c r="F21" s="8">
        <f t="shared" si="0"/>
        <v>19500</v>
      </c>
      <c r="G21" s="8">
        <f t="shared" si="1"/>
        <v>22000</v>
      </c>
      <c r="H21" s="8">
        <f t="shared" si="2"/>
        <v>13000</v>
      </c>
      <c r="I21" s="8">
        <f t="shared" si="3"/>
        <v>7000</v>
      </c>
    </row>
    <row r="22" spans="1:11" x14ac:dyDescent="0.3">
      <c r="A22">
        <v>4</v>
      </c>
      <c r="B22" s="5">
        <f>22000</f>
        <v>22000</v>
      </c>
      <c r="C22" s="5">
        <v>35000</v>
      </c>
      <c r="D22" s="5">
        <v>19500</v>
      </c>
      <c r="E22" s="5">
        <v>42000</v>
      </c>
      <c r="F22" s="8">
        <f t="shared" si="0"/>
        <v>19500</v>
      </c>
      <c r="G22" s="8">
        <f t="shared" si="1"/>
        <v>22000</v>
      </c>
      <c r="H22" s="8">
        <f t="shared" si="2"/>
        <v>13000</v>
      </c>
      <c r="I22" s="8">
        <f t="shared" si="3"/>
        <v>7000</v>
      </c>
    </row>
    <row r="23" spans="1:11" x14ac:dyDescent="0.3">
      <c r="A23">
        <v>5</v>
      </c>
      <c r="B23" s="5">
        <f>22000</f>
        <v>22000</v>
      </c>
      <c r="C23" s="5">
        <v>35000</v>
      </c>
      <c r="D23" s="5">
        <v>19500</v>
      </c>
      <c r="E23" s="5">
        <v>42000</v>
      </c>
      <c r="F23" s="8">
        <f t="shared" si="0"/>
        <v>19500</v>
      </c>
      <c r="G23" s="8">
        <f t="shared" si="1"/>
        <v>22000</v>
      </c>
      <c r="H23" s="8">
        <f t="shared" si="2"/>
        <v>13000</v>
      </c>
      <c r="I23" s="8">
        <f t="shared" si="3"/>
        <v>7000</v>
      </c>
    </row>
    <row r="24" spans="1:11" x14ac:dyDescent="0.3">
      <c r="A24">
        <v>6</v>
      </c>
      <c r="B24" s="5">
        <f>22000</f>
        <v>22000</v>
      </c>
      <c r="C24" s="5">
        <v>35000</v>
      </c>
      <c r="D24" s="5">
        <v>19500</v>
      </c>
      <c r="E24" s="5">
        <v>42000</v>
      </c>
      <c r="F24" s="8">
        <f t="shared" si="0"/>
        <v>19500</v>
      </c>
      <c r="G24" s="8">
        <f t="shared" si="1"/>
        <v>22000</v>
      </c>
      <c r="H24" s="8">
        <f t="shared" si="2"/>
        <v>13000</v>
      </c>
      <c r="I24" s="8">
        <f t="shared" si="3"/>
        <v>7000</v>
      </c>
    </row>
    <row r="25" spans="1:11" x14ac:dyDescent="0.3">
      <c r="A25">
        <v>7</v>
      </c>
      <c r="B25" s="5">
        <f>22000</f>
        <v>22000</v>
      </c>
      <c r="C25" s="5">
        <v>35000</v>
      </c>
      <c r="D25" s="5">
        <v>19500</v>
      </c>
      <c r="E25" s="5">
        <v>42000</v>
      </c>
      <c r="F25" s="8">
        <f t="shared" si="0"/>
        <v>19500</v>
      </c>
      <c r="G25" s="8">
        <f t="shared" si="1"/>
        <v>22000</v>
      </c>
      <c r="H25" s="8">
        <f t="shared" si="2"/>
        <v>13000</v>
      </c>
      <c r="I25" s="8">
        <f t="shared" si="3"/>
        <v>7000</v>
      </c>
    </row>
    <row r="26" spans="1:11" x14ac:dyDescent="0.3">
      <c r="A26">
        <v>8</v>
      </c>
      <c r="B26" s="5">
        <f>22000</f>
        <v>22000</v>
      </c>
      <c r="C26" s="5">
        <v>35000</v>
      </c>
      <c r="D26" s="5">
        <v>19500</v>
      </c>
      <c r="E26" s="5">
        <v>42000</v>
      </c>
      <c r="F26" s="8">
        <f t="shared" si="0"/>
        <v>19500</v>
      </c>
      <c r="G26" s="8">
        <f t="shared" si="1"/>
        <v>22000</v>
      </c>
      <c r="H26" s="8">
        <f t="shared" si="2"/>
        <v>13000</v>
      </c>
      <c r="I26" s="8">
        <f t="shared" si="3"/>
        <v>7000</v>
      </c>
    </row>
    <row r="27" spans="1:11" x14ac:dyDescent="0.3">
      <c r="A27">
        <v>9</v>
      </c>
      <c r="B27" s="5">
        <f>22000</f>
        <v>22000</v>
      </c>
      <c r="C27" s="5">
        <v>35000</v>
      </c>
      <c r="D27" s="5">
        <v>19500</v>
      </c>
      <c r="E27" s="5">
        <v>42000</v>
      </c>
      <c r="F27" s="8">
        <f t="shared" si="0"/>
        <v>19500</v>
      </c>
      <c r="G27" s="8">
        <f t="shared" si="1"/>
        <v>22000</v>
      </c>
      <c r="H27" s="8">
        <f t="shared" si="2"/>
        <v>13000</v>
      </c>
      <c r="I27" s="8">
        <f t="shared" si="3"/>
        <v>7000</v>
      </c>
    </row>
    <row r="28" spans="1:11" x14ac:dyDescent="0.3">
      <c r="A28">
        <v>10</v>
      </c>
      <c r="B28" s="5">
        <f>22000</f>
        <v>22000</v>
      </c>
      <c r="C28" s="5">
        <v>35000</v>
      </c>
      <c r="D28" s="5">
        <v>19500</v>
      </c>
      <c r="E28" s="5">
        <v>42000</v>
      </c>
      <c r="F28" s="8">
        <f t="shared" si="0"/>
        <v>19500</v>
      </c>
      <c r="G28" s="8">
        <f t="shared" si="1"/>
        <v>22000</v>
      </c>
      <c r="H28" s="8">
        <f t="shared" si="2"/>
        <v>13000</v>
      </c>
      <c r="I28" s="8">
        <f t="shared" si="3"/>
        <v>7000</v>
      </c>
    </row>
    <row r="29" spans="1:11" x14ac:dyDescent="0.3">
      <c r="A29">
        <v>11</v>
      </c>
      <c r="B29" s="5">
        <f>22000</f>
        <v>22000</v>
      </c>
      <c r="C29" s="5">
        <v>35000</v>
      </c>
      <c r="D29" s="5">
        <v>19500</v>
      </c>
      <c r="E29" s="5">
        <v>42000</v>
      </c>
      <c r="F29" s="8">
        <f t="shared" si="0"/>
        <v>19500</v>
      </c>
      <c r="G29" s="8">
        <f t="shared" si="1"/>
        <v>22000</v>
      </c>
      <c r="H29" s="8">
        <f t="shared" si="2"/>
        <v>13000</v>
      </c>
      <c r="I29" s="8">
        <f t="shared" si="3"/>
        <v>7000</v>
      </c>
    </row>
    <row r="30" spans="1:11" x14ac:dyDescent="0.3">
      <c r="A30">
        <v>12</v>
      </c>
      <c r="B30" s="5">
        <f>22000</f>
        <v>22000</v>
      </c>
      <c r="C30" s="5">
        <v>35000</v>
      </c>
      <c r="D30" s="5">
        <v>19500</v>
      </c>
      <c r="E30" s="5">
        <v>42000</v>
      </c>
      <c r="F30" s="8">
        <f t="shared" si="0"/>
        <v>19500</v>
      </c>
      <c r="G30" s="8">
        <f t="shared" si="1"/>
        <v>22000</v>
      </c>
      <c r="H30" s="8">
        <f t="shared" si="2"/>
        <v>13000</v>
      </c>
      <c r="I30" s="8">
        <f t="shared" si="3"/>
        <v>7000</v>
      </c>
    </row>
    <row r="31" spans="1:11" x14ac:dyDescent="0.3">
      <c r="A31">
        <v>13</v>
      </c>
      <c r="B31" s="5">
        <f>22000</f>
        <v>22000</v>
      </c>
      <c r="C31" s="5">
        <v>35000</v>
      </c>
      <c r="D31" s="5">
        <v>19500</v>
      </c>
      <c r="E31" s="5">
        <v>42000</v>
      </c>
      <c r="F31" s="8">
        <f t="shared" si="0"/>
        <v>19500</v>
      </c>
      <c r="G31" s="8">
        <f t="shared" si="1"/>
        <v>22000</v>
      </c>
      <c r="H31" s="8">
        <f t="shared" si="2"/>
        <v>13000</v>
      </c>
      <c r="I31" s="8">
        <f t="shared" si="3"/>
        <v>7000</v>
      </c>
    </row>
    <row r="32" spans="1:11" x14ac:dyDescent="0.3">
      <c r="A32">
        <v>14</v>
      </c>
      <c r="B32" s="5">
        <f>22000</f>
        <v>22000</v>
      </c>
      <c r="C32" s="5">
        <v>35000</v>
      </c>
      <c r="D32" s="5">
        <v>19500</v>
      </c>
      <c r="E32" s="5">
        <v>42000</v>
      </c>
      <c r="F32" s="8">
        <f t="shared" si="0"/>
        <v>19500</v>
      </c>
      <c r="G32" s="8">
        <f t="shared" si="1"/>
        <v>22000</v>
      </c>
      <c r="H32" s="8">
        <f t="shared" si="2"/>
        <v>13000</v>
      </c>
      <c r="I32" s="8">
        <f t="shared" si="3"/>
        <v>7000</v>
      </c>
    </row>
    <row r="33" spans="1:9" x14ac:dyDescent="0.3">
      <c r="A33">
        <v>15</v>
      </c>
      <c r="B33" s="5">
        <f>22000</f>
        <v>22000</v>
      </c>
      <c r="C33" s="5">
        <v>35000</v>
      </c>
      <c r="D33" s="5">
        <v>19500</v>
      </c>
      <c r="E33" s="5">
        <v>42000</v>
      </c>
      <c r="F33" s="8">
        <f t="shared" si="0"/>
        <v>19500</v>
      </c>
      <c r="G33" s="8">
        <f t="shared" si="1"/>
        <v>22000</v>
      </c>
      <c r="H33" s="8">
        <f t="shared" si="2"/>
        <v>13000</v>
      </c>
      <c r="I33" s="8">
        <f t="shared" si="3"/>
        <v>7000</v>
      </c>
    </row>
    <row r="34" spans="1:9" x14ac:dyDescent="0.3">
      <c r="A34">
        <v>16</v>
      </c>
      <c r="B34" s="5">
        <f>22000</f>
        <v>22000</v>
      </c>
      <c r="C34" s="5">
        <v>35000</v>
      </c>
      <c r="D34" s="5">
        <v>19500</v>
      </c>
      <c r="E34" s="5">
        <v>42000</v>
      </c>
      <c r="F34" s="8">
        <f t="shared" si="0"/>
        <v>19500</v>
      </c>
      <c r="G34" s="8">
        <f t="shared" si="1"/>
        <v>22000</v>
      </c>
      <c r="H34" s="8">
        <f t="shared" si="2"/>
        <v>13000</v>
      </c>
      <c r="I34" s="8">
        <f t="shared" si="3"/>
        <v>7000</v>
      </c>
    </row>
    <row r="35" spans="1:9" x14ac:dyDescent="0.3">
      <c r="A35">
        <v>17</v>
      </c>
      <c r="B35" s="5">
        <f>22000</f>
        <v>22000</v>
      </c>
      <c r="C35" s="5">
        <v>35000</v>
      </c>
      <c r="D35" s="5">
        <v>19500</v>
      </c>
      <c r="E35" s="5">
        <v>42000</v>
      </c>
      <c r="F35" s="8">
        <f t="shared" si="0"/>
        <v>19500</v>
      </c>
      <c r="G35" s="8">
        <f t="shared" si="1"/>
        <v>22000</v>
      </c>
      <c r="H35" s="8">
        <f t="shared" si="2"/>
        <v>13000</v>
      </c>
      <c r="I35" s="8">
        <f t="shared" si="3"/>
        <v>7000</v>
      </c>
    </row>
    <row r="36" spans="1:9" x14ac:dyDescent="0.3">
      <c r="A36">
        <v>18</v>
      </c>
      <c r="B36" s="5">
        <f>22000</f>
        <v>22000</v>
      </c>
      <c r="C36" s="5">
        <v>35000</v>
      </c>
      <c r="D36" s="5">
        <v>19500</v>
      </c>
      <c r="E36" s="5">
        <v>42000</v>
      </c>
      <c r="F36" s="8">
        <f t="shared" si="0"/>
        <v>19500</v>
      </c>
      <c r="G36" s="8">
        <f t="shared" si="1"/>
        <v>22000</v>
      </c>
      <c r="H36" s="8">
        <f t="shared" si="2"/>
        <v>13000</v>
      </c>
      <c r="I36" s="8">
        <f t="shared" si="3"/>
        <v>7000</v>
      </c>
    </row>
    <row r="37" spans="1:9" x14ac:dyDescent="0.3">
      <c r="A37">
        <v>19</v>
      </c>
      <c r="B37" s="5">
        <f>22000</f>
        <v>22000</v>
      </c>
      <c r="C37" s="5">
        <v>35000</v>
      </c>
      <c r="D37" s="5">
        <v>19500</v>
      </c>
      <c r="E37" s="5">
        <v>42000</v>
      </c>
      <c r="F37" s="8">
        <f t="shared" si="0"/>
        <v>19500</v>
      </c>
      <c r="G37" s="8">
        <f t="shared" si="1"/>
        <v>22000</v>
      </c>
      <c r="H37" s="8">
        <f t="shared" si="2"/>
        <v>13000</v>
      </c>
      <c r="I37" s="8">
        <f t="shared" si="3"/>
        <v>7000</v>
      </c>
    </row>
    <row r="38" spans="1:9" x14ac:dyDescent="0.3">
      <c r="A38">
        <v>20</v>
      </c>
      <c r="B38" s="5">
        <f>22000</f>
        <v>22000</v>
      </c>
      <c r="C38" s="5">
        <v>35000</v>
      </c>
      <c r="D38" s="5">
        <v>19500</v>
      </c>
      <c r="E38" s="5">
        <v>42000</v>
      </c>
      <c r="F38" s="8">
        <f t="shared" si="0"/>
        <v>19500</v>
      </c>
      <c r="G38" s="8">
        <f t="shared" si="1"/>
        <v>22000</v>
      </c>
      <c r="H38" s="8">
        <f t="shared" si="2"/>
        <v>13000</v>
      </c>
      <c r="I38" s="8">
        <f t="shared" si="3"/>
        <v>7000</v>
      </c>
    </row>
    <row r="39" spans="1:9" x14ac:dyDescent="0.3">
      <c r="A39">
        <v>21</v>
      </c>
      <c r="B39" s="5">
        <f>22000</f>
        <v>22000</v>
      </c>
      <c r="C39" s="5">
        <v>35000</v>
      </c>
      <c r="D39" s="5">
        <v>19500</v>
      </c>
      <c r="E39" s="5">
        <v>42000</v>
      </c>
      <c r="F39" s="8">
        <f t="shared" si="0"/>
        <v>19500</v>
      </c>
      <c r="G39" s="8">
        <f t="shared" si="1"/>
        <v>22000</v>
      </c>
      <c r="H39" s="8">
        <f t="shared" si="2"/>
        <v>13000</v>
      </c>
      <c r="I39" s="8">
        <f t="shared" si="3"/>
        <v>7000</v>
      </c>
    </row>
    <row r="40" spans="1:9" x14ac:dyDescent="0.3">
      <c r="A40">
        <v>22</v>
      </c>
      <c r="B40" s="5">
        <f>22000</f>
        <v>22000</v>
      </c>
      <c r="C40" s="5">
        <v>35000</v>
      </c>
      <c r="D40" s="5">
        <v>19500</v>
      </c>
      <c r="E40" s="5">
        <v>42000</v>
      </c>
      <c r="F40" s="8">
        <f t="shared" si="0"/>
        <v>19500</v>
      </c>
      <c r="G40" s="8">
        <f t="shared" si="1"/>
        <v>22000</v>
      </c>
      <c r="H40" s="8">
        <f t="shared" si="2"/>
        <v>13000</v>
      </c>
      <c r="I40" s="8">
        <f t="shared" si="3"/>
        <v>7000</v>
      </c>
    </row>
    <row r="41" spans="1:9" x14ac:dyDescent="0.3">
      <c r="A41">
        <v>23</v>
      </c>
      <c r="B41" s="5">
        <f>22000</f>
        <v>22000</v>
      </c>
      <c r="C41" s="5">
        <v>35000</v>
      </c>
      <c r="D41" s="5">
        <v>19500</v>
      </c>
      <c r="E41" s="5">
        <v>42000</v>
      </c>
      <c r="F41" s="8">
        <f t="shared" si="0"/>
        <v>19500</v>
      </c>
      <c r="G41" s="8">
        <f t="shared" si="1"/>
        <v>22000</v>
      </c>
      <c r="H41" s="8">
        <f t="shared" si="2"/>
        <v>13000</v>
      </c>
      <c r="I41" s="8">
        <f t="shared" si="3"/>
        <v>7000</v>
      </c>
    </row>
    <row r="42" spans="1:9" x14ac:dyDescent="0.3">
      <c r="A42">
        <v>24</v>
      </c>
      <c r="B42" s="5">
        <f>22000</f>
        <v>22000</v>
      </c>
      <c r="C42" s="5">
        <v>35000</v>
      </c>
      <c r="D42" s="5">
        <v>19500</v>
      </c>
      <c r="E42" s="5">
        <v>42000</v>
      </c>
      <c r="F42" s="8">
        <f t="shared" si="0"/>
        <v>19500</v>
      </c>
      <c r="G42" s="8">
        <f t="shared" si="1"/>
        <v>22000</v>
      </c>
      <c r="H42" s="8">
        <f t="shared" si="2"/>
        <v>13000</v>
      </c>
      <c r="I42" s="8">
        <f t="shared" si="3"/>
        <v>7000</v>
      </c>
    </row>
    <row r="43" spans="1:9" x14ac:dyDescent="0.3">
      <c r="A43">
        <v>25</v>
      </c>
      <c r="B43" s="5">
        <f>22000</f>
        <v>22000</v>
      </c>
      <c r="C43" s="5">
        <v>35000</v>
      </c>
      <c r="D43" s="5">
        <v>19500</v>
      </c>
      <c r="E43" s="5">
        <v>42000</v>
      </c>
      <c r="F43" s="8">
        <f t="shared" si="0"/>
        <v>19500</v>
      </c>
      <c r="G43" s="8">
        <f t="shared" si="1"/>
        <v>22000</v>
      </c>
      <c r="H43" s="8">
        <f t="shared" si="2"/>
        <v>13000</v>
      </c>
      <c r="I43" s="8">
        <f t="shared" si="3"/>
        <v>7000</v>
      </c>
    </row>
    <row r="44" spans="1:9" x14ac:dyDescent="0.3">
      <c r="A44">
        <v>26</v>
      </c>
      <c r="B44" s="5">
        <f>22000</f>
        <v>22000</v>
      </c>
      <c r="C44" s="5">
        <v>35000</v>
      </c>
      <c r="D44" s="5">
        <v>19500</v>
      </c>
      <c r="E44" s="5">
        <v>42000</v>
      </c>
      <c r="F44" s="8">
        <f t="shared" si="0"/>
        <v>19500</v>
      </c>
      <c r="G44" s="8">
        <f t="shared" si="1"/>
        <v>22000</v>
      </c>
      <c r="H44" s="8">
        <f t="shared" si="2"/>
        <v>13000</v>
      </c>
      <c r="I44" s="8">
        <f t="shared" si="3"/>
        <v>7000</v>
      </c>
    </row>
    <row r="45" spans="1:9" x14ac:dyDescent="0.3">
      <c r="A45">
        <v>27</v>
      </c>
      <c r="B45" s="5">
        <f>22000</f>
        <v>22000</v>
      </c>
      <c r="C45" s="5">
        <v>35000</v>
      </c>
      <c r="D45" s="5">
        <v>19500</v>
      </c>
      <c r="E45" s="5">
        <v>42000</v>
      </c>
      <c r="F45" s="8">
        <f t="shared" si="0"/>
        <v>19500</v>
      </c>
      <c r="G45" s="8">
        <f t="shared" si="1"/>
        <v>22000</v>
      </c>
      <c r="H45" s="8">
        <f t="shared" si="2"/>
        <v>13000</v>
      </c>
      <c r="I45" s="8">
        <f t="shared" si="3"/>
        <v>7000</v>
      </c>
    </row>
    <row r="46" spans="1:9" x14ac:dyDescent="0.3">
      <c r="A46">
        <v>28</v>
      </c>
      <c r="B46" s="5">
        <f>22000</f>
        <v>22000</v>
      </c>
      <c r="C46" s="5">
        <v>35000</v>
      </c>
      <c r="D46" s="5">
        <v>19500</v>
      </c>
      <c r="E46" s="5">
        <v>42000</v>
      </c>
      <c r="F46" s="8">
        <f t="shared" si="0"/>
        <v>19500</v>
      </c>
      <c r="G46" s="8">
        <f t="shared" si="1"/>
        <v>22000</v>
      </c>
      <c r="H46" s="8">
        <f t="shared" si="2"/>
        <v>13000</v>
      </c>
      <c r="I46" s="8">
        <f t="shared" si="3"/>
        <v>7000</v>
      </c>
    </row>
    <row r="47" spans="1:9" x14ac:dyDescent="0.3">
      <c r="A47">
        <v>29</v>
      </c>
      <c r="B47" s="5">
        <f>22000</f>
        <v>22000</v>
      </c>
      <c r="C47" s="5">
        <v>35000</v>
      </c>
      <c r="D47" s="5">
        <v>19500</v>
      </c>
      <c r="E47" s="5">
        <v>42000</v>
      </c>
      <c r="F47" s="8">
        <f t="shared" si="0"/>
        <v>19500</v>
      </c>
      <c r="G47" s="8">
        <f t="shared" si="1"/>
        <v>22000</v>
      </c>
      <c r="H47" s="8">
        <f t="shared" si="2"/>
        <v>13000</v>
      </c>
      <c r="I47" s="8">
        <f t="shared" si="3"/>
        <v>7000</v>
      </c>
    </row>
    <row r="48" spans="1:9" x14ac:dyDescent="0.3">
      <c r="A48">
        <v>30</v>
      </c>
      <c r="B48" s="5">
        <f>22000</f>
        <v>22000</v>
      </c>
      <c r="C48" s="5">
        <v>35000</v>
      </c>
      <c r="D48" s="5">
        <v>19500</v>
      </c>
      <c r="E48" s="5">
        <v>42000</v>
      </c>
      <c r="F48" s="8">
        <f t="shared" si="0"/>
        <v>19500</v>
      </c>
      <c r="G48" s="8">
        <f t="shared" si="1"/>
        <v>22000</v>
      </c>
      <c r="H48" s="8">
        <f t="shared" si="2"/>
        <v>13000</v>
      </c>
      <c r="I48" s="8">
        <f t="shared" si="3"/>
        <v>7000</v>
      </c>
    </row>
    <row r="49" spans="5:11" x14ac:dyDescent="0.3">
      <c r="E49" t="s">
        <v>31</v>
      </c>
      <c r="F49" s="6">
        <f>IRR(F18:F48)</f>
        <v>9.6086109703769074E-2</v>
      </c>
      <c r="G49" s="6">
        <f>IRR(G18:G48)</f>
        <v>0.10440892289803849</v>
      </c>
      <c r="H49" s="6">
        <f>IRR(H18:H48)</f>
        <v>0.17184472656524186</v>
      </c>
      <c r="I49" s="6">
        <f>IRR(I18:I48)</f>
        <v>8.5332090499242508E-2</v>
      </c>
    </row>
    <row r="52" spans="5:11" x14ac:dyDescent="0.3">
      <c r="G52" s="9" t="s">
        <v>25</v>
      </c>
      <c r="H52" s="9" t="s">
        <v>24</v>
      </c>
      <c r="I52" s="9" t="s">
        <v>32</v>
      </c>
      <c r="J52" s="9" t="s">
        <v>13</v>
      </c>
      <c r="K52" s="9" t="s">
        <v>37</v>
      </c>
    </row>
    <row r="53" spans="5:11" x14ac:dyDescent="0.3">
      <c r="G53" t="s">
        <v>26</v>
      </c>
      <c r="H53" s="6">
        <f>F49</f>
        <v>9.6086109703769074E-2</v>
      </c>
      <c r="I53" s="6">
        <f>G49</f>
        <v>0.10440892289803849</v>
      </c>
      <c r="J53" s="6">
        <f>H49</f>
        <v>0.17184472656524186</v>
      </c>
      <c r="K53" s="6">
        <f>I49</f>
        <v>8.5332090499242508E-2</v>
      </c>
    </row>
    <row r="54" spans="5:11" x14ac:dyDescent="0.3">
      <c r="G54" t="s">
        <v>27</v>
      </c>
      <c r="H54" s="4">
        <v>0.1</v>
      </c>
      <c r="I54" s="4">
        <v>0.1</v>
      </c>
      <c r="J54" s="4">
        <v>0.1</v>
      </c>
      <c r="K54" s="4">
        <v>0.1</v>
      </c>
    </row>
    <row r="55" spans="5:11" x14ac:dyDescent="0.3">
      <c r="G55" t="s">
        <v>28</v>
      </c>
      <c r="H55" t="s">
        <v>34</v>
      </c>
      <c r="I55" t="s">
        <v>36</v>
      </c>
      <c r="J55" t="s">
        <v>36</v>
      </c>
      <c r="K55" t="s">
        <v>36</v>
      </c>
    </row>
    <row r="56" spans="5:11" x14ac:dyDescent="0.3">
      <c r="G56" t="s">
        <v>29</v>
      </c>
      <c r="H56" t="s">
        <v>35</v>
      </c>
      <c r="I56" t="s">
        <v>20</v>
      </c>
      <c r="J56" t="s">
        <v>21</v>
      </c>
      <c r="K56" s="9" t="s">
        <v>21</v>
      </c>
    </row>
    <row r="57" spans="5:11" x14ac:dyDescent="0.3">
      <c r="G57" t="s">
        <v>30</v>
      </c>
      <c r="H57" t="s">
        <v>22</v>
      </c>
      <c r="I57" t="s">
        <v>35</v>
      </c>
      <c r="J57" t="s">
        <v>20</v>
      </c>
      <c r="K57" t="s">
        <v>23</v>
      </c>
    </row>
  </sheetData>
  <pageMargins left="0.7" right="0.7" top="0.75" bottom="0.75" header="0.3" footer="0.3"/>
  <pageSetup scale="77" orientation="landscape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7D440210FBDF4B8AF92FDDA92074DC" ma:contentTypeVersion="6" ma:contentTypeDescription="Crear nuevo documento." ma:contentTypeScope="" ma:versionID="092cf47783a3ec92a045ef649fb58dc2">
  <xsd:schema xmlns:xsd="http://www.w3.org/2001/XMLSchema" xmlns:xs="http://www.w3.org/2001/XMLSchema" xmlns:p="http://schemas.microsoft.com/office/2006/metadata/properties" xmlns:ns2="8b7fa946-b8a2-4fc5-87a7-5d8b17bd94ee" xmlns:ns3="4f9e959f-8cc9-4b95-b013-6b3eed7dad71" targetNamespace="http://schemas.microsoft.com/office/2006/metadata/properties" ma:root="true" ma:fieldsID="8d125eb320cfd2118aaa1c03e27fdc33" ns2:_="" ns3:_="">
    <xsd:import namespace="8b7fa946-b8a2-4fc5-87a7-5d8b17bd94ee"/>
    <xsd:import namespace="4f9e959f-8cc9-4b95-b013-6b3eed7dad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7fa946-b8a2-4fc5-87a7-5d8b17bd94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e959f-8cc9-4b95-b013-6b3eed7dad7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30D6D2-FD59-466A-A8F2-201695E858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7fa946-b8a2-4fc5-87a7-5d8b17bd94ee"/>
    <ds:schemaRef ds:uri="4f9e959f-8cc9-4b95-b013-6b3eed7dad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00FD55-9D6C-4951-8747-7F0A53E63F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6B6257-CBAE-4389-B581-0647105F030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</dc:creator>
  <cp:keywords/>
  <dc:description/>
  <cp:lastModifiedBy>Azurdia</cp:lastModifiedBy>
  <cp:revision/>
  <dcterms:created xsi:type="dcterms:W3CDTF">2012-09-28T00:25:27Z</dcterms:created>
  <dcterms:modified xsi:type="dcterms:W3CDTF">2021-10-22T02:26:16Z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0x0101004C7D440210FBDF4B8AF92FDDA92074DC</vt:lpwstr>
  </property>
</Properties>
</file>