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cuments\Ingeniería Económica\Capítulo 4 Tasa de Interés\"/>
    </mc:Choice>
  </mc:AlternateContent>
  <xr:revisionPtr revIDLastSave="0" documentId="8_{FBB721E9-9304-4F9C-9E9D-77B69BACDB61}" xr6:coauthVersionLast="47" xr6:coauthVersionMax="47" xr10:uidLastSave="{00000000-0000-0000-0000-000000000000}"/>
  <bookViews>
    <workbookView xWindow="-108" yWindow="-108" windowWidth="23256" windowHeight="12576" xr2:uid="{D0396D37-324F-40EC-AA2A-7EDA1FA843EB}"/>
  </bookViews>
  <sheets>
    <sheet name="CONVERSIÓN DE TA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G62" i="1"/>
  <c r="J51" i="1"/>
  <c r="J54" i="1"/>
  <c r="E53" i="1"/>
  <c r="J42" i="1"/>
  <c r="J44" i="1"/>
  <c r="E44" i="1"/>
  <c r="J34" i="1"/>
  <c r="J36" i="1"/>
  <c r="E36" i="1"/>
  <c r="F29" i="1"/>
  <c r="F27" i="1"/>
  <c r="H19" i="1"/>
  <c r="H21" i="1"/>
  <c r="H12" i="1"/>
  <c r="H14" i="1"/>
  <c r="H4" i="1"/>
  <c r="H6" i="1"/>
  <c r="D7" i="1"/>
</calcChain>
</file>

<file path=xl/sharedStrings.xml><?xml version="1.0" encoding="utf-8"?>
<sst xmlns="http://schemas.openxmlformats.org/spreadsheetml/2006/main" count="49" uniqueCount="39">
  <si>
    <t>r = tasa nominal</t>
  </si>
  <si>
    <t>m = número de capitalizaciones en el período</t>
  </si>
  <si>
    <t>i = tasa efectiva</t>
  </si>
  <si>
    <t>m = 1/2</t>
  </si>
  <si>
    <t>r anual = 12%</t>
  </si>
  <si>
    <t>r trimestral =?</t>
  </si>
  <si>
    <t>i anual = 12.7%</t>
  </si>
  <si>
    <t>r trimestral = 0.1196/4</t>
  </si>
  <si>
    <t>i mensual =?</t>
  </si>
  <si>
    <t>r mensual = 4 %</t>
  </si>
  <si>
    <t>i semestral =?</t>
  </si>
  <si>
    <t>m = 6 veces se paga interés en un semestre</t>
  </si>
  <si>
    <t>r semestral = 4% * 6 meses</t>
  </si>
  <si>
    <t>i anual =?</t>
  </si>
  <si>
    <t>r trimestral = 4%</t>
  </si>
  <si>
    <t>r anual = 4% * 4 =</t>
  </si>
  <si>
    <t>r trimestral = 5%</t>
  </si>
  <si>
    <t>m = 2 veces se paga intereses en un semestre</t>
  </si>
  <si>
    <t>r semestral = 5%* 2  =</t>
  </si>
  <si>
    <t>m = 4 veces se paga el interés en un año</t>
  </si>
  <si>
    <t>i mensual=?</t>
  </si>
  <si>
    <t xml:space="preserve">r anual = 16% </t>
  </si>
  <si>
    <t>m =continuo</t>
  </si>
  <si>
    <t>r semestral =?</t>
  </si>
  <si>
    <t>m = 12 en un año</t>
  </si>
  <si>
    <t>m = 6 veces en un semestre</t>
  </si>
  <si>
    <t>m = 1 vez en el semestre</t>
  </si>
  <si>
    <t>m = 2 en un año</t>
  </si>
  <si>
    <t>r = i cuando m =1</t>
  </si>
  <si>
    <t>i trimestral =?</t>
  </si>
  <si>
    <t>(recordarse!!!!)</t>
  </si>
  <si>
    <t>m = continuo</t>
  </si>
  <si>
    <t>r =</t>
  </si>
  <si>
    <t>anual</t>
  </si>
  <si>
    <t xml:space="preserve">r trimestral = </t>
  </si>
  <si>
    <t>r = 20% anual</t>
  </si>
  <si>
    <t>m = 12 veces en el año</t>
  </si>
  <si>
    <t>r mensual =  20% / 12</t>
  </si>
  <si>
    <t>m = 1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</si>
</sst>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9" fontId="0" fillId="0" borderId="0" xfId="1" applyFont="1"/>
    <xf numFmtId="10" fontId="2" fillId="0" borderId="0" xfId="1" applyNumberFormat="1" applyFont="1"/>
    <xf numFmtId="0" fontId="4" fillId="0" borderId="0" xfId="0" applyFont="1"/>
    <xf numFmtId="10" fontId="2" fillId="0" borderId="0" xfId="0" applyNumberFormat="1" applyFont="1"/>
    <xf numFmtId="0" fontId="0" fillId="0" borderId="0" xfId="0" applyFill="1"/>
    <xf numFmtId="10" fontId="2" fillId="0" borderId="0" xfId="1" applyNumberFormat="1" applyFont="1" applyFill="1"/>
    <xf numFmtId="0" fontId="2" fillId="0" borderId="0" xfId="0" applyFont="1" applyFill="1"/>
    <xf numFmtId="10" fontId="0" fillId="0" borderId="0" xfId="1" applyNumberFormat="1" applyFont="1" applyFill="1"/>
    <xf numFmtId="0" fontId="0" fillId="0" borderId="0" xfId="0" applyFill="1" applyAlignment="1">
      <alignment horizontal="right"/>
    </xf>
    <xf numFmtId="10" fontId="5" fillId="0" borderId="0" xfId="0" applyNumberFormat="1" applyFont="1" applyFill="1"/>
    <xf numFmtId="0" fontId="6" fillId="0" borderId="0" xfId="0" applyFont="1"/>
    <xf numFmtId="0" fontId="3" fillId="0" borderId="0" xfId="0" applyFont="1"/>
    <xf numFmtId="9" fontId="3" fillId="0" borderId="0" xfId="0" applyNumberFormat="1" applyFont="1"/>
    <xf numFmtId="10" fontId="7" fillId="0" borderId="0" xfId="1" applyNumberFormat="1" applyFont="1" applyFill="1"/>
    <xf numFmtId="9" fontId="3" fillId="0" borderId="0" xfId="0" applyNumberFormat="1" applyFont="1" applyFill="1"/>
    <xf numFmtId="9" fontId="0" fillId="0" borderId="0" xfId="0" applyNumberFormat="1" applyFill="1"/>
    <xf numFmtId="9" fontId="0" fillId="0" borderId="0" xfId="1" applyFont="1" applyFill="1" applyAlignment="1">
      <alignment horizontal="center"/>
    </xf>
    <xf numFmtId="10" fontId="2" fillId="0" borderId="0" xfId="0" applyNumberFormat="1" applyFont="1" applyFill="1"/>
    <xf numFmtId="9" fontId="3" fillId="0" borderId="0" xfId="1" applyFont="1" applyFill="1"/>
    <xf numFmtId="0" fontId="7" fillId="0" borderId="0" xfId="0" applyFont="1" applyFill="1"/>
    <xf numFmtId="10" fontId="3" fillId="0" borderId="0" xfId="1" applyNumberFormat="1" applyFont="1" applyFill="1"/>
    <xf numFmtId="10" fontId="3" fillId="0" borderId="0" xfId="0" applyNumberFormat="1" applyFont="1" applyFill="1"/>
    <xf numFmtId="0" fontId="5" fillId="0" borderId="0" xfId="0" applyFont="1"/>
    <xf numFmtId="10" fontId="5" fillId="2" borderId="0" xfId="1" applyNumberFormat="1" applyFont="1" applyFill="1"/>
    <xf numFmtId="9" fontId="1" fillId="0" borderId="0" xfId="1" applyFont="1" applyAlignment="1">
      <alignment horizontal="left"/>
    </xf>
    <xf numFmtId="0" fontId="5" fillId="0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50106</xdr:colOff>
      <xdr:row>0</xdr:row>
      <xdr:rowOff>93069</xdr:rowOff>
    </xdr:from>
    <xdr:to>
      <xdr:col>8</xdr:col>
      <xdr:colOff>21464</xdr:colOff>
      <xdr:row>2</xdr:row>
      <xdr:rowOff>64494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357430D-1BFB-48F8-9210-8AA42C1BE508}"/>
            </a:ext>
          </a:extLst>
        </xdr:cNvPr>
        <xdr:cNvSpPr txBox="1"/>
      </xdr:nvSpPr>
      <xdr:spPr>
        <a:xfrm>
          <a:off x="50106" y="93069"/>
          <a:ext cx="6324935" cy="336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Un banco ofrece préstamos a una tasa del 4% mensual.  Calcule la tasa de interés efectiva semestral.</a:t>
          </a:r>
        </a:p>
        <a:p>
          <a:endParaRPr lang="es-GT" sz="1100"/>
        </a:p>
      </xdr:txBody>
    </xdr:sp>
    <xdr:clientData/>
  </xdr:twoCellAnchor>
  <xdr:oneCellAnchor>
    <xdr:from>
      <xdr:col>9</xdr:col>
      <xdr:colOff>471150</xdr:colOff>
      <xdr:row>3</xdr:row>
      <xdr:rowOff>53259</xdr:rowOff>
    </xdr:from>
    <xdr:ext cx="1206548" cy="318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CFEBB9D-3938-4892-86B0-EEA8AB21A1DA}"/>
                </a:ext>
              </a:extLst>
            </xdr:cNvPr>
            <xdr:cNvSpPr txBox="1"/>
          </xdr:nvSpPr>
          <xdr:spPr>
            <a:xfrm>
              <a:off x="7618925" y="600611"/>
              <a:ext cx="1206548" cy="318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𝒓</m:t>
                                </m:r>
                              </m:num>
                              <m:den>
                                <m: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𝒎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CFEBB9D-3938-4892-86B0-EEA8AB21A1DA}"/>
                </a:ext>
              </a:extLst>
            </xdr:cNvPr>
            <xdr:cNvSpPr txBox="1"/>
          </xdr:nvSpPr>
          <xdr:spPr>
            <a:xfrm>
              <a:off x="7618925" y="600611"/>
              <a:ext cx="1206548" cy="318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𝒓/𝒎)^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𝒎−𝟏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22805</xdr:colOff>
      <xdr:row>8</xdr:row>
      <xdr:rowOff>68418</xdr:rowOff>
    </xdr:from>
    <xdr:to>
      <xdr:col>7</xdr:col>
      <xdr:colOff>788360</xdr:colOff>
      <xdr:row>10</xdr:row>
      <xdr:rowOff>39843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FECA541-00CD-4318-B762-00C10973C736}"/>
            </a:ext>
          </a:extLst>
        </xdr:cNvPr>
        <xdr:cNvSpPr txBox="1"/>
      </xdr:nvSpPr>
      <xdr:spPr>
        <a:xfrm>
          <a:off x="22805" y="1531458"/>
          <a:ext cx="6312915" cy="337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Si la tasa de interés se expresa como 4% trimestral, encontrar la tasa de interés efectiva anual.</a:t>
          </a:r>
        </a:p>
        <a:p>
          <a:endParaRPr lang="es-GT" sz="1100"/>
        </a:p>
      </xdr:txBody>
    </xdr:sp>
    <xdr:clientData/>
  </xdr:twoCellAnchor>
  <xdr:twoCellAnchor>
    <xdr:from>
      <xdr:col>0</xdr:col>
      <xdr:colOff>32197</xdr:colOff>
      <xdr:row>15</xdr:row>
      <xdr:rowOff>139520</xdr:rowOff>
    </xdr:from>
    <xdr:to>
      <xdr:col>8</xdr:col>
      <xdr:colOff>3555</xdr:colOff>
      <xdr:row>17</xdr:row>
      <xdr:rowOff>116312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65E4F6D-64CE-4904-9E22-F2E85DEB1181}"/>
            </a:ext>
          </a:extLst>
        </xdr:cNvPr>
        <xdr:cNvSpPr txBox="1"/>
      </xdr:nvSpPr>
      <xdr:spPr>
        <a:xfrm>
          <a:off x="32197" y="2876281"/>
          <a:ext cx="6324935" cy="3416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Si la tasa de interés se expresa como 5% trimestral, encontrar la tasa efectiva semestral.</a:t>
          </a:r>
        </a:p>
        <a:p>
          <a:endParaRPr lang="es-GT" sz="1100"/>
        </a:p>
      </xdr:txBody>
    </xdr:sp>
    <xdr:clientData/>
  </xdr:twoCellAnchor>
  <xdr:twoCellAnchor>
    <xdr:from>
      <xdr:col>0</xdr:col>
      <xdr:colOff>25490</xdr:colOff>
      <xdr:row>23</xdr:row>
      <xdr:rowOff>4025</xdr:rowOff>
    </xdr:from>
    <xdr:to>
      <xdr:col>8</xdr:col>
      <xdr:colOff>186476</xdr:colOff>
      <xdr:row>24</xdr:row>
      <xdr:rowOff>105984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26635DF-F0A9-4836-93EE-DA6780188FDD}"/>
            </a:ext>
          </a:extLst>
        </xdr:cNvPr>
        <xdr:cNvSpPr txBox="1"/>
      </xdr:nvSpPr>
      <xdr:spPr>
        <a:xfrm>
          <a:off x="25490" y="4200391"/>
          <a:ext cx="6514563" cy="284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Si la tasa es de 16% anual, </a:t>
          </a:r>
          <a:r>
            <a:rPr lang="es-GT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capitalizable continuamente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calcular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tasa de interés efectiva mensual y anual </a:t>
          </a:r>
        </a:p>
        <a:p>
          <a:endParaRPr lang="es-GT" sz="1100"/>
        </a:p>
      </xdr:txBody>
    </xdr:sp>
    <xdr:clientData/>
  </xdr:twoCellAnchor>
  <xdr:oneCellAnchor>
    <xdr:from>
      <xdr:col>9</xdr:col>
      <xdr:colOff>41589</xdr:colOff>
      <xdr:row>24</xdr:row>
      <xdr:rowOff>171719</xdr:rowOff>
    </xdr:from>
    <xdr:ext cx="75296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3FC748E-5A1F-4020-ACC6-1A09F12AD51F}"/>
                </a:ext>
              </a:extLst>
            </xdr:cNvPr>
            <xdr:cNvSpPr txBox="1"/>
          </xdr:nvSpPr>
          <xdr:spPr>
            <a:xfrm>
              <a:off x="7189364" y="4550536"/>
              <a:ext cx="7529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3FC748E-5A1F-4020-ACC6-1A09F12AD51F}"/>
                </a:ext>
              </a:extLst>
            </xdr:cNvPr>
            <xdr:cNvSpPr txBox="1"/>
          </xdr:nvSpPr>
          <xdr:spPr>
            <a:xfrm>
              <a:off x="7189364" y="4550536"/>
              <a:ext cx="7529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𝒊= 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𝒓−𝟏</a:t>
              </a:r>
              <a:endParaRPr lang="es-GT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30</xdr:row>
      <xdr:rowOff>105941</xdr:rowOff>
    </xdr:from>
    <xdr:to>
      <xdr:col>10</xdr:col>
      <xdr:colOff>0</xdr:colOff>
      <xdr:row>32</xdr:row>
      <xdr:rowOff>82407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B169AE5-49EF-4328-8575-7D1BD8E2C578}"/>
            </a:ext>
          </a:extLst>
        </xdr:cNvPr>
        <xdr:cNvSpPr txBox="1"/>
      </xdr:nvSpPr>
      <xdr:spPr>
        <a:xfrm>
          <a:off x="0" y="5579462"/>
          <a:ext cx="7941972" cy="34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Un interés de 12% anual 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compuesto </a:t>
          </a:r>
          <a:r>
            <a:rPr lang="es-G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mensualmente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¿a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cuáles tasa nominal y efectiva por 6 meses equivale?</a:t>
          </a:r>
        </a:p>
        <a:p>
          <a:endParaRPr lang="es-GT" sz="1100"/>
        </a:p>
      </xdr:txBody>
    </xdr:sp>
    <xdr:clientData/>
  </xdr:twoCellAnchor>
  <xdr:twoCellAnchor>
    <xdr:from>
      <xdr:col>0</xdr:col>
      <xdr:colOff>26574</xdr:colOff>
      <xdr:row>38</xdr:row>
      <xdr:rowOff>156348</xdr:rowOff>
    </xdr:from>
    <xdr:to>
      <xdr:col>10</xdr:col>
      <xdr:colOff>575643</xdr:colOff>
      <xdr:row>40</xdr:row>
      <xdr:rowOff>132816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F7E85A7-6977-4D50-A988-0E77B2ECB439}"/>
            </a:ext>
          </a:extLst>
        </xdr:cNvPr>
        <xdr:cNvSpPr txBox="1"/>
      </xdr:nvSpPr>
      <xdr:spPr>
        <a:xfrm>
          <a:off x="26574" y="7089475"/>
          <a:ext cx="8491041" cy="341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Un interés de 12% anual 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compuesto </a:t>
          </a:r>
          <a:r>
            <a:rPr lang="es-G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semestralmente.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¿a cuáles tasa nominal y efectiva por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meses equivale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s-GT" sz="1100"/>
        </a:p>
      </xdr:txBody>
    </xdr:sp>
    <xdr:clientData/>
  </xdr:twoCellAnchor>
  <xdr:twoCellAnchor>
    <xdr:from>
      <xdr:col>0</xdr:col>
      <xdr:colOff>31664</xdr:colOff>
      <xdr:row>47</xdr:row>
      <xdr:rowOff>25923</xdr:rowOff>
    </xdr:from>
    <xdr:to>
      <xdr:col>10</xdr:col>
      <xdr:colOff>580733</xdr:colOff>
      <xdr:row>49</xdr:row>
      <xdr:rowOff>2390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ED2CD787-133C-4D19-901F-D37E5D29EB8A}"/>
            </a:ext>
          </a:extLst>
        </xdr:cNvPr>
        <xdr:cNvSpPr txBox="1"/>
      </xdr:nvSpPr>
      <xdr:spPr>
        <a:xfrm>
          <a:off x="31664" y="8601106"/>
          <a:ext cx="8491041" cy="341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Un interés de 12% anual compuesto </a:t>
          </a:r>
          <a:r>
            <a:rPr lang="es-G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semestralmente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, ¿a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cuáles tasa nominal y efectiva por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meses equivale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s-GT" sz="1100"/>
        </a:p>
      </xdr:txBody>
    </xdr:sp>
    <xdr:clientData/>
  </xdr:twoCellAnchor>
  <xdr:twoCellAnchor>
    <xdr:from>
      <xdr:col>0</xdr:col>
      <xdr:colOff>42929</xdr:colOff>
      <xdr:row>55</xdr:row>
      <xdr:rowOff>160986</xdr:rowOff>
    </xdr:from>
    <xdr:to>
      <xdr:col>10</xdr:col>
      <xdr:colOff>591998</xdr:colOff>
      <xdr:row>57</xdr:row>
      <xdr:rowOff>137454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B61C80F-D008-470B-B767-DF6EF87D5852}"/>
            </a:ext>
          </a:extLst>
        </xdr:cNvPr>
        <xdr:cNvSpPr txBox="1"/>
      </xdr:nvSpPr>
      <xdr:spPr>
        <a:xfrm>
          <a:off x="42929" y="10195775"/>
          <a:ext cx="8491041" cy="341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Cual sería la tasa de interés nominal trimestral si se tiene una tasa de interés anual efectivo del 12.7%, compuesto continuo</a:t>
          </a:r>
        </a:p>
        <a:p>
          <a:endParaRPr lang="es-GT" sz="1100"/>
        </a:p>
      </xdr:txBody>
    </xdr:sp>
    <xdr:clientData/>
  </xdr:twoCellAnchor>
  <xdr:twoCellAnchor>
    <xdr:from>
      <xdr:col>0</xdr:col>
      <xdr:colOff>59029</xdr:colOff>
      <xdr:row>64</xdr:row>
      <xdr:rowOff>5366</xdr:rowOff>
    </xdr:from>
    <xdr:to>
      <xdr:col>10</xdr:col>
      <xdr:colOff>608098</xdr:colOff>
      <xdr:row>65</xdr:row>
      <xdr:rowOff>164284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FC8E466-3438-45D1-96FE-A2F4AFD99BF9}"/>
            </a:ext>
          </a:extLst>
        </xdr:cNvPr>
        <xdr:cNvSpPr txBox="1"/>
      </xdr:nvSpPr>
      <xdr:spPr>
        <a:xfrm>
          <a:off x="59029" y="11682211"/>
          <a:ext cx="8491041" cy="341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Cual sería la tasa de interés efectiva mensual si se tiene una tasa del 20% anual capitalizable </a:t>
          </a:r>
          <a:r>
            <a:rPr lang="es-G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mensualmente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s-GT" sz="1100"/>
        </a:p>
      </xdr:txBody>
    </xdr:sp>
    <xdr:clientData/>
  </xdr:twoCellAnchor>
  <xdr:oneCellAnchor>
    <xdr:from>
      <xdr:col>4</xdr:col>
      <xdr:colOff>177085</xdr:colOff>
      <xdr:row>4</xdr:row>
      <xdr:rowOff>53662</xdr:rowOff>
    </xdr:from>
    <xdr:ext cx="2104935" cy="4287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04CFEC-ED2E-4F79-A368-9FF654E51A31}"/>
                </a:ext>
              </a:extLst>
            </xdr:cNvPr>
            <xdr:cNvSpPr txBox="1"/>
          </xdr:nvSpPr>
          <xdr:spPr>
            <a:xfrm>
              <a:off x="3353874" y="783465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𝒔𝒆𝒎𝒆𝒔𝒕𝒓𝒂𝒍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𝟐𝟒</m:t>
                                </m:r>
                              </m:num>
                              <m:den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𝟔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04CFEC-ED2E-4F79-A368-9FF654E51A31}"/>
                </a:ext>
              </a:extLst>
            </xdr:cNvPr>
            <xdr:cNvSpPr txBox="1"/>
          </xdr:nvSpPr>
          <xdr:spPr>
            <a:xfrm>
              <a:off x="3353874" y="783465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𝒔𝒆𝒎𝒆𝒔𝒕𝒓𝒂𝒍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𝟎.𝟐𝟒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321971</xdr:colOff>
      <xdr:row>11</xdr:row>
      <xdr:rowOff>182450</xdr:rowOff>
    </xdr:from>
    <xdr:ext cx="1812611" cy="4287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4703096-0C45-4B99-A3E0-82BF0231A527}"/>
                </a:ext>
              </a:extLst>
            </xdr:cNvPr>
            <xdr:cNvSpPr txBox="1"/>
          </xdr:nvSpPr>
          <xdr:spPr>
            <a:xfrm>
              <a:off x="3498760" y="2189408"/>
              <a:ext cx="1812611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𝒂𝒏𝒖𝒂𝒍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𝟏𝟔</m:t>
                                </m:r>
                              </m:num>
                              <m:den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𝟒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4703096-0C45-4B99-A3E0-82BF0231A527}"/>
                </a:ext>
              </a:extLst>
            </xdr:cNvPr>
            <xdr:cNvSpPr txBox="1"/>
          </xdr:nvSpPr>
          <xdr:spPr>
            <a:xfrm>
              <a:off x="3498760" y="2189408"/>
              <a:ext cx="1812611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𝒂𝒏𝒖𝒂𝒍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𝟎.𝟏𝟔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139521</xdr:colOff>
      <xdr:row>18</xdr:row>
      <xdr:rowOff>144887</xdr:rowOff>
    </xdr:from>
    <xdr:ext cx="2104935" cy="4287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C5B64895-EFA8-4153-AC1E-991DF5BB9EBE}"/>
                </a:ext>
              </a:extLst>
            </xdr:cNvPr>
            <xdr:cNvSpPr txBox="1"/>
          </xdr:nvSpPr>
          <xdr:spPr>
            <a:xfrm>
              <a:off x="3316310" y="3429000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𝒔𝒆𝒎𝒆𝒔𝒕𝒓𝒂𝒍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𝟏𝟎</m:t>
                                </m:r>
                              </m:num>
                              <m:den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C5B64895-EFA8-4153-AC1E-991DF5BB9EBE}"/>
                </a:ext>
              </a:extLst>
            </xdr:cNvPr>
            <xdr:cNvSpPr txBox="1"/>
          </xdr:nvSpPr>
          <xdr:spPr>
            <a:xfrm>
              <a:off x="3316310" y="3429000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 𝒔𝒆𝒎𝒆𝒔𝒕𝒓𝒂𝒍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𝟎.𝟏𝟎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584917</xdr:colOff>
      <xdr:row>26</xdr:row>
      <xdr:rowOff>5367</xdr:rowOff>
    </xdr:from>
    <xdr:ext cx="1398267" cy="1960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8664003-F9F6-4FE4-9C98-05D31C81F20B}"/>
                </a:ext>
              </a:extLst>
            </xdr:cNvPr>
            <xdr:cNvSpPr txBox="1"/>
          </xdr:nvSpPr>
          <xdr:spPr>
            <a:xfrm>
              <a:off x="2173311" y="4749085"/>
              <a:ext cx="1398267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𝒂𝒏𝒖𝒂𝒍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𝟏𝟔</m:t>
                        </m:r>
                      </m:sup>
                    </m:sSup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8664003-F9F6-4FE4-9C98-05D31C81F20B}"/>
                </a:ext>
              </a:extLst>
            </xdr:cNvPr>
            <xdr:cNvSpPr txBox="1"/>
          </xdr:nvSpPr>
          <xdr:spPr>
            <a:xfrm>
              <a:off x="2173311" y="4749085"/>
              <a:ext cx="1398267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 𝒂𝒏𝒖𝒂𝒍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𝒆^(</a:t>
              </a:r>
              <a:r>
                <a:rPr lang="es-MX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𝟎.𝟏𝟔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311241</xdr:colOff>
      <xdr:row>28</xdr:row>
      <xdr:rowOff>5366</xdr:rowOff>
    </xdr:from>
    <xdr:ext cx="1796581" cy="1987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9A446754-2762-4023-BBE4-F1AFDD25E26A}"/>
                </a:ext>
              </a:extLst>
            </xdr:cNvPr>
            <xdr:cNvSpPr txBox="1"/>
          </xdr:nvSpPr>
          <xdr:spPr>
            <a:xfrm>
              <a:off x="1899635" y="5113986"/>
              <a:ext cx="1796581" cy="19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𝒎𝒆𝒏𝒔𝒖𝒂𝒍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𝟏𝟔</m:t>
                        </m:r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s-MX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𝟏𝟐</m:t>
                        </m:r>
                      </m:sup>
                    </m:sSup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9A446754-2762-4023-BBE4-F1AFDD25E26A}"/>
                </a:ext>
              </a:extLst>
            </xdr:cNvPr>
            <xdr:cNvSpPr txBox="1"/>
          </xdr:nvSpPr>
          <xdr:spPr>
            <a:xfrm>
              <a:off x="1899635" y="5113986"/>
              <a:ext cx="1796581" cy="19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 𝒎𝒆𝒏𝒔𝒖𝒂𝒍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𝒆^(</a:t>
              </a:r>
              <a:r>
                <a:rPr lang="es-MX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𝟎.𝟏𝟔/𝟏𝟐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5366</xdr:colOff>
      <xdr:row>34</xdr:row>
      <xdr:rowOff>53663</xdr:rowOff>
    </xdr:from>
    <xdr:ext cx="2104935" cy="4287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F65A6946-462B-4119-8442-33B4EFB5777B}"/>
                </a:ext>
              </a:extLst>
            </xdr:cNvPr>
            <xdr:cNvSpPr txBox="1"/>
          </xdr:nvSpPr>
          <xdr:spPr>
            <a:xfrm>
              <a:off x="4770549" y="6256987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𝒔𝒆𝒎𝒆𝒔𝒕𝒓𝒂𝒍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𝟎𝟔</m:t>
                                </m:r>
                              </m:num>
                              <m:den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𝟔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F65A6946-462B-4119-8442-33B4EFB5777B}"/>
                </a:ext>
              </a:extLst>
            </xdr:cNvPr>
            <xdr:cNvSpPr txBox="1"/>
          </xdr:nvSpPr>
          <xdr:spPr>
            <a:xfrm>
              <a:off x="4770549" y="6256987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𝒔𝒆𝒎𝒆𝒔𝒕𝒓𝒂𝒍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𝟎.𝟎𝟔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697606</xdr:colOff>
      <xdr:row>34</xdr:row>
      <xdr:rowOff>177084</xdr:rowOff>
    </xdr:from>
    <xdr:ext cx="159075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5BF096E1-30F7-412B-B9E0-BDF54A2892E9}"/>
                </a:ext>
              </a:extLst>
            </xdr:cNvPr>
            <xdr:cNvSpPr txBox="1"/>
          </xdr:nvSpPr>
          <xdr:spPr>
            <a:xfrm>
              <a:off x="1491803" y="6380408"/>
              <a:ext cx="15907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𝒓</m:t>
                  </m:r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𝒔𝒆𝒎𝒆𝒔𝒕𝒓𝒂𝒍</m:t>
                  </m:r>
                  <m:r>
                    <a:rPr lang="es-ES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GT" sz="1200" b="1">
                  <a:solidFill>
                    <a:srgbClr val="FF0000"/>
                  </a:solidFill>
                </a:rPr>
                <a:t> 12% / 2</a:t>
              </a:r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5BF096E1-30F7-412B-B9E0-BDF54A2892E9}"/>
                </a:ext>
              </a:extLst>
            </xdr:cNvPr>
            <xdr:cNvSpPr txBox="1"/>
          </xdr:nvSpPr>
          <xdr:spPr>
            <a:xfrm>
              <a:off x="1491803" y="6380408"/>
              <a:ext cx="15907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 𝒔𝒆𝒎𝒆𝒔𝒕𝒓𝒂𝒍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GT" sz="1200" b="1">
                  <a:solidFill>
                    <a:srgbClr val="FF0000"/>
                  </a:solidFill>
                </a:rPr>
                <a:t> 12% / 2</a:t>
              </a:r>
            </a:p>
          </xdr:txBody>
        </xdr:sp>
      </mc:Fallback>
    </mc:AlternateContent>
    <xdr:clientData/>
  </xdr:oneCellAnchor>
  <xdr:oneCellAnchor>
    <xdr:from>
      <xdr:col>1</xdr:col>
      <xdr:colOff>794197</xdr:colOff>
      <xdr:row>43</xdr:row>
      <xdr:rowOff>0</xdr:rowOff>
    </xdr:from>
    <xdr:ext cx="159075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6AD84D4-47C4-4360-A9FC-3D7415959C94}"/>
                </a:ext>
              </a:extLst>
            </xdr:cNvPr>
            <xdr:cNvSpPr txBox="1"/>
          </xdr:nvSpPr>
          <xdr:spPr>
            <a:xfrm>
              <a:off x="1588394" y="7845380"/>
              <a:ext cx="15907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𝒓</m:t>
                  </m:r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𝒔𝒆𝒎𝒆𝒔𝒕𝒓𝒂𝒍</m:t>
                  </m:r>
                  <m:r>
                    <a:rPr lang="es-ES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GT" sz="1200" b="1">
                  <a:solidFill>
                    <a:srgbClr val="FF0000"/>
                  </a:solidFill>
                </a:rPr>
                <a:t> 12% / 2</a:t>
              </a:r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6AD84D4-47C4-4360-A9FC-3D7415959C94}"/>
                </a:ext>
              </a:extLst>
            </xdr:cNvPr>
            <xdr:cNvSpPr txBox="1"/>
          </xdr:nvSpPr>
          <xdr:spPr>
            <a:xfrm>
              <a:off x="1588394" y="7845380"/>
              <a:ext cx="15907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 𝒔𝒆𝒎𝒆𝒔𝒕𝒓𝒂𝒍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GT" sz="1200" b="1">
                  <a:solidFill>
                    <a:srgbClr val="FF0000"/>
                  </a:solidFill>
                </a:rPr>
                <a:t> 12% / 2</a:t>
              </a:r>
            </a:p>
          </xdr:txBody>
        </xdr:sp>
      </mc:Fallback>
    </mc:AlternateContent>
    <xdr:clientData/>
  </xdr:oneCellAnchor>
  <xdr:oneCellAnchor>
    <xdr:from>
      <xdr:col>6</xdr:col>
      <xdr:colOff>5367</xdr:colOff>
      <xdr:row>42</xdr:row>
      <xdr:rowOff>10732</xdr:rowOff>
    </xdr:from>
    <xdr:ext cx="2104935" cy="4287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F462530-B512-4F6B-B34A-44F285045545}"/>
                </a:ext>
              </a:extLst>
            </xdr:cNvPr>
            <xdr:cNvSpPr txBox="1"/>
          </xdr:nvSpPr>
          <xdr:spPr>
            <a:xfrm>
              <a:off x="4770550" y="7673662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𝒔𝒆𝒎𝒆𝒔𝒕𝒓𝒂𝒍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𝟎𝟔</m:t>
                                </m:r>
                              </m:num>
                              <m:den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F462530-B512-4F6B-B34A-44F285045545}"/>
                </a:ext>
              </a:extLst>
            </xdr:cNvPr>
            <xdr:cNvSpPr txBox="1"/>
          </xdr:nvSpPr>
          <xdr:spPr>
            <a:xfrm>
              <a:off x="4770550" y="7673662"/>
              <a:ext cx="2104935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𝒔𝒆𝒎𝒆𝒔𝒕𝒓𝒂𝒍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𝟎.𝟎𝟔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649310</xdr:colOff>
      <xdr:row>51</xdr:row>
      <xdr:rowOff>177084</xdr:rowOff>
    </xdr:from>
    <xdr:ext cx="1633268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166A96BE-355D-4203-A2DF-4A75D876EFFD}"/>
                </a:ext>
              </a:extLst>
            </xdr:cNvPr>
            <xdr:cNvSpPr txBox="1"/>
          </xdr:nvSpPr>
          <xdr:spPr>
            <a:xfrm>
              <a:off x="1443507" y="9482070"/>
              <a:ext cx="1633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𝒓</m:t>
                  </m:r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s-MX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𝒕𝒓𝒊𝒎𝒆𝒔𝒕𝒓𝒂𝒍</m:t>
                  </m:r>
                  <m:r>
                    <a:rPr lang="es-ES" sz="1200" b="1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GT" sz="1200" b="1">
                  <a:solidFill>
                    <a:srgbClr val="FF0000"/>
                  </a:solidFill>
                </a:rPr>
                <a:t> 12% / 4</a:t>
              </a:r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166A96BE-355D-4203-A2DF-4A75D876EFFD}"/>
                </a:ext>
              </a:extLst>
            </xdr:cNvPr>
            <xdr:cNvSpPr txBox="1"/>
          </xdr:nvSpPr>
          <xdr:spPr>
            <a:xfrm>
              <a:off x="1443507" y="9482070"/>
              <a:ext cx="1633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 𝒕𝒓𝒊𝒎𝒆𝒔𝒕𝒓𝒂𝒍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GT" sz="1200" b="1">
                  <a:solidFill>
                    <a:srgbClr val="FF0000"/>
                  </a:solidFill>
                </a:rPr>
                <a:t> 12% / 4</a:t>
              </a:r>
            </a:p>
          </xdr:txBody>
        </xdr:sp>
      </mc:Fallback>
    </mc:AlternateContent>
    <xdr:clientData/>
  </xdr:oneCellAnchor>
  <xdr:oneCellAnchor>
    <xdr:from>
      <xdr:col>6</xdr:col>
      <xdr:colOff>0</xdr:colOff>
      <xdr:row>52</xdr:row>
      <xdr:rowOff>0</xdr:rowOff>
    </xdr:from>
    <xdr:ext cx="2203552" cy="4181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BD6CFAA8-0418-4A34-A042-ADBBEA83CE49}"/>
                </a:ext>
              </a:extLst>
            </xdr:cNvPr>
            <xdr:cNvSpPr txBox="1"/>
          </xdr:nvSpPr>
          <xdr:spPr>
            <a:xfrm>
              <a:off x="4765183" y="9487437"/>
              <a:ext cx="2203552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𝒕𝒓𝒊𝒎𝒆𝒔𝒕𝒓𝒂𝒍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𝟎𝟑</m:t>
                                </m:r>
                              </m:num>
                              <m:den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s-MX" sz="11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MX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BD6CFAA8-0418-4A34-A042-ADBBEA83CE49}"/>
                </a:ext>
              </a:extLst>
            </xdr:cNvPr>
            <xdr:cNvSpPr txBox="1"/>
          </xdr:nvSpPr>
          <xdr:spPr>
            <a:xfrm>
              <a:off x="4765183" y="9487437"/>
              <a:ext cx="2203552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</a:t>
              </a:r>
              <a:r>
                <a:rPr lang="es-MX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 𝒕𝒓𝒊𝒎𝒆𝒔𝒕𝒓𝒂𝒍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 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𝟎.𝟎𝟑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𝟎.𝟓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))^(</a:t>
              </a:r>
              <a:r>
                <a:rPr lang="es-MX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𝟎.𝟓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450760</xdr:colOff>
      <xdr:row>58</xdr:row>
      <xdr:rowOff>182450</xdr:rowOff>
    </xdr:from>
    <xdr:ext cx="75296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91071FD0-F760-4A1E-99A6-23BD47843881}"/>
                </a:ext>
              </a:extLst>
            </xdr:cNvPr>
            <xdr:cNvSpPr txBox="1"/>
          </xdr:nvSpPr>
          <xdr:spPr>
            <a:xfrm>
              <a:off x="2039154" y="10764591"/>
              <a:ext cx="7529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91071FD0-F760-4A1E-99A6-23BD47843881}"/>
                </a:ext>
              </a:extLst>
            </xdr:cNvPr>
            <xdr:cNvSpPr txBox="1"/>
          </xdr:nvSpPr>
          <xdr:spPr>
            <a:xfrm>
              <a:off x="2039154" y="10764591"/>
              <a:ext cx="7529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𝒊= 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𝒓−𝟏</a:t>
              </a:r>
              <a:endParaRPr lang="es-GT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407832</xdr:colOff>
      <xdr:row>60</xdr:row>
      <xdr:rowOff>171719</xdr:rowOff>
    </xdr:from>
    <xdr:ext cx="112133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1BA630B-2EA1-45DA-B470-ECC2EB57529D}"/>
                </a:ext>
              </a:extLst>
            </xdr:cNvPr>
            <xdr:cNvSpPr txBox="1"/>
          </xdr:nvSpPr>
          <xdr:spPr>
            <a:xfrm>
              <a:off x="1996226" y="11118761"/>
              <a:ext cx="11213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𝟏𝟐𝟕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s-E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2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1BA630B-2EA1-45DA-B470-ECC2EB57529D}"/>
                </a:ext>
              </a:extLst>
            </xdr:cNvPr>
            <xdr:cNvSpPr txBox="1"/>
          </xdr:nvSpPr>
          <xdr:spPr>
            <a:xfrm>
              <a:off x="1996226" y="11118761"/>
              <a:ext cx="11213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𝟎.𝟏𝟐𝟕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 </a:t>
              </a:r>
              <a:r>
                <a:rPr lang="es-E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</a:t>
              </a:r>
              <a:r>
                <a:rPr lang="es-E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𝒓−𝟏</a:t>
              </a:r>
              <a:endParaRPr lang="es-GT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A26-52D9-466C-A5FC-A79D7513DAA0}">
  <dimension ref="A4:K76"/>
  <sheetViews>
    <sheetView tabSelected="1" topLeftCell="A58" zoomScale="142" zoomScaleNormal="142" workbookViewId="0">
      <selection activeCell="D74" sqref="D74"/>
    </sheetView>
  </sheetViews>
  <sheetFormatPr baseColWidth="10" defaultRowHeight="14.4" x14ac:dyDescent="0.3"/>
  <sheetData>
    <row r="4" spans="1:10" x14ac:dyDescent="0.3">
      <c r="A4" s="24" t="s">
        <v>10</v>
      </c>
      <c r="B4" s="14"/>
      <c r="H4">
        <f>EFFECT(24%,6)</f>
        <v>0.26531901849600037</v>
      </c>
    </row>
    <row r="5" spans="1:10" x14ac:dyDescent="0.3">
      <c r="A5" s="13" t="s">
        <v>9</v>
      </c>
      <c r="E5" s="2"/>
    </row>
    <row r="6" spans="1:10" x14ac:dyDescent="0.3">
      <c r="A6" t="s">
        <v>11</v>
      </c>
      <c r="H6" s="25">
        <f>(1+0.24/6)^6-1</f>
        <v>0.26531901849600037</v>
      </c>
    </row>
    <row r="7" spans="1:10" x14ac:dyDescent="0.3">
      <c r="A7" t="s">
        <v>12</v>
      </c>
      <c r="D7" s="26">
        <f>4%*6</f>
        <v>0.24</v>
      </c>
      <c r="H7" s="15"/>
      <c r="J7" s="12" t="s">
        <v>0</v>
      </c>
    </row>
    <row r="8" spans="1:10" x14ac:dyDescent="0.3">
      <c r="J8" s="4" t="s">
        <v>1</v>
      </c>
    </row>
    <row r="9" spans="1:10" x14ac:dyDescent="0.3">
      <c r="J9" s="12" t="s">
        <v>2</v>
      </c>
    </row>
    <row r="12" spans="1:10" x14ac:dyDescent="0.3">
      <c r="A12" s="24" t="s">
        <v>13</v>
      </c>
      <c r="B12" s="14"/>
      <c r="H12">
        <f>EFFECT(16%,4)</f>
        <v>0.16985856000000021</v>
      </c>
    </row>
    <row r="13" spans="1:10" x14ac:dyDescent="0.3">
      <c r="A13" t="s">
        <v>14</v>
      </c>
      <c r="C13" s="2"/>
      <c r="E13" s="2"/>
      <c r="H13" s="5"/>
    </row>
    <row r="14" spans="1:10" x14ac:dyDescent="0.3">
      <c r="A14" t="s">
        <v>19</v>
      </c>
      <c r="H14" s="25">
        <f>(1+0.16/4)^4-1</f>
        <v>0.16985856000000021</v>
      </c>
      <c r="I14" s="15"/>
    </row>
    <row r="15" spans="1:10" x14ac:dyDescent="0.3">
      <c r="A15" t="s">
        <v>15</v>
      </c>
      <c r="C15" s="1">
        <v>0.16</v>
      </c>
    </row>
    <row r="19" spans="1:10" x14ac:dyDescent="0.3">
      <c r="A19" s="24" t="s">
        <v>10</v>
      </c>
      <c r="B19" s="16"/>
      <c r="C19" s="6"/>
      <c r="D19" s="6"/>
      <c r="E19" s="6"/>
      <c r="F19" s="6"/>
      <c r="G19" s="6"/>
      <c r="H19">
        <f>EFFECT(10%,2)</f>
        <v>0.10250000000000004</v>
      </c>
      <c r="I19" s="6"/>
      <c r="J19" s="6"/>
    </row>
    <row r="20" spans="1:10" x14ac:dyDescent="0.3">
      <c r="A20" s="6" t="s">
        <v>16</v>
      </c>
      <c r="B20" s="17"/>
      <c r="C20" s="6"/>
      <c r="D20" s="6"/>
      <c r="E20" s="17"/>
      <c r="F20" s="6"/>
      <c r="G20" s="6"/>
      <c r="H20" s="6"/>
      <c r="I20" s="6"/>
      <c r="J20" s="6"/>
    </row>
    <row r="21" spans="1:10" x14ac:dyDescent="0.3">
      <c r="A21" s="6" t="s">
        <v>17</v>
      </c>
      <c r="B21" s="6"/>
      <c r="C21" s="6"/>
      <c r="D21" s="18"/>
      <c r="E21" s="6"/>
      <c r="F21" s="6"/>
      <c r="G21" s="6"/>
      <c r="H21" s="25">
        <f>(1+0.1/2)^2-1</f>
        <v>0.10250000000000004</v>
      </c>
      <c r="I21" s="19"/>
      <c r="J21" s="15"/>
    </row>
    <row r="22" spans="1:10" x14ac:dyDescent="0.3">
      <c r="A22" s="6" t="s">
        <v>18</v>
      </c>
      <c r="B22" s="6"/>
      <c r="C22" s="17">
        <v>0.1</v>
      </c>
      <c r="D22" s="6"/>
      <c r="E22" s="6"/>
      <c r="F22" s="6"/>
      <c r="G22" s="6"/>
      <c r="H22" s="6"/>
      <c r="I22" s="6"/>
      <c r="J22" s="6"/>
    </row>
    <row r="26" spans="1:10" x14ac:dyDescent="0.3">
      <c r="A26" t="s">
        <v>20</v>
      </c>
    </row>
    <row r="27" spans="1:10" x14ac:dyDescent="0.3">
      <c r="A27" t="s">
        <v>13</v>
      </c>
      <c r="F27" s="25">
        <f>EXP(0.16)-1</f>
        <v>0.17351087099181028</v>
      </c>
    </row>
    <row r="28" spans="1:10" x14ac:dyDescent="0.3">
      <c r="F28" s="7"/>
    </row>
    <row r="29" spans="1:10" x14ac:dyDescent="0.3">
      <c r="A29" t="s">
        <v>21</v>
      </c>
      <c r="F29" s="25">
        <f>EXP(0.16/12)-1</f>
        <v>1.3422618604342462E-2</v>
      </c>
    </row>
    <row r="30" spans="1:10" x14ac:dyDescent="0.3">
      <c r="A30" t="s">
        <v>22</v>
      </c>
      <c r="F30" s="3"/>
    </row>
    <row r="34" spans="1:10" x14ac:dyDescent="0.3">
      <c r="A34" s="24" t="s">
        <v>23</v>
      </c>
      <c r="B34" s="6"/>
      <c r="C34" s="6" t="s">
        <v>25</v>
      </c>
      <c r="D34" s="6"/>
      <c r="E34" s="6"/>
      <c r="F34" s="6"/>
      <c r="G34" s="20"/>
      <c r="H34" s="6"/>
      <c r="J34">
        <f>EFFECT(6%,6)</f>
        <v>6.1520150601000134E-2</v>
      </c>
    </row>
    <row r="35" spans="1:10" x14ac:dyDescent="0.3">
      <c r="A35" s="24" t="s">
        <v>10</v>
      </c>
      <c r="B35" s="6"/>
      <c r="C35" s="6"/>
      <c r="D35" s="6"/>
      <c r="E35" s="6"/>
      <c r="F35" s="6"/>
      <c r="G35" s="6"/>
      <c r="H35" s="6"/>
    </row>
    <row r="36" spans="1:10" x14ac:dyDescent="0.3">
      <c r="A36" s="6"/>
      <c r="B36" s="6"/>
      <c r="C36" s="6"/>
      <c r="D36" s="6"/>
      <c r="E36" s="25">
        <f>12%/2</f>
        <v>0.06</v>
      </c>
      <c r="F36" s="6"/>
      <c r="G36" s="6"/>
      <c r="H36" s="6"/>
      <c r="I36" s="6"/>
      <c r="J36" s="25">
        <f>(1+0.06/6)^6-1</f>
        <v>6.1520150601000134E-2</v>
      </c>
    </row>
    <row r="37" spans="1:10" x14ac:dyDescent="0.3">
      <c r="A37" s="6" t="s">
        <v>4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6" t="s">
        <v>24</v>
      </c>
      <c r="B38" s="6"/>
      <c r="C38" s="6"/>
      <c r="D38" s="6"/>
      <c r="E38" s="6"/>
      <c r="F38" s="15"/>
      <c r="G38" s="6"/>
      <c r="H38" s="6"/>
      <c r="I38" s="7"/>
      <c r="J38" s="8"/>
    </row>
    <row r="39" spans="1:1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6"/>
      <c r="B40" s="8"/>
      <c r="C40" s="8"/>
      <c r="D40" s="8"/>
      <c r="E40" s="6"/>
      <c r="F40" s="6"/>
      <c r="G40" s="6"/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9"/>
      <c r="H41" s="6"/>
      <c r="I41" s="6"/>
      <c r="J41" s="6"/>
    </row>
    <row r="42" spans="1:10" x14ac:dyDescent="0.3">
      <c r="A42" s="24" t="s">
        <v>23</v>
      </c>
      <c r="C42" t="s">
        <v>26</v>
      </c>
      <c r="J42">
        <f>EFFECT(6%,1)</f>
        <v>6.0000000000000053E-2</v>
      </c>
    </row>
    <row r="43" spans="1:10" x14ac:dyDescent="0.3">
      <c r="A43" s="24" t="s">
        <v>10</v>
      </c>
    </row>
    <row r="44" spans="1:10" x14ac:dyDescent="0.3">
      <c r="A44" s="6"/>
      <c r="B44" s="6"/>
      <c r="C44" s="6"/>
      <c r="D44" s="6"/>
      <c r="E44" s="25">
        <f>12%/2</f>
        <v>0.06</v>
      </c>
      <c r="F44" s="6"/>
      <c r="G44" s="20"/>
      <c r="H44" s="6"/>
      <c r="I44" s="6"/>
      <c r="J44" s="25">
        <f>(1+0.06/1)^1-1</f>
        <v>6.0000000000000053E-2</v>
      </c>
    </row>
    <row r="45" spans="1:10" x14ac:dyDescent="0.3">
      <c r="A45" s="6" t="s">
        <v>4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 t="s">
        <v>27</v>
      </c>
      <c r="B46" s="6"/>
      <c r="C46" s="6"/>
      <c r="D46" s="6"/>
      <c r="E46" s="6"/>
      <c r="F46" s="6"/>
      <c r="G46" s="27" t="s">
        <v>28</v>
      </c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15"/>
      <c r="H47" s="6"/>
      <c r="I47" s="21"/>
      <c r="J47" s="6"/>
    </row>
    <row r="49" spans="1:11" x14ac:dyDescent="0.3">
      <c r="I49" s="7"/>
    </row>
    <row r="51" spans="1:11" x14ac:dyDescent="0.3">
      <c r="A51" s="24" t="s">
        <v>5</v>
      </c>
      <c r="C51" t="s">
        <v>3</v>
      </c>
      <c r="J51" t="e">
        <f>EFFECT(3%,0.5)</f>
        <v>#NUM!</v>
      </c>
      <c r="K51" t="s">
        <v>30</v>
      </c>
    </row>
    <row r="52" spans="1:11" x14ac:dyDescent="0.3">
      <c r="A52" s="24" t="s">
        <v>29</v>
      </c>
      <c r="F52" s="20"/>
    </row>
    <row r="53" spans="1:11" x14ac:dyDescent="0.3">
      <c r="E53" s="25">
        <f>12%/4</f>
        <v>0.03</v>
      </c>
    </row>
    <row r="54" spans="1:11" x14ac:dyDescent="0.3">
      <c r="A54" s="6" t="s">
        <v>4</v>
      </c>
      <c r="J54" s="25">
        <f>(1+0.03/0.5)^0.5-1</f>
        <v>2.9563014098699991E-2</v>
      </c>
    </row>
    <row r="55" spans="1:11" x14ac:dyDescent="0.3">
      <c r="A55" s="6" t="s">
        <v>27</v>
      </c>
    </row>
    <row r="56" spans="1:11" x14ac:dyDescent="0.3">
      <c r="G56" s="15"/>
    </row>
    <row r="59" spans="1:11" x14ac:dyDescent="0.3">
      <c r="A59" s="6"/>
      <c r="B59" s="6"/>
      <c r="C59" s="6"/>
      <c r="D59" s="6"/>
      <c r="E59" s="6"/>
      <c r="F59" s="6"/>
      <c r="G59" s="6"/>
      <c r="H59" s="6"/>
    </row>
    <row r="60" spans="1:11" x14ac:dyDescent="0.3">
      <c r="A60" s="24" t="s">
        <v>5</v>
      </c>
      <c r="B60" s="6"/>
      <c r="C60" s="6"/>
      <c r="D60" s="6"/>
      <c r="E60" s="6"/>
      <c r="F60" s="6"/>
      <c r="G60" s="6"/>
      <c r="H60" s="6"/>
    </row>
    <row r="61" spans="1:11" x14ac:dyDescent="0.3">
      <c r="A61" s="6" t="s">
        <v>6</v>
      </c>
      <c r="B61" s="6"/>
      <c r="C61" s="6"/>
      <c r="D61" s="6"/>
      <c r="E61" s="6"/>
      <c r="F61" s="6" t="s">
        <v>7</v>
      </c>
      <c r="G61" s="6"/>
      <c r="H61" s="6"/>
    </row>
    <row r="62" spans="1:11" x14ac:dyDescent="0.3">
      <c r="A62" s="6" t="s">
        <v>31</v>
      </c>
      <c r="B62" s="6"/>
      <c r="C62" s="6"/>
      <c r="E62" s="6"/>
      <c r="F62" s="6" t="s">
        <v>34</v>
      </c>
      <c r="G62" s="25">
        <f>0.1196/4</f>
        <v>2.9899999999999999E-2</v>
      </c>
      <c r="H62" s="6"/>
    </row>
    <row r="63" spans="1:11" x14ac:dyDescent="0.3">
      <c r="A63" s="6"/>
      <c r="B63" s="6"/>
      <c r="C63" s="10" t="s">
        <v>32</v>
      </c>
      <c r="D63" s="6">
        <v>0.1196</v>
      </c>
      <c r="E63" s="6" t="s">
        <v>33</v>
      </c>
      <c r="F63" s="6"/>
      <c r="G63" s="7"/>
      <c r="H63" s="6"/>
    </row>
    <row r="64" spans="1:11" x14ac:dyDescent="0.3">
      <c r="A64" s="6"/>
      <c r="B64" s="6"/>
      <c r="C64" s="6"/>
      <c r="D64" s="6"/>
      <c r="E64" s="6"/>
      <c r="F64" s="6"/>
      <c r="G64" s="6"/>
      <c r="H64" s="6"/>
      <c r="I64" s="22"/>
    </row>
    <row r="65" spans="1:8" x14ac:dyDescent="0.3">
      <c r="A65" s="10"/>
      <c r="B65" s="6"/>
      <c r="C65" s="6"/>
      <c r="D65" s="6"/>
    </row>
    <row r="66" spans="1:8" x14ac:dyDescent="0.3">
      <c r="A66" s="6"/>
      <c r="B66" s="6"/>
      <c r="C66" s="9"/>
      <c r="D66" s="6"/>
    </row>
    <row r="67" spans="1:8" x14ac:dyDescent="0.3">
      <c r="A67" s="6"/>
      <c r="B67" s="6"/>
      <c r="C67" s="6"/>
      <c r="D67" s="6"/>
    </row>
    <row r="68" spans="1:8" x14ac:dyDescent="0.3">
      <c r="A68" s="27" t="s">
        <v>8</v>
      </c>
      <c r="B68" s="6"/>
      <c r="C68" s="6" t="s">
        <v>37</v>
      </c>
      <c r="D68" s="6"/>
      <c r="E68" s="25">
        <f>20%/12</f>
        <v>1.6666666666666666E-2</v>
      </c>
    </row>
    <row r="69" spans="1:8" x14ac:dyDescent="0.3">
      <c r="A69" s="6"/>
      <c r="B69" s="11"/>
      <c r="C69" s="6" t="s">
        <v>38</v>
      </c>
      <c r="D69" s="6"/>
      <c r="E69" s="6"/>
      <c r="F69" s="23"/>
      <c r="G69" s="6"/>
      <c r="H69" s="6"/>
    </row>
    <row r="70" spans="1:8" x14ac:dyDescent="0.3">
      <c r="A70" s="6" t="s">
        <v>35</v>
      </c>
      <c r="B70" s="6"/>
      <c r="C70" s="6"/>
      <c r="D70" s="6"/>
      <c r="E70" s="6"/>
      <c r="F70" s="6"/>
      <c r="G70" s="6"/>
      <c r="H70" s="6"/>
    </row>
    <row r="71" spans="1:8" x14ac:dyDescent="0.3">
      <c r="A71" s="6" t="s">
        <v>36</v>
      </c>
      <c r="B71" s="6"/>
      <c r="C71" s="6"/>
      <c r="D71" s="27" t="s">
        <v>28</v>
      </c>
      <c r="E71" s="6"/>
      <c r="F71" s="6"/>
      <c r="G71" s="6"/>
      <c r="H71" s="6"/>
    </row>
    <row r="72" spans="1:8" x14ac:dyDescent="0.3">
      <c r="A72" s="6"/>
      <c r="B72" s="6"/>
      <c r="C72" s="6"/>
      <c r="E72" s="6"/>
      <c r="F72" s="6"/>
      <c r="G72" s="6"/>
      <c r="H72" s="6"/>
    </row>
    <row r="73" spans="1:8" x14ac:dyDescent="0.3">
      <c r="A73" s="6"/>
      <c r="B73" s="6"/>
      <c r="C73" s="6"/>
      <c r="D73" s="6"/>
      <c r="E73" s="6"/>
      <c r="F73" s="9"/>
      <c r="G73" s="6"/>
      <c r="H73" s="6"/>
    </row>
    <row r="74" spans="1:8" x14ac:dyDescent="0.3">
      <c r="A74" s="6"/>
      <c r="B74" s="6"/>
      <c r="C74" s="6"/>
      <c r="D74" s="6"/>
      <c r="E74" s="6"/>
      <c r="F74" s="6"/>
      <c r="G74" s="6"/>
      <c r="H74" s="6"/>
    </row>
    <row r="75" spans="1:8" x14ac:dyDescent="0.3">
      <c r="A75" s="6"/>
      <c r="B75" s="6"/>
      <c r="C75" s="6"/>
      <c r="D75" s="6"/>
      <c r="E75" s="6"/>
      <c r="F75" s="6"/>
      <c r="G75" s="6"/>
      <c r="H75" s="6"/>
    </row>
    <row r="76" spans="1:8" x14ac:dyDescent="0.3">
      <c r="A76" s="6"/>
      <c r="B76" s="6"/>
      <c r="C76" s="6"/>
      <c r="D76" s="6"/>
      <c r="E76" s="6"/>
      <c r="F76" s="6"/>
      <c r="G76" s="6"/>
      <c r="H76" s="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4" ma:contentTypeDescription="Crear nuevo documento." ma:contentTypeScope="" ma:versionID="7e14b3175bbdc0c97736f728e2c7bac6">
  <xsd:schema xmlns:xsd="http://www.w3.org/2001/XMLSchema" xmlns:xs="http://www.w3.org/2001/XMLSchema" xmlns:p="http://schemas.microsoft.com/office/2006/metadata/properties" xmlns:ns2="8b7fa946-b8a2-4fc5-87a7-5d8b17bd94ee" targetNamespace="http://schemas.microsoft.com/office/2006/metadata/properties" ma:root="true" ma:fieldsID="7688de0f79272f472686725912213df6" ns2:_="">
    <xsd:import namespace="8b7fa946-b8a2-4fc5-87a7-5d8b17bd9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305F71-BBA6-49AF-8AAF-699882A14B2D}"/>
</file>

<file path=customXml/itemProps2.xml><?xml version="1.0" encoding="utf-8"?>
<ds:datastoreItem xmlns:ds="http://schemas.openxmlformats.org/officeDocument/2006/customXml" ds:itemID="{801CD180-2048-409C-B4AD-09307B150CAE}"/>
</file>

<file path=customXml/itemProps3.xml><?xml version="1.0" encoding="utf-8"?>
<ds:datastoreItem xmlns:ds="http://schemas.openxmlformats.org/officeDocument/2006/customXml" ds:itemID="{1BE8A979-FC26-4507-B587-9979795187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CONVERSIÓN DE 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Vanessa Paz</cp:lastModifiedBy>
  <dcterms:created xsi:type="dcterms:W3CDTF">2021-09-09T23:20:55Z</dcterms:created>
  <dcterms:modified xsi:type="dcterms:W3CDTF">2021-09-10T02:07:54Z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