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13_ncr:1_{CA07F940-EBD3-4762-92B2-934B0112C654}" xr6:coauthVersionLast="47" xr6:coauthVersionMax="47" xr10:uidLastSave="{00000000-0000-0000-0000-000000000000}"/>
  <bookViews>
    <workbookView xWindow="28680" yWindow="-2580" windowWidth="29040" windowHeight="15840" activeTab="5" xr2:uid="{FB81ECA9-5E7A-49FD-ABDC-31945909B4E4}"/>
  </bookViews>
  <sheets>
    <sheet name="PROBLEMA 1" sheetId="1" r:id="rId1"/>
    <sheet name="PROBLEMA 2" sheetId="2" r:id="rId2"/>
    <sheet name="PROBLEMA 3" sheetId="3" r:id="rId3"/>
    <sheet name="PROBLEMA 4" sheetId="4" r:id="rId4"/>
    <sheet name="PROBLEMA 5" sheetId="5" r:id="rId5"/>
    <sheet name="PROBLEMA 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6" l="1"/>
  <c r="F37" i="6"/>
  <c r="L27" i="6"/>
  <c r="F28" i="6"/>
  <c r="F29" i="6"/>
  <c r="F30" i="6"/>
  <c r="F31" i="6"/>
  <c r="F32" i="6"/>
  <c r="F33" i="6"/>
  <c r="F34" i="6"/>
  <c r="F35" i="6"/>
  <c r="F36" i="6"/>
  <c r="F27" i="6"/>
  <c r="E22" i="6"/>
  <c r="E21" i="6"/>
  <c r="E23" i="6"/>
  <c r="D19" i="5"/>
  <c r="E29" i="4"/>
  <c r="E13" i="3"/>
  <c r="E14" i="3"/>
  <c r="C14" i="3"/>
  <c r="C13" i="3"/>
  <c r="B15" i="3"/>
  <c r="F31" i="1"/>
  <c r="F29" i="1"/>
</calcChain>
</file>

<file path=xl/sharedStrings.xml><?xml version="1.0" encoding="utf-8"?>
<sst xmlns="http://schemas.openxmlformats.org/spreadsheetml/2006/main" count="102" uniqueCount="82">
  <si>
    <t>Origen</t>
  </si>
  <si>
    <t>Monto</t>
  </si>
  <si>
    <t>Tasa de Interés</t>
  </si>
  <si>
    <t>Préstamo a plazos</t>
  </si>
  <si>
    <t>12% anual</t>
  </si>
  <si>
    <t>Bonos</t>
  </si>
  <si>
    <t>10.74% anual</t>
  </si>
  <si>
    <t>Atributo</t>
  </si>
  <si>
    <t>Puntuación de</t>
  </si>
  <si>
    <t>Alternativa</t>
  </si>
  <si>
    <t>i</t>
  </si>
  <si>
    <t>Importancia</t>
  </si>
  <si>
    <t>Flexibilidad</t>
  </si>
  <si>
    <t>Seguridad</t>
  </si>
  <si>
    <t>Tiempo de Operación</t>
  </si>
  <si>
    <t>Velocidad</t>
  </si>
  <si>
    <t>Ubicación</t>
  </si>
  <si>
    <t>Productividad</t>
  </si>
  <si>
    <t>EXPLICACIÓN:</t>
  </si>
  <si>
    <t>comunes que forman parte del componente de capital propio del WACC</t>
  </si>
  <si>
    <t>Este modelo utiliza datos internos de la empresa</t>
  </si>
  <si>
    <t>CAMP = Modelo de valuación de precios de activos de capital</t>
  </si>
  <si>
    <t>Pero este modelo utiliza información externa, es decir, de fuera de la empresa… la toma del mercado</t>
  </si>
  <si>
    <t>Por tanto, cada una va a dar un costo de las acciones, pero con diferente punto de vista</t>
  </si>
  <si>
    <t>de si la empresa tiene o no utilidades.  Siempre hay que pagarles, porque eso dice la acción</t>
  </si>
  <si>
    <t>Como su nombre lo dice, tienen preferencia sobre el accionista común en cuanto al orden para recibir los</t>
  </si>
  <si>
    <t>dividendos.  La desventaja que tienen es que no tienen voto en junta de accionistas de la empresa</t>
  </si>
  <si>
    <t>y tampoco participan en cargos administrativos dentro de la misma.</t>
  </si>
  <si>
    <t>Vienen siendo como inversionistas para toda la vida…</t>
  </si>
  <si>
    <r>
      <t>Las</t>
    </r>
    <r>
      <rPr>
        <b/>
        <sz val="11"/>
        <color rgb="FF0070C0"/>
        <rFont val="Century Gothic"/>
        <family val="2"/>
      </rPr>
      <t xml:space="preserve"> acciones preferentes </t>
    </r>
    <r>
      <rPr>
        <sz val="11"/>
        <color theme="1"/>
        <rFont val="Century Gothic"/>
        <family val="2"/>
      </rPr>
      <t>se caracterizan porque tienen un rendimiento fijo independientemente</t>
    </r>
  </si>
  <si>
    <r>
      <t xml:space="preserve">El </t>
    </r>
    <r>
      <rPr>
        <b/>
        <sz val="11"/>
        <color rgb="FF0070C0"/>
        <rFont val="Century Gothic"/>
        <family val="2"/>
      </rPr>
      <t xml:space="preserve">modelo de dividendos de crecimiento constante </t>
    </r>
    <r>
      <rPr>
        <sz val="11"/>
        <color theme="1"/>
        <rFont val="Century Gothic"/>
        <family val="2"/>
      </rPr>
      <t>permite encontrar el costo de las acciones</t>
    </r>
  </si>
  <si>
    <r>
      <t xml:space="preserve">Otro modelo que permite también conocer el costo de las acciones comunes es el </t>
    </r>
    <r>
      <rPr>
        <b/>
        <sz val="11"/>
        <color rgb="FF0070C0"/>
        <rFont val="Century Gothic"/>
        <family val="2"/>
      </rPr>
      <t>método del CAMP</t>
    </r>
  </si>
  <si>
    <t>Ks = Tasa libre de riesgo + Prima de Riesgo</t>
  </si>
  <si>
    <t>Costo Inicial</t>
  </si>
  <si>
    <t>CCPP de proyectos similares</t>
  </si>
  <si>
    <t>annual</t>
  </si>
  <si>
    <t>a) Calculo del WACC de cada alternativa</t>
  </si>
  <si>
    <t>OPCION 1</t>
  </si>
  <si>
    <t>Fuente de Financiamiento</t>
  </si>
  <si>
    <t>Fondos propios</t>
  </si>
  <si>
    <t>Fondos ajenos (Prestamo)</t>
  </si>
  <si>
    <t>w</t>
  </si>
  <si>
    <t>k</t>
  </si>
  <si>
    <t>CCPP 1 =</t>
  </si>
  <si>
    <t>b) costo del prestamo si CCPP no puede pasar del 10%</t>
  </si>
  <si>
    <t>Opcion 1</t>
  </si>
  <si>
    <t>10% = 0.6*12%+0.4*kd</t>
  </si>
  <si>
    <t>kd=</t>
  </si>
  <si>
    <t>10% = 0.2*12%+0.8*kd</t>
  </si>
  <si>
    <t xml:space="preserve"> =sumaproducto</t>
  </si>
  <si>
    <t>Fuente de financiamiento</t>
  </si>
  <si>
    <t>prestamo</t>
  </si>
  <si>
    <t>bonos</t>
  </si>
  <si>
    <t>k antes |</t>
  </si>
  <si>
    <t>k despues de |</t>
  </si>
  <si>
    <t>Costo de la deuda despues de impuestos</t>
  </si>
  <si>
    <t xml:space="preserve">a) costo de las acciones comunes con el ) Método de dividendos de crecimiento constante </t>
  </si>
  <si>
    <t>Dividendo por accion D1</t>
  </si>
  <si>
    <t>Precio por accion P0</t>
  </si>
  <si>
    <t>Tasa de crecimiento de los dividendos g</t>
  </si>
  <si>
    <t>por accion</t>
  </si>
  <si>
    <t>ks= 0.93/18.8 + 0.015</t>
  </si>
  <si>
    <t>ks =</t>
  </si>
  <si>
    <t>b) costo de las acciones comunes con el metodo del CAPM</t>
  </si>
  <si>
    <t>Tasa libre de riesgo Rf</t>
  </si>
  <si>
    <t>valor beta volatilidad = b</t>
  </si>
  <si>
    <t>Tasa de rendimiento del mercado km</t>
  </si>
  <si>
    <t>Ks = 4.5% + 1.19*(4.95%-4.5%)</t>
  </si>
  <si>
    <t>Ks</t>
  </si>
  <si>
    <t>Dividendo preferente Dp</t>
  </si>
  <si>
    <t>Beneficio Neto Preferente Np</t>
  </si>
  <si>
    <t>valor de venta de la accion - costos de emision</t>
  </si>
  <si>
    <t>dividendo en forma monetaria</t>
  </si>
  <si>
    <t>Kp</t>
  </si>
  <si>
    <t>alternativa</t>
  </si>
  <si>
    <t>promedio ponderado</t>
  </si>
  <si>
    <t>Esta es la mejor alternativa en cuanto al cumplimiento de los atributos deseados</t>
  </si>
  <si>
    <t>Anio</t>
  </si>
  <si>
    <t>FNE</t>
  </si>
  <si>
    <t>vpn</t>
  </si>
  <si>
    <t>CCPP 1 = TMAR =</t>
  </si>
  <si>
    <t>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</si>
</sst>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quot;* #,##0.00_-;\-&quot;Q&quot;* #,##0.00_-;_-&quot;Q&quot;* &quot;-&quot;??_-;_-@_-"/>
    <numFmt numFmtId="164" formatCode="_-[$Q-100A]* #,##0.00_-;\-[$Q-100A]* #,##0.00_-;_-[$Q-100A]* &quot;-&quot;??_-;_-@_-"/>
    <numFmt numFmtId="165" formatCode="0.0%"/>
    <numFmt numFmtId="184" formatCode="0.0"/>
  </numFmts>
  <fonts count="13" x14ac:knownFonts="1">
    <font>
      <sz val="11"/>
      <color theme="1"/>
      <name val="Calibri"/>
      <family val="2"/>
      <scheme val="minor"/>
    </font>
    <font>
      <b/>
      <sz val="10"/>
      <color rgb="FFFF0000"/>
      <name val="Century Gothic"/>
      <family val="2"/>
    </font>
    <font>
      <sz val="10"/>
      <color theme="1"/>
      <name val="Calibri"/>
      <family val="2"/>
      <scheme val="minor"/>
    </font>
    <font>
      <sz val="10"/>
      <color theme="1"/>
      <name val="Century Gothic"/>
      <family val="2"/>
    </font>
    <font>
      <b/>
      <sz val="10"/>
      <color theme="1"/>
      <name val="Century Gothic"/>
      <family val="2"/>
    </font>
    <font>
      <b/>
      <sz val="10"/>
      <color rgb="FF000000"/>
      <name val="Century Gothic"/>
      <family val="2"/>
    </font>
    <font>
      <u/>
      <sz val="10"/>
      <color theme="1"/>
      <name val="Century Gothic"/>
      <family val="2"/>
    </font>
    <font>
      <sz val="11"/>
      <color theme="1"/>
      <name val="Calibri"/>
      <family val="2"/>
      <scheme val="minor"/>
    </font>
    <font>
      <sz val="11"/>
      <color theme="1"/>
      <name val="Century Gothic"/>
      <family val="2"/>
    </font>
    <font>
      <b/>
      <sz val="11"/>
      <color rgb="FFFF0000"/>
      <name val="Century Gothic"/>
      <family val="2"/>
    </font>
    <font>
      <b/>
      <sz val="11"/>
      <color theme="1"/>
      <name val="Century Gothic"/>
      <family val="2"/>
    </font>
    <font>
      <b/>
      <sz val="11"/>
      <color rgb="FF0070C0"/>
      <name val="Century Gothic"/>
      <family val="2"/>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rgb="FF000000"/>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rgb="FF000000"/>
      </right>
      <top/>
      <bottom style="medium">
        <color indexed="64"/>
      </bottom>
      <diagonal/>
    </border>
    <border>
      <left/>
      <right style="medium">
        <color indexed="64"/>
      </right>
      <top/>
      <bottom/>
      <diagonal/>
    </border>
  </borders>
  <cellStyleXfs count="3">
    <xf numFmtId="0" fontId="0" fillId="0" borderId="0"/>
    <xf numFmtId="9" fontId="7" fillId="0" borderId="0" applyFont="0" applyFill="0" applyBorder="0" applyAlignment="0" applyProtection="0"/>
    <xf numFmtId="44" fontId="7" fillId="0" borderId="0" applyFont="0" applyFill="0" applyBorder="0" applyAlignment="0" applyProtection="0"/>
  </cellStyleXfs>
  <cellXfs count="39">
    <xf numFmtId="0" fontId="0" fillId="0" borderId="0" xfId="0"/>
    <xf numFmtId="0" fontId="1" fillId="0" borderId="0" xfId="0" applyFont="1" applyAlignment="1">
      <alignment vertical="center"/>
    </xf>
    <xf numFmtId="0" fontId="1" fillId="0" borderId="0" xfId="0" applyFont="1" applyAlignment="1">
      <alignment horizontal="left" vertical="center" indent="10"/>
    </xf>
    <xf numFmtId="0" fontId="5" fillId="2" borderId="7" xfId="0" applyFont="1" applyFill="1" applyBorder="1" applyAlignment="1">
      <alignment horizontal="center" vertical="center"/>
    </xf>
    <xf numFmtId="0" fontId="5" fillId="2" borderId="10"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6" fillId="0" borderId="4" xfId="0" applyFont="1" applyBorder="1" applyAlignment="1">
      <alignment horizontal="center" vertical="center"/>
    </xf>
    <xf numFmtId="0" fontId="3" fillId="0" borderId="3" xfId="0" applyFont="1" applyBorder="1" applyAlignment="1">
      <alignment vertical="center"/>
    </xf>
    <xf numFmtId="0" fontId="2" fillId="0" borderId="0" xfId="0" applyFont="1"/>
    <xf numFmtId="0" fontId="8" fillId="0" borderId="0" xfId="0" applyFont="1"/>
    <xf numFmtId="164" fontId="9" fillId="0" borderId="0" xfId="0" applyNumberFormat="1" applyFont="1"/>
    <xf numFmtId="0" fontId="8" fillId="0" borderId="1" xfId="0" applyFont="1" applyBorder="1" applyAlignment="1">
      <alignment horizontal="justify" vertical="center" wrapText="1"/>
    </xf>
    <xf numFmtId="0" fontId="8" fillId="0" borderId="2" xfId="0" applyFont="1" applyBorder="1" applyAlignment="1">
      <alignment horizontal="justify" vertical="center" wrapText="1"/>
    </xf>
    <xf numFmtId="0" fontId="8" fillId="0" borderId="3" xfId="0" applyFont="1" applyBorder="1" applyAlignment="1">
      <alignment horizontal="justify" vertical="center" wrapText="1"/>
    </xf>
    <xf numFmtId="164" fontId="8" fillId="0" borderId="4" xfId="1" applyNumberFormat="1" applyFont="1" applyBorder="1" applyAlignment="1">
      <alignment horizontal="justify" vertical="center" wrapText="1"/>
    </xf>
    <xf numFmtId="0" fontId="8" fillId="0" borderId="4" xfId="0" applyFont="1" applyBorder="1" applyAlignment="1">
      <alignment horizontal="justify" vertical="center" wrapText="1"/>
    </xf>
    <xf numFmtId="0" fontId="10" fillId="0" borderId="0" xfId="0" applyFont="1"/>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9" fontId="1" fillId="0" borderId="0" xfId="0" applyNumberFormat="1" applyFont="1" applyAlignment="1">
      <alignment vertical="center"/>
    </xf>
    <xf numFmtId="44" fontId="1" fillId="0" borderId="0" xfId="2" applyFont="1" applyAlignment="1">
      <alignment vertical="center"/>
    </xf>
    <xf numFmtId="9" fontId="8" fillId="0" borderId="0" xfId="0" applyNumberFormat="1" applyFont="1"/>
    <xf numFmtId="165" fontId="8" fillId="0" borderId="0" xfId="0" applyNumberFormat="1" applyFont="1"/>
    <xf numFmtId="9" fontId="0" fillId="0" borderId="0" xfId="1" applyFont="1"/>
    <xf numFmtId="44" fontId="0" fillId="0" borderId="0" xfId="2" applyFont="1"/>
    <xf numFmtId="44" fontId="0" fillId="0" borderId="0" xfId="0" applyNumberFormat="1"/>
    <xf numFmtId="10" fontId="0" fillId="0" borderId="0" xfId="0" applyNumberFormat="1"/>
    <xf numFmtId="9" fontId="0" fillId="0" borderId="0" xfId="0" applyNumberFormat="1"/>
    <xf numFmtId="165" fontId="0" fillId="0" borderId="0" xfId="0" applyNumberFormat="1"/>
    <xf numFmtId="184" fontId="0" fillId="0" borderId="0" xfId="0" applyNumberFormat="1"/>
    <xf numFmtId="10" fontId="0" fillId="0" borderId="0" xfId="1" applyNumberFormat="1" applyFont="1"/>
    <xf numFmtId="0" fontId="12" fillId="3" borderId="0" xfId="0" applyFont="1" applyFill="1"/>
    <xf numFmtId="44" fontId="12" fillId="3" borderId="0" xfId="0" applyNumberFormat="1" applyFont="1" applyFill="1"/>
    <xf numFmtId="10" fontId="12" fillId="3" borderId="0" xfId="0" applyNumberFormat="1" applyFont="1" applyFill="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20.emf"/><Relationship Id="rId3" Type="http://schemas.openxmlformats.org/officeDocument/2006/relationships/image" Target="../media/image15.emf"/><Relationship Id="rId7" Type="http://schemas.openxmlformats.org/officeDocument/2006/relationships/image" Target="../media/image19.emf"/><Relationship Id="rId2" Type="http://schemas.openxmlformats.org/officeDocument/2006/relationships/image" Target="../media/image14.emf"/><Relationship Id="rId1" Type="http://schemas.openxmlformats.org/officeDocument/2006/relationships/image" Target="../media/image13.emf"/><Relationship Id="rId6" Type="http://schemas.openxmlformats.org/officeDocument/2006/relationships/image" Target="../media/image18.emf"/><Relationship Id="rId5" Type="http://schemas.openxmlformats.org/officeDocument/2006/relationships/image" Target="../media/image17.emf"/><Relationship Id="rId4" Type="http://schemas.openxmlformats.org/officeDocument/2006/relationships/image" Target="../media/image16.emf"/></Relationships>
</file>

<file path=xl/drawings/_rels/drawing5.xml.rels><?xml version="1.0" encoding="UTF-8" standalone="yes"?>
<Relationships xmlns="http://schemas.openxmlformats.org/package/2006/relationships"><Relationship Id="rId1" Type="http://schemas.openxmlformats.org/officeDocument/2006/relationships/image" Target="../media/image21.emf"/></Relationships>
</file>

<file path=xl/drawings/_rels/drawing6.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200023</xdr:colOff>
      <xdr:row>0</xdr:row>
      <xdr:rowOff>66676</xdr:rowOff>
    </xdr:from>
    <xdr:to>
      <xdr:col>13</xdr:col>
      <xdr:colOff>323850</xdr:colOff>
      <xdr:row>7</xdr:row>
      <xdr:rowOff>85726</xdr:rowOff>
    </xdr:to>
    <xdr:sp macro="" textlink="">
      <xdr:nvSpPr>
        <xdr:cNvPr id="2" name="CuadroTexto 1">
          <a:extLst>
            <a:ext uri="{FF2B5EF4-FFF2-40B4-BE49-F238E27FC236}">
              <a16:creationId xmlns:a16="http://schemas.microsoft.com/office/drawing/2014/main" id="{395FAB7F-A70C-4F92-98B5-A9083F92DD53}"/>
            </a:ext>
          </a:extLst>
        </xdr:cNvPr>
        <xdr:cNvSpPr txBox="1"/>
      </xdr:nvSpPr>
      <xdr:spPr>
        <a:xfrm>
          <a:off x="200023" y="66676"/>
          <a:ext cx="11430002"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100">
              <a:solidFill>
                <a:schemeClr val="dk1"/>
              </a:solidFill>
              <a:effectLst/>
              <a:latin typeface="Century Gothic" panose="020B0502020202020204" pitchFamily="34" charset="0"/>
              <a:ea typeface="+mn-ea"/>
              <a:cs typeface="+mn-cs"/>
            </a:rPr>
            <a:t>Para la construcción de una nueva planta se estima un costo inicial de Q200,000,000.  El consorcio de la compañía aún no ha decidido por completo su fuente de financiamiento.  El CCPP (WACC) para proyectos similares ha sido en promedio de 10% anual.  Se identificaron dos alternativas para financiarlo, la primera requiere una inversión de 60% de fondos propios al 12%, y un préstamo para el balance con una tasa de 9% anual.  La segunda alternativa necesita sólo 20% de fondos propios y obtener el balance por medio de un préstamo internacional que conllevaría un costo por intereses de 12.5% por año.  </a:t>
          </a:r>
        </a:p>
        <a:p>
          <a:pPr lvl="0"/>
          <a:r>
            <a:rPr lang="es-GT" sz="1100">
              <a:solidFill>
                <a:schemeClr val="dk1"/>
              </a:solidFill>
              <a:effectLst/>
              <a:latin typeface="Century Gothic" panose="020B0502020202020204" pitchFamily="34" charset="0"/>
              <a:ea typeface="+mn-ea"/>
              <a:cs typeface="+mn-cs"/>
            </a:rPr>
            <a:t>a)  ¿Cuál plan de financiamiento tendría el costo promedio más pequeño de capital?</a:t>
          </a:r>
        </a:p>
        <a:p>
          <a:pPr lvl="0"/>
          <a:r>
            <a:rPr lang="es-GT" sz="1100">
              <a:solidFill>
                <a:schemeClr val="dk1"/>
              </a:solidFill>
              <a:effectLst/>
              <a:latin typeface="Century Gothic" panose="020B0502020202020204" pitchFamily="34" charset="0"/>
              <a:ea typeface="+mn-ea"/>
              <a:cs typeface="+mn-cs"/>
            </a:rPr>
            <a:t>b)  Si los financieros del consorcio han decidido que el CCPP </a:t>
          </a:r>
          <a:r>
            <a:rPr lang="es-GT" sz="1100">
              <a:solidFill>
                <a:schemeClr val="dk1"/>
              </a:solidFill>
              <a:effectLst/>
              <a:latin typeface="+mn-lt"/>
              <a:ea typeface="+mn-ea"/>
              <a:cs typeface="+mn-cs"/>
            </a:rPr>
            <a:t>(WACC) </a:t>
          </a:r>
          <a:r>
            <a:rPr lang="es-GT" sz="1100">
              <a:solidFill>
                <a:schemeClr val="dk1"/>
              </a:solidFill>
              <a:effectLst/>
              <a:latin typeface="Century Gothic" panose="020B0502020202020204" pitchFamily="34" charset="0"/>
              <a:ea typeface="+mn-ea"/>
              <a:cs typeface="+mn-cs"/>
            </a:rPr>
            <a:t> no exceda 10% que corresponde al promedio histórico de 5 años, ¿cuál es el máximo interés sobre un préstamo que sea aceptable para cada una de las alternativas financieras anteriores?</a:t>
          </a:r>
        </a:p>
        <a:p>
          <a:endParaRPr lang="es-GT" sz="1100"/>
        </a:p>
      </xdr:txBody>
    </xdr:sp>
    <xdr:clientData/>
  </xdr:twoCellAnchor>
  <xdr:twoCellAnchor editAs="oneCell">
    <xdr:from>
      <xdr:col>5</xdr:col>
      <xdr:colOff>676275</xdr:colOff>
      <xdr:row>8</xdr:row>
      <xdr:rowOff>19050</xdr:rowOff>
    </xdr:from>
    <xdr:to>
      <xdr:col>13</xdr:col>
      <xdr:colOff>510540</xdr:colOff>
      <xdr:row>9</xdr:row>
      <xdr:rowOff>152400</xdr:rowOff>
    </xdr:to>
    <xdr:pic>
      <xdr:nvPicPr>
        <xdr:cNvPr id="3" name="Imagen 2">
          <a:extLst>
            <a:ext uri="{FF2B5EF4-FFF2-40B4-BE49-F238E27FC236}">
              <a16:creationId xmlns:a16="http://schemas.microsoft.com/office/drawing/2014/main" id="{D3B2F118-881A-4853-97FC-52EB3AE88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86450" y="1943100"/>
          <a:ext cx="5934075" cy="342900"/>
        </a:xfrm>
        <a:prstGeom prst="rect">
          <a:avLst/>
        </a:prstGeom>
        <a:noFill/>
        <a:ln w="31750">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447675</xdr:colOff>
      <xdr:row>10</xdr:row>
      <xdr:rowOff>171450</xdr:rowOff>
    </xdr:from>
    <xdr:to>
      <xdr:col>13</xdr:col>
      <xdr:colOff>586740</xdr:colOff>
      <xdr:row>12</xdr:row>
      <xdr:rowOff>135255</xdr:rowOff>
    </xdr:to>
    <xdr:pic>
      <xdr:nvPicPr>
        <xdr:cNvPr id="4" name="Imagen 3">
          <a:extLst>
            <a:ext uri="{FF2B5EF4-FFF2-40B4-BE49-F238E27FC236}">
              <a16:creationId xmlns:a16="http://schemas.microsoft.com/office/drawing/2014/main" id="{93831601-3869-4B9C-9BF6-B8A963E9BD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2514600"/>
          <a:ext cx="39528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447675</xdr:colOff>
      <xdr:row>13</xdr:row>
      <xdr:rowOff>9525</xdr:rowOff>
    </xdr:from>
    <xdr:to>
      <xdr:col>13</xdr:col>
      <xdr:colOff>662940</xdr:colOff>
      <xdr:row>15</xdr:row>
      <xdr:rowOff>20955</xdr:rowOff>
    </xdr:to>
    <xdr:pic>
      <xdr:nvPicPr>
        <xdr:cNvPr id="5" name="Imagen 4">
          <a:extLst>
            <a:ext uri="{FF2B5EF4-FFF2-40B4-BE49-F238E27FC236}">
              <a16:creationId xmlns:a16="http://schemas.microsoft.com/office/drawing/2014/main" id="{E6572088-85F8-4099-B2BA-43C5744C8D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43850" y="2981325"/>
          <a:ext cx="402907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15</xdr:row>
      <xdr:rowOff>161925</xdr:rowOff>
    </xdr:from>
    <xdr:to>
      <xdr:col>13</xdr:col>
      <xdr:colOff>723900</xdr:colOff>
      <xdr:row>17</xdr:row>
      <xdr:rowOff>152400</xdr:rowOff>
    </xdr:to>
    <xdr:pic>
      <xdr:nvPicPr>
        <xdr:cNvPr id="6" name="Imagen 5">
          <a:extLst>
            <a:ext uri="{FF2B5EF4-FFF2-40B4-BE49-F238E27FC236}">
              <a16:creationId xmlns:a16="http://schemas.microsoft.com/office/drawing/2014/main" id="{222E29FD-1CA0-4F80-B195-5996BFC46C7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62900" y="3552825"/>
          <a:ext cx="40671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371475</xdr:colOff>
      <xdr:row>18</xdr:row>
      <xdr:rowOff>19050</xdr:rowOff>
    </xdr:from>
    <xdr:to>
      <xdr:col>12</xdr:col>
      <xdr:colOff>396240</xdr:colOff>
      <xdr:row>19</xdr:row>
      <xdr:rowOff>19050</xdr:rowOff>
    </xdr:to>
    <xdr:pic>
      <xdr:nvPicPr>
        <xdr:cNvPr id="7" name="Imagen 6">
          <a:extLst>
            <a:ext uri="{FF2B5EF4-FFF2-40B4-BE49-F238E27FC236}">
              <a16:creationId xmlns:a16="http://schemas.microsoft.com/office/drawing/2014/main" id="{66F7E139-D0C3-4857-BC82-793621D9025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67650" y="4038600"/>
          <a:ext cx="30765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428625</xdr:colOff>
      <xdr:row>19</xdr:row>
      <xdr:rowOff>95250</xdr:rowOff>
    </xdr:from>
    <xdr:to>
      <xdr:col>11</xdr:col>
      <xdr:colOff>533400</xdr:colOff>
      <xdr:row>20</xdr:row>
      <xdr:rowOff>114300</xdr:rowOff>
    </xdr:to>
    <xdr:pic>
      <xdr:nvPicPr>
        <xdr:cNvPr id="8" name="Imagen 7">
          <a:extLst>
            <a:ext uri="{FF2B5EF4-FFF2-40B4-BE49-F238E27FC236}">
              <a16:creationId xmlns:a16="http://schemas.microsoft.com/office/drawing/2014/main" id="{5271D8FF-1A65-4B92-BA96-9F774A94100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24800" y="4324350"/>
          <a:ext cx="23907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419100</xdr:colOff>
      <xdr:row>21</xdr:row>
      <xdr:rowOff>95250</xdr:rowOff>
    </xdr:from>
    <xdr:to>
      <xdr:col>12</xdr:col>
      <xdr:colOff>706755</xdr:colOff>
      <xdr:row>23</xdr:row>
      <xdr:rowOff>152400</xdr:rowOff>
    </xdr:to>
    <xdr:pic>
      <xdr:nvPicPr>
        <xdr:cNvPr id="9" name="Imagen 8">
          <a:extLst>
            <a:ext uri="{FF2B5EF4-FFF2-40B4-BE49-F238E27FC236}">
              <a16:creationId xmlns:a16="http://schemas.microsoft.com/office/drawing/2014/main" id="{F5EB02BE-89DD-4FA6-8F5A-EA1AE4E7251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915275" y="4743450"/>
          <a:ext cx="334327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8</xdr:col>
      <xdr:colOff>301413</xdr:colOff>
      <xdr:row>23</xdr:row>
      <xdr:rowOff>91440</xdr:rowOff>
    </xdr:to>
    <xdr:pic>
      <xdr:nvPicPr>
        <xdr:cNvPr id="10" name="Imagen 9">
          <a:extLst>
            <a:ext uri="{FF2B5EF4-FFF2-40B4-BE49-F238E27FC236}">
              <a16:creationId xmlns:a16="http://schemas.microsoft.com/office/drawing/2014/main" id="{AE996338-9AC9-474C-A90A-C8CFA140460B}"/>
            </a:ext>
          </a:extLst>
        </xdr:cNvPr>
        <xdr:cNvPicPr>
          <a:picLocks noChangeAspect="1"/>
        </xdr:cNvPicPr>
      </xdr:nvPicPr>
      <xdr:blipFill>
        <a:blip xmlns:r="http://schemas.openxmlformats.org/officeDocument/2006/relationships" r:embed="rId8"/>
        <a:stretch>
          <a:fillRect/>
        </a:stretch>
      </xdr:blipFill>
      <xdr:spPr>
        <a:xfrm>
          <a:off x="6229350" y="2895600"/>
          <a:ext cx="3463713" cy="1362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76200</xdr:rowOff>
    </xdr:from>
    <xdr:to>
      <xdr:col>13</xdr:col>
      <xdr:colOff>266701</xdr:colOff>
      <xdr:row>9</xdr:row>
      <xdr:rowOff>123825</xdr:rowOff>
    </xdr:to>
    <xdr:sp macro="" textlink="">
      <xdr:nvSpPr>
        <xdr:cNvPr id="2" name="CuadroTexto 1">
          <a:extLst>
            <a:ext uri="{FF2B5EF4-FFF2-40B4-BE49-F238E27FC236}">
              <a16:creationId xmlns:a16="http://schemas.microsoft.com/office/drawing/2014/main" id="{CFA4F11A-1E52-4143-9F9D-FE35AF9AE942}"/>
            </a:ext>
          </a:extLst>
        </xdr:cNvPr>
        <xdr:cNvSpPr txBox="1"/>
      </xdr:nvSpPr>
      <xdr:spPr>
        <a:xfrm>
          <a:off x="142875" y="76200"/>
          <a:ext cx="11610976"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100">
              <a:solidFill>
                <a:schemeClr val="dk1"/>
              </a:solidFill>
              <a:effectLst/>
              <a:latin typeface="Century Gothic" panose="020B0502020202020204" pitchFamily="34" charset="0"/>
              <a:ea typeface="+mn-ea"/>
              <a:cs typeface="+mn-cs"/>
            </a:rPr>
            <a:t>Hong Kong importa el 95% de sus verduras frescas. En un esfuerzo por desarrollar internamente fuentes sustentables y renovables de legumbres se está instalando una tecnología vertical comercial por medio de una sociedad pública y privada con Valcent Products.  Suponga que el valor presente del costo total del sistema es de $20 millones con los siguientes costos y fuentes de financiamiento:</a:t>
          </a:r>
        </a:p>
        <a:p>
          <a:r>
            <a:rPr lang="es-GT" sz="1100">
              <a:solidFill>
                <a:schemeClr val="dk1"/>
              </a:solidFill>
              <a:effectLst/>
              <a:latin typeface="Century Gothic" panose="020B0502020202020204" pitchFamily="34" charset="0"/>
              <a:ea typeface="+mn-ea"/>
              <a:cs typeface="+mn-cs"/>
            </a:rPr>
            <a:t>Préstamo comercial para financiar la deuda   $ 10 millones a 6.8% anual</a:t>
          </a:r>
        </a:p>
        <a:p>
          <a:r>
            <a:rPr lang="es-GT" sz="1100">
              <a:solidFill>
                <a:schemeClr val="dk1"/>
              </a:solidFill>
              <a:effectLst/>
              <a:latin typeface="Century Gothic" panose="020B0502020202020204" pitchFamily="34" charset="0"/>
              <a:ea typeface="+mn-ea"/>
              <a:cs typeface="+mn-cs"/>
            </a:rPr>
            <a:t>Utilidades retenidas de corporaciones asociadas   $ 4 millones a 5.2% anual</a:t>
          </a:r>
        </a:p>
        <a:p>
          <a:r>
            <a:rPr lang="es-GT" sz="1100">
              <a:solidFill>
                <a:schemeClr val="dk1"/>
              </a:solidFill>
              <a:effectLst/>
              <a:latin typeface="Century Gothic" panose="020B0502020202020204" pitchFamily="34" charset="0"/>
              <a:ea typeface="+mn-ea"/>
              <a:cs typeface="+mn-cs"/>
            </a:rPr>
            <a:t>Venta de acciones  $ 6 millones a 5.9% anual</a:t>
          </a:r>
        </a:p>
        <a:p>
          <a:r>
            <a:rPr lang="es-GT" sz="1100">
              <a:solidFill>
                <a:schemeClr val="dk1"/>
              </a:solidFill>
              <a:effectLst/>
              <a:latin typeface="Century Gothic" panose="020B0502020202020204" pitchFamily="34" charset="0"/>
              <a:ea typeface="+mn-ea"/>
              <a:cs typeface="+mn-cs"/>
            </a:rPr>
            <a:t>Hay 3 proyectos internacionales existentes de cultivos verticales, cuyo CPPC es de 9.025%.</a:t>
          </a:r>
        </a:p>
        <a:p>
          <a:endParaRPr lang="es-GT" sz="1100">
            <a:solidFill>
              <a:schemeClr val="dk1"/>
            </a:solidFill>
            <a:effectLst/>
            <a:latin typeface="Century Gothic" panose="020B0502020202020204" pitchFamily="34" charset="0"/>
            <a:ea typeface="+mn-ea"/>
            <a:cs typeface="+mn-cs"/>
          </a:endParaRPr>
        </a:p>
        <a:p>
          <a:r>
            <a:rPr lang="es-GT" sz="1100">
              <a:solidFill>
                <a:schemeClr val="dk1"/>
              </a:solidFill>
              <a:effectLst/>
              <a:latin typeface="Century Gothic" panose="020B0502020202020204" pitchFamily="34" charset="0"/>
              <a:ea typeface="+mn-ea"/>
              <a:cs typeface="+mn-cs"/>
            </a:rPr>
            <a:t>Compare el CCPP del proyecto de Hong Kong con el CCPP de los proyectos existentes.</a:t>
          </a:r>
        </a:p>
        <a:p>
          <a:endParaRPr lang="es-GT" sz="1100"/>
        </a:p>
      </xdr:txBody>
    </xdr:sp>
    <xdr:clientData/>
  </xdr:twoCellAnchor>
  <xdr:twoCellAnchor editAs="oneCell">
    <xdr:from>
      <xdr:col>6</xdr:col>
      <xdr:colOff>457200</xdr:colOff>
      <xdr:row>11</xdr:row>
      <xdr:rowOff>19050</xdr:rowOff>
    </xdr:from>
    <xdr:to>
      <xdr:col>14</xdr:col>
      <xdr:colOff>295275</xdr:colOff>
      <xdr:row>12</xdr:row>
      <xdr:rowOff>171450</xdr:rowOff>
    </xdr:to>
    <xdr:pic>
      <xdr:nvPicPr>
        <xdr:cNvPr id="6" name="Imagen 5">
          <a:extLst>
            <a:ext uri="{FF2B5EF4-FFF2-40B4-BE49-F238E27FC236}">
              <a16:creationId xmlns:a16="http://schemas.microsoft.com/office/drawing/2014/main" id="{B268E100-31D4-4ACE-B91D-EA7EDCBD2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00" y="2305050"/>
          <a:ext cx="5934075" cy="342900"/>
        </a:xfrm>
        <a:prstGeom prst="rect">
          <a:avLst/>
        </a:prstGeom>
        <a:noFill/>
        <a:ln w="31750">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742950</xdr:colOff>
      <xdr:row>13</xdr:row>
      <xdr:rowOff>180975</xdr:rowOff>
    </xdr:from>
    <xdr:to>
      <xdr:col>16</xdr:col>
      <xdr:colOff>123825</xdr:colOff>
      <xdr:row>16</xdr:row>
      <xdr:rowOff>0</xdr:rowOff>
    </xdr:to>
    <xdr:pic>
      <xdr:nvPicPr>
        <xdr:cNvPr id="7" name="Imagen 6">
          <a:extLst>
            <a:ext uri="{FF2B5EF4-FFF2-40B4-BE49-F238E27FC236}">
              <a16:creationId xmlns:a16="http://schemas.microsoft.com/office/drawing/2014/main" id="{1EFCB44A-7339-4F84-A31D-865CC80094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62950" y="2847975"/>
          <a:ext cx="39528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742950</xdr:colOff>
      <xdr:row>16</xdr:row>
      <xdr:rowOff>76200</xdr:rowOff>
    </xdr:from>
    <xdr:to>
      <xdr:col>16</xdr:col>
      <xdr:colOff>200025</xdr:colOff>
      <xdr:row>18</xdr:row>
      <xdr:rowOff>133350</xdr:rowOff>
    </xdr:to>
    <xdr:pic>
      <xdr:nvPicPr>
        <xdr:cNvPr id="8" name="Imagen 7">
          <a:extLst>
            <a:ext uri="{FF2B5EF4-FFF2-40B4-BE49-F238E27FC236}">
              <a16:creationId xmlns:a16="http://schemas.microsoft.com/office/drawing/2014/main" id="{6BF9560A-3209-45E6-A55B-AC7DA0EE67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62950" y="3314700"/>
          <a:ext cx="402907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19</xdr:row>
      <xdr:rowOff>76200</xdr:rowOff>
    </xdr:from>
    <xdr:to>
      <xdr:col>16</xdr:col>
      <xdr:colOff>257175</xdr:colOff>
      <xdr:row>21</xdr:row>
      <xdr:rowOff>104775</xdr:rowOff>
    </xdr:to>
    <xdr:pic>
      <xdr:nvPicPr>
        <xdr:cNvPr id="9" name="Imagen 8">
          <a:extLst>
            <a:ext uri="{FF2B5EF4-FFF2-40B4-BE49-F238E27FC236}">
              <a16:creationId xmlns:a16="http://schemas.microsoft.com/office/drawing/2014/main" id="{FF0380D5-5EE9-4742-A7D5-B35EF28064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82000" y="3886200"/>
          <a:ext cx="40671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666750</xdr:colOff>
      <xdr:row>21</xdr:row>
      <xdr:rowOff>180975</xdr:rowOff>
    </xdr:from>
    <xdr:to>
      <xdr:col>14</xdr:col>
      <xdr:colOff>695325</xdr:colOff>
      <xdr:row>23</xdr:row>
      <xdr:rowOff>0</xdr:rowOff>
    </xdr:to>
    <xdr:pic>
      <xdr:nvPicPr>
        <xdr:cNvPr id="10" name="Imagen 9">
          <a:extLst>
            <a:ext uri="{FF2B5EF4-FFF2-40B4-BE49-F238E27FC236}">
              <a16:creationId xmlns:a16="http://schemas.microsoft.com/office/drawing/2014/main" id="{C93D39AC-B8EE-4F79-B0F2-0D58495D643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86750" y="4371975"/>
          <a:ext cx="30765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704850</xdr:colOff>
      <xdr:row>23</xdr:row>
      <xdr:rowOff>104775</xdr:rowOff>
    </xdr:from>
    <xdr:to>
      <xdr:col>14</xdr:col>
      <xdr:colOff>47625</xdr:colOff>
      <xdr:row>24</xdr:row>
      <xdr:rowOff>142875</xdr:rowOff>
    </xdr:to>
    <xdr:pic>
      <xdr:nvPicPr>
        <xdr:cNvPr id="11" name="Imagen 10">
          <a:extLst>
            <a:ext uri="{FF2B5EF4-FFF2-40B4-BE49-F238E27FC236}">
              <a16:creationId xmlns:a16="http://schemas.microsoft.com/office/drawing/2014/main" id="{1879E5BA-1505-4935-BDF0-ABA815A1865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324850" y="4676775"/>
          <a:ext cx="23907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704850</xdr:colOff>
      <xdr:row>25</xdr:row>
      <xdr:rowOff>123825</xdr:rowOff>
    </xdr:from>
    <xdr:to>
      <xdr:col>15</xdr:col>
      <xdr:colOff>238125</xdr:colOff>
      <xdr:row>28</xdr:row>
      <xdr:rowOff>28575</xdr:rowOff>
    </xdr:to>
    <xdr:pic>
      <xdr:nvPicPr>
        <xdr:cNvPr id="12" name="Imagen 11">
          <a:extLst>
            <a:ext uri="{FF2B5EF4-FFF2-40B4-BE49-F238E27FC236}">
              <a16:creationId xmlns:a16="http://schemas.microsoft.com/office/drawing/2014/main" id="{DE360D46-22CE-4250-9D4F-E019E9C0B2C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24850" y="5076825"/>
          <a:ext cx="334327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10</xdr:col>
      <xdr:colOff>624161</xdr:colOff>
      <xdr:row>27</xdr:row>
      <xdr:rowOff>76200</xdr:rowOff>
    </xdr:to>
    <xdr:pic>
      <xdr:nvPicPr>
        <xdr:cNvPr id="3" name="Imagen 2">
          <a:extLst>
            <a:ext uri="{FF2B5EF4-FFF2-40B4-BE49-F238E27FC236}">
              <a16:creationId xmlns:a16="http://schemas.microsoft.com/office/drawing/2014/main" id="{851CB85E-EC88-4881-91BA-F7B848E1D3BF}"/>
            </a:ext>
          </a:extLst>
        </xdr:cNvPr>
        <xdr:cNvPicPr>
          <a:picLocks noChangeAspect="1"/>
        </xdr:cNvPicPr>
      </xdr:nvPicPr>
      <xdr:blipFill>
        <a:blip xmlns:r="http://schemas.openxmlformats.org/officeDocument/2006/relationships" r:embed="rId8"/>
        <a:stretch>
          <a:fillRect/>
        </a:stretch>
      </xdr:blipFill>
      <xdr:spPr>
        <a:xfrm>
          <a:off x="0" y="2714625"/>
          <a:ext cx="10130111" cy="2247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0</xdr:row>
      <xdr:rowOff>180975</xdr:rowOff>
    </xdr:from>
    <xdr:to>
      <xdr:col>10</xdr:col>
      <xdr:colOff>666750</xdr:colOff>
      <xdr:row>3</xdr:row>
      <xdr:rowOff>95250</xdr:rowOff>
    </xdr:to>
    <xdr:sp macro="" textlink="">
      <xdr:nvSpPr>
        <xdr:cNvPr id="2" name="CuadroTexto 1">
          <a:extLst>
            <a:ext uri="{FF2B5EF4-FFF2-40B4-BE49-F238E27FC236}">
              <a16:creationId xmlns:a16="http://schemas.microsoft.com/office/drawing/2014/main" id="{36533E51-2D7F-4FBF-88D8-6FD3D08E6D03}"/>
            </a:ext>
          </a:extLst>
        </xdr:cNvPr>
        <xdr:cNvSpPr txBox="1"/>
      </xdr:nvSpPr>
      <xdr:spPr>
        <a:xfrm>
          <a:off x="400050" y="180975"/>
          <a:ext cx="10906125"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Suponga que cierta empresa requiere de 10 millones de quetzales para financiar sus planes de expansión.  El 40% de este monto será financiado por medio de deuda, de acuerdo a la siguiente tabla:</a:t>
          </a:r>
        </a:p>
        <a:p>
          <a:endParaRPr lang="es-GT" sz="1100"/>
        </a:p>
      </xdr:txBody>
    </xdr:sp>
    <xdr:clientData/>
  </xdr:twoCellAnchor>
  <xdr:twoCellAnchor>
    <xdr:from>
      <xdr:col>0</xdr:col>
      <xdr:colOff>447675</xdr:colOff>
      <xdr:row>7</xdr:row>
      <xdr:rowOff>104776</xdr:rowOff>
    </xdr:from>
    <xdr:to>
      <xdr:col>10</xdr:col>
      <xdr:colOff>742950</xdr:colOff>
      <xdr:row>9</xdr:row>
      <xdr:rowOff>47626</xdr:rowOff>
    </xdr:to>
    <xdr:sp macro="" textlink="">
      <xdr:nvSpPr>
        <xdr:cNvPr id="3" name="CuadroTexto 2">
          <a:extLst>
            <a:ext uri="{FF2B5EF4-FFF2-40B4-BE49-F238E27FC236}">
              <a16:creationId xmlns:a16="http://schemas.microsoft.com/office/drawing/2014/main" id="{ECC05564-273B-4295-B7E3-303E285A36A4}"/>
            </a:ext>
          </a:extLst>
        </xdr:cNvPr>
        <xdr:cNvSpPr txBox="1"/>
      </xdr:nvSpPr>
      <xdr:spPr>
        <a:xfrm>
          <a:off x="447675" y="1533526"/>
          <a:ext cx="1093470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La tasa de impuesto vigente es del 25% y se espera que ésta permanezca constante en el futuro.  Determine el costo de la deuda después de impuestos.</a:t>
          </a:r>
        </a:p>
      </xdr:txBody>
    </xdr:sp>
    <xdr:clientData/>
  </xdr:twoCellAnchor>
  <xdr:twoCellAnchor editAs="oneCell">
    <xdr:from>
      <xdr:col>11</xdr:col>
      <xdr:colOff>561975</xdr:colOff>
      <xdr:row>11</xdr:row>
      <xdr:rowOff>95250</xdr:rowOff>
    </xdr:from>
    <xdr:to>
      <xdr:col>18</xdr:col>
      <xdr:colOff>516255</xdr:colOff>
      <xdr:row>13</xdr:row>
      <xdr:rowOff>38100</xdr:rowOff>
    </xdr:to>
    <xdr:pic>
      <xdr:nvPicPr>
        <xdr:cNvPr id="4" name="Imagen 3">
          <a:extLst>
            <a:ext uri="{FF2B5EF4-FFF2-40B4-BE49-F238E27FC236}">
              <a16:creationId xmlns:a16="http://schemas.microsoft.com/office/drawing/2014/main" id="{3FE41D43-24DA-4CB3-BEF3-FA78819F3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2228850"/>
          <a:ext cx="5324475" cy="323850"/>
        </a:xfrm>
        <a:prstGeom prst="rect">
          <a:avLst/>
        </a:prstGeom>
        <a:noFill/>
        <a:ln w="31750">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219075</xdr:colOff>
      <xdr:row>14</xdr:row>
      <xdr:rowOff>85725</xdr:rowOff>
    </xdr:from>
    <xdr:to>
      <xdr:col>18</xdr:col>
      <xdr:colOff>19050</xdr:colOff>
      <xdr:row>15</xdr:row>
      <xdr:rowOff>129540</xdr:rowOff>
    </xdr:to>
    <xdr:pic>
      <xdr:nvPicPr>
        <xdr:cNvPr id="5" name="Imagen 4">
          <a:extLst>
            <a:ext uri="{FF2B5EF4-FFF2-40B4-BE49-F238E27FC236}">
              <a16:creationId xmlns:a16="http://schemas.microsoft.com/office/drawing/2014/main" id="{152A2FE3-3F84-4275-821F-6BB5170CA6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34350" y="2790825"/>
          <a:ext cx="28479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276225</xdr:colOff>
      <xdr:row>17</xdr:row>
      <xdr:rowOff>0</xdr:rowOff>
    </xdr:from>
    <xdr:to>
      <xdr:col>17</xdr:col>
      <xdr:colOff>685800</xdr:colOff>
      <xdr:row>18</xdr:row>
      <xdr:rowOff>17145</xdr:rowOff>
    </xdr:to>
    <xdr:pic>
      <xdr:nvPicPr>
        <xdr:cNvPr id="6" name="Imagen 5">
          <a:extLst>
            <a:ext uri="{FF2B5EF4-FFF2-40B4-BE49-F238E27FC236}">
              <a16:creationId xmlns:a16="http://schemas.microsoft.com/office/drawing/2014/main" id="{D60C5DBF-D6AE-4EF2-971A-9D81CC1562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53500" y="3276600"/>
          <a:ext cx="19335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0</xdr:row>
      <xdr:rowOff>95250</xdr:rowOff>
    </xdr:from>
    <xdr:to>
      <xdr:col>12</xdr:col>
      <xdr:colOff>657226</xdr:colOff>
      <xdr:row>7</xdr:row>
      <xdr:rowOff>133350</xdr:rowOff>
    </xdr:to>
    <xdr:sp macro="" textlink="">
      <xdr:nvSpPr>
        <xdr:cNvPr id="2" name="CuadroTexto 1">
          <a:extLst>
            <a:ext uri="{FF2B5EF4-FFF2-40B4-BE49-F238E27FC236}">
              <a16:creationId xmlns:a16="http://schemas.microsoft.com/office/drawing/2014/main" id="{5D25AAC0-55DB-465D-9D9D-91D694E68569}"/>
            </a:ext>
          </a:extLst>
        </xdr:cNvPr>
        <xdr:cNvSpPr txBox="1"/>
      </xdr:nvSpPr>
      <xdr:spPr>
        <a:xfrm>
          <a:off x="171450" y="95250"/>
          <a:ext cx="9629776"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Las acciones comunes de cierta empres pagaron a los accionistas Q0.93 por acción sobre un precio promedio de Q18.80 el último año. La compañía espera que la tasa de dividendos aumente a un máximo de 1.5% anual.  La volatilidad de las acciones cuantificada en 1.19 es algo mayor que la de otras empresas de dicha industria, además de que otros paquetes accionarios en ese mercado pagaron dividendos de 4.95% por año.  Los bonos del Gobierno rinden 4.5%.  Determine el costo de capital propio para la compañía durante el último año, con el uso de: </a:t>
          </a: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a) Método de dividendos de crecimiento constante y </a:t>
          </a: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b) Método del CAPM. </a:t>
          </a:r>
        </a:p>
        <a:p>
          <a:endParaRPr lang="es-GT" sz="1100"/>
        </a:p>
      </xdr:txBody>
    </xdr:sp>
    <xdr:clientData/>
  </xdr:twoCellAnchor>
  <xdr:twoCellAnchor editAs="oneCell">
    <xdr:from>
      <xdr:col>7</xdr:col>
      <xdr:colOff>17145</xdr:colOff>
      <xdr:row>8</xdr:row>
      <xdr:rowOff>167639</xdr:rowOff>
    </xdr:from>
    <xdr:to>
      <xdr:col>14</xdr:col>
      <xdr:colOff>571500</xdr:colOff>
      <xdr:row>15</xdr:row>
      <xdr:rowOff>17144</xdr:rowOff>
    </xdr:to>
    <xdr:pic>
      <xdr:nvPicPr>
        <xdr:cNvPr id="3" name="Imagen 2">
          <a:extLst>
            <a:ext uri="{FF2B5EF4-FFF2-40B4-BE49-F238E27FC236}">
              <a16:creationId xmlns:a16="http://schemas.microsoft.com/office/drawing/2014/main" id="{9827D9C3-AC7E-4651-B4E7-5789DF33D0B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534" b="6849"/>
        <a:stretch/>
      </xdr:blipFill>
      <xdr:spPr bwMode="auto">
        <a:xfrm>
          <a:off x="7538085" y="1630679"/>
          <a:ext cx="6101715" cy="1137285"/>
        </a:xfrm>
        <a:prstGeom prst="rect">
          <a:avLst/>
        </a:prstGeom>
        <a:noFill/>
        <a:ln w="31750">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257175</xdr:colOff>
      <xdr:row>16</xdr:row>
      <xdr:rowOff>76200</xdr:rowOff>
    </xdr:from>
    <xdr:to>
      <xdr:col>12</xdr:col>
      <xdr:colOff>628650</xdr:colOff>
      <xdr:row>18</xdr:row>
      <xdr:rowOff>95250</xdr:rowOff>
    </xdr:to>
    <xdr:pic>
      <xdr:nvPicPr>
        <xdr:cNvPr id="4" name="Imagen 3">
          <a:extLst>
            <a:ext uri="{FF2B5EF4-FFF2-40B4-BE49-F238E27FC236}">
              <a16:creationId xmlns:a16="http://schemas.microsoft.com/office/drawing/2014/main" id="{EEF9CDC1-940C-4E9E-99EB-DB27795A29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0" y="3124200"/>
          <a:ext cx="341947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19</xdr:row>
      <xdr:rowOff>28575</xdr:rowOff>
    </xdr:from>
    <xdr:to>
      <xdr:col>11</xdr:col>
      <xdr:colOff>304800</xdr:colOff>
      <xdr:row>20</xdr:row>
      <xdr:rowOff>91440</xdr:rowOff>
    </xdr:to>
    <xdr:pic>
      <xdr:nvPicPr>
        <xdr:cNvPr id="5" name="Imagen 4">
          <a:extLst>
            <a:ext uri="{FF2B5EF4-FFF2-40B4-BE49-F238E27FC236}">
              <a16:creationId xmlns:a16="http://schemas.microsoft.com/office/drawing/2014/main" id="{09731325-408B-46A2-B509-5DA8453A70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20100" y="3648075"/>
          <a:ext cx="22002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409575</xdr:colOff>
      <xdr:row>20</xdr:row>
      <xdr:rowOff>171450</xdr:rowOff>
    </xdr:from>
    <xdr:to>
      <xdr:col>12</xdr:col>
      <xdr:colOff>666750</xdr:colOff>
      <xdr:row>22</xdr:row>
      <xdr:rowOff>57150</xdr:rowOff>
    </xdr:to>
    <xdr:pic>
      <xdr:nvPicPr>
        <xdr:cNvPr id="6" name="Imagen 5">
          <a:extLst>
            <a:ext uri="{FF2B5EF4-FFF2-40B4-BE49-F238E27FC236}">
              <a16:creationId xmlns:a16="http://schemas.microsoft.com/office/drawing/2014/main" id="{3050174F-D1BA-446B-B1E6-CF37ACC565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39150" y="3981450"/>
          <a:ext cx="330517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371475</xdr:colOff>
      <xdr:row>23</xdr:row>
      <xdr:rowOff>9525</xdr:rowOff>
    </xdr:from>
    <xdr:to>
      <xdr:col>12</xdr:col>
      <xdr:colOff>666750</xdr:colOff>
      <xdr:row>24</xdr:row>
      <xdr:rowOff>17145</xdr:rowOff>
    </xdr:to>
    <xdr:pic>
      <xdr:nvPicPr>
        <xdr:cNvPr id="7" name="Imagen 6">
          <a:extLst>
            <a:ext uri="{FF2B5EF4-FFF2-40B4-BE49-F238E27FC236}">
              <a16:creationId xmlns:a16="http://schemas.microsoft.com/office/drawing/2014/main" id="{D3015042-4B81-414E-BD81-D3E7F1E6E62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01050" y="4391025"/>
          <a:ext cx="33432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447675</xdr:colOff>
      <xdr:row>24</xdr:row>
      <xdr:rowOff>152400</xdr:rowOff>
    </xdr:from>
    <xdr:to>
      <xdr:col>12</xdr:col>
      <xdr:colOff>57150</xdr:colOff>
      <xdr:row>25</xdr:row>
      <xdr:rowOff>169545</xdr:rowOff>
    </xdr:to>
    <xdr:pic>
      <xdr:nvPicPr>
        <xdr:cNvPr id="8" name="Imagen 7">
          <a:extLst>
            <a:ext uri="{FF2B5EF4-FFF2-40B4-BE49-F238E27FC236}">
              <a16:creationId xmlns:a16="http://schemas.microsoft.com/office/drawing/2014/main" id="{AA44F22B-68BE-40E9-B070-57A9684AE33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77250" y="4724400"/>
          <a:ext cx="26574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495300</xdr:colOff>
      <xdr:row>26</xdr:row>
      <xdr:rowOff>76200</xdr:rowOff>
    </xdr:from>
    <xdr:to>
      <xdr:col>12</xdr:col>
      <xdr:colOff>474345</xdr:colOff>
      <xdr:row>28</xdr:row>
      <xdr:rowOff>38100</xdr:rowOff>
    </xdr:to>
    <xdr:pic>
      <xdr:nvPicPr>
        <xdr:cNvPr id="9" name="Imagen 8">
          <a:extLst>
            <a:ext uri="{FF2B5EF4-FFF2-40B4-BE49-F238E27FC236}">
              <a16:creationId xmlns:a16="http://schemas.microsoft.com/office/drawing/2014/main" id="{69063EF8-B50E-45AC-BEA8-11CFF57DAAB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524875" y="5029200"/>
          <a:ext cx="30384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428625</xdr:colOff>
      <xdr:row>28</xdr:row>
      <xdr:rowOff>142875</xdr:rowOff>
    </xdr:from>
    <xdr:to>
      <xdr:col>13</xdr:col>
      <xdr:colOff>190500</xdr:colOff>
      <xdr:row>29</xdr:row>
      <xdr:rowOff>169545</xdr:rowOff>
    </xdr:to>
    <xdr:pic>
      <xdr:nvPicPr>
        <xdr:cNvPr id="10" name="Imagen 9">
          <a:extLst>
            <a:ext uri="{FF2B5EF4-FFF2-40B4-BE49-F238E27FC236}">
              <a16:creationId xmlns:a16="http://schemas.microsoft.com/office/drawing/2014/main" id="{CF290538-F1A5-4314-B9F4-DDC4E48B148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58200" y="5476875"/>
          <a:ext cx="35718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400050</xdr:colOff>
      <xdr:row>1</xdr:row>
      <xdr:rowOff>1</xdr:rowOff>
    </xdr:from>
    <xdr:to>
      <xdr:col>12</xdr:col>
      <xdr:colOff>266700</xdr:colOff>
      <xdr:row>4</xdr:row>
      <xdr:rowOff>171451</xdr:rowOff>
    </xdr:to>
    <xdr:sp macro="" textlink="">
      <xdr:nvSpPr>
        <xdr:cNvPr id="2" name="CuadroTexto 1">
          <a:extLst>
            <a:ext uri="{FF2B5EF4-FFF2-40B4-BE49-F238E27FC236}">
              <a16:creationId xmlns:a16="http://schemas.microsoft.com/office/drawing/2014/main" id="{3AE17341-0A73-4C87-99C6-F0279D9E680B}"/>
            </a:ext>
          </a:extLst>
        </xdr:cNvPr>
        <xdr:cNvSpPr txBox="1"/>
      </xdr:nvSpPr>
      <xdr:spPr>
        <a:xfrm>
          <a:off x="400050" y="190501"/>
          <a:ext cx="901065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Si un distribuidor de productos químicos emitió con anterioridad 80,000 acciones preferentes con valor nominal de Q25 por acción. El dividendo anual garantizado es de Q2 por acción. ¿Cuál es el costo después de impuestos de la parte de acciones preferentes en la estructura del capital de dicha empresa?</a:t>
          </a:r>
        </a:p>
        <a:p>
          <a:endParaRPr lang="es-GT" sz="1100"/>
        </a:p>
      </xdr:txBody>
    </xdr:sp>
    <xdr:clientData/>
  </xdr:twoCellAnchor>
  <xdr:twoCellAnchor editAs="oneCell">
    <xdr:from>
      <xdr:col>7</xdr:col>
      <xdr:colOff>594360</xdr:colOff>
      <xdr:row>7</xdr:row>
      <xdr:rowOff>87630</xdr:rowOff>
    </xdr:from>
    <xdr:to>
      <xdr:col>14</xdr:col>
      <xdr:colOff>668655</xdr:colOff>
      <xdr:row>10</xdr:row>
      <xdr:rowOff>40005</xdr:rowOff>
    </xdr:to>
    <xdr:pic>
      <xdr:nvPicPr>
        <xdr:cNvPr id="3" name="Imagen 2">
          <a:extLst>
            <a:ext uri="{FF2B5EF4-FFF2-40B4-BE49-F238E27FC236}">
              <a16:creationId xmlns:a16="http://schemas.microsoft.com/office/drawing/2014/main" id="{1D78A07B-79C1-4C08-9CFF-03CC8D2364B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1291"/>
        <a:stretch/>
      </xdr:blipFill>
      <xdr:spPr bwMode="auto">
        <a:xfrm>
          <a:off x="7452360" y="1367790"/>
          <a:ext cx="5614035" cy="501015"/>
        </a:xfrm>
        <a:prstGeom prst="rect">
          <a:avLst/>
        </a:prstGeom>
        <a:noFill/>
        <a:ln w="31750">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219074</xdr:colOff>
      <xdr:row>0</xdr:row>
      <xdr:rowOff>85725</xdr:rowOff>
    </xdr:from>
    <xdr:to>
      <xdr:col>9</xdr:col>
      <xdr:colOff>400050</xdr:colOff>
      <xdr:row>2</xdr:row>
      <xdr:rowOff>123825</xdr:rowOff>
    </xdr:to>
    <xdr:sp macro="" textlink="">
      <xdr:nvSpPr>
        <xdr:cNvPr id="2" name="CuadroTexto 1">
          <a:extLst>
            <a:ext uri="{FF2B5EF4-FFF2-40B4-BE49-F238E27FC236}">
              <a16:creationId xmlns:a16="http://schemas.microsoft.com/office/drawing/2014/main" id="{C11D1D5F-8311-4135-9690-8B6011AFC43C}"/>
            </a:ext>
          </a:extLst>
        </xdr:cNvPr>
        <xdr:cNvSpPr txBox="1"/>
      </xdr:nvSpPr>
      <xdr:spPr>
        <a:xfrm>
          <a:off x="219074" y="85725"/>
          <a:ext cx="9420226"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Century Gothic" panose="020B0502020202020204" pitchFamily="34" charset="0"/>
              <a:ea typeface="+mn-ea"/>
              <a:cs typeface="+mn-cs"/>
            </a:rPr>
            <a:t>Basado en la siguiente información, a)  determine cuál es la mejor alternativa entre las tres evaluadas de acuerdo a los atributos</a:t>
          </a:r>
          <a:r>
            <a:rPr lang="es-GT" sz="1100" baseline="0">
              <a:solidFill>
                <a:schemeClr val="dk1"/>
              </a:solidFill>
              <a:effectLst/>
              <a:latin typeface="Century Gothic" panose="020B0502020202020204" pitchFamily="34" charset="0"/>
              <a:ea typeface="+mn-ea"/>
              <a:cs typeface="+mn-cs"/>
            </a:rPr>
            <a:t> correspondientes</a:t>
          </a:r>
          <a:r>
            <a:rPr lang="es-GT" sz="1100">
              <a:solidFill>
                <a:schemeClr val="dk1"/>
              </a:solidFill>
              <a:effectLst/>
              <a:latin typeface="Century Gothic" panose="020B0502020202020204" pitchFamily="34" charset="0"/>
              <a:ea typeface="+mn-ea"/>
              <a:cs typeface="+mn-cs"/>
            </a:rPr>
            <a:t>:</a:t>
          </a:r>
        </a:p>
        <a:p>
          <a:endParaRPr lang="es-GT" sz="1100"/>
        </a:p>
      </xdr:txBody>
    </xdr:sp>
    <xdr:clientData/>
  </xdr:twoCellAnchor>
  <xdr:twoCellAnchor>
    <xdr:from>
      <xdr:col>0</xdr:col>
      <xdr:colOff>123825</xdr:colOff>
      <xdr:row>12</xdr:row>
      <xdr:rowOff>142875</xdr:rowOff>
    </xdr:from>
    <xdr:to>
      <xdr:col>9</xdr:col>
      <xdr:colOff>666750</xdr:colOff>
      <xdr:row>17</xdr:row>
      <xdr:rowOff>57150</xdr:rowOff>
    </xdr:to>
    <xdr:sp macro="" textlink="">
      <xdr:nvSpPr>
        <xdr:cNvPr id="3" name="CuadroTexto 2">
          <a:extLst>
            <a:ext uri="{FF2B5EF4-FFF2-40B4-BE49-F238E27FC236}">
              <a16:creationId xmlns:a16="http://schemas.microsoft.com/office/drawing/2014/main" id="{8B701034-A4D2-487E-9A8B-60ED7B15011C}"/>
            </a:ext>
          </a:extLst>
        </xdr:cNvPr>
        <xdr:cNvSpPr txBox="1"/>
      </xdr:nvSpPr>
      <xdr:spPr>
        <a:xfrm>
          <a:off x="123825" y="2514600"/>
          <a:ext cx="9782175"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chemeClr val="dk1"/>
              </a:solidFill>
              <a:effectLst/>
              <a:latin typeface="Century Gothic" panose="020B0502020202020204" pitchFamily="34" charset="0"/>
              <a:ea typeface="+mn-ea"/>
              <a:cs typeface="+mn-cs"/>
            </a:rPr>
            <a:t>b)  Si la alternativa ganadora tiene los siguientes flujos de efectivo para un plazo de 10 años, determine si conviene llegar a cabo dicho proyecto:</a:t>
          </a:r>
          <a:r>
            <a:rPr lang="es-GT" sz="1100" baseline="0">
              <a:solidFill>
                <a:schemeClr val="dk1"/>
              </a:solidFill>
              <a:effectLst/>
              <a:latin typeface="Century Gothic" panose="020B0502020202020204" pitchFamily="34" charset="0"/>
              <a:ea typeface="+mn-ea"/>
              <a:cs typeface="+mn-cs"/>
            </a:rPr>
            <a:t>   Ingresos anuales de Q 50,000.00, costos anuales de Q 25,000.00 y una inversión inicial de Q 100,000.     También se sabe que el proyecto estaría siendo financiado un 25% con deuda al 18% y un 75% con capital propio el cual se desea que gane un 22%. Efectúe un análisis antes de impuestos.</a:t>
          </a:r>
          <a:endParaRPr lang="es-GT" sz="1100">
            <a:solidFill>
              <a:schemeClr val="dk1"/>
            </a:solidFill>
            <a:effectLst/>
            <a:latin typeface="Century Gothic" panose="020B0502020202020204" pitchFamily="34" charset="0"/>
            <a:ea typeface="+mn-ea"/>
            <a:cs typeface="+mn-cs"/>
          </a:endParaRPr>
        </a:p>
      </xdr:txBody>
    </xdr:sp>
    <xdr:clientData/>
  </xdr:twoCellAnchor>
  <xdr:twoCellAnchor editAs="oneCell">
    <xdr:from>
      <xdr:col>7</xdr:col>
      <xdr:colOff>247650</xdr:colOff>
      <xdr:row>3</xdr:row>
      <xdr:rowOff>171449</xdr:rowOff>
    </xdr:from>
    <xdr:to>
      <xdr:col>12</xdr:col>
      <xdr:colOff>112395</xdr:colOff>
      <xdr:row>10</xdr:row>
      <xdr:rowOff>129540</xdr:rowOff>
    </xdr:to>
    <xdr:pic>
      <xdr:nvPicPr>
        <xdr:cNvPr id="5" name="Imagen 4">
          <a:extLst>
            <a:ext uri="{FF2B5EF4-FFF2-40B4-BE49-F238E27FC236}">
              <a16:creationId xmlns:a16="http://schemas.microsoft.com/office/drawing/2014/main" id="{59F791F3-A732-4E82-BEF6-267328793C67}"/>
            </a:ext>
          </a:extLst>
        </xdr:cNvPr>
        <xdr:cNvPicPr>
          <a:picLocks noChangeAspect="1"/>
        </xdr:cNvPicPr>
      </xdr:nvPicPr>
      <xdr:blipFill rotWithShape="1">
        <a:blip xmlns:r="http://schemas.openxmlformats.org/officeDocument/2006/relationships" r:embed="rId1"/>
        <a:srcRect l="63623" t="38546" r="5259" b="42962"/>
        <a:stretch/>
      </xdr:blipFill>
      <xdr:spPr>
        <a:xfrm>
          <a:off x="7962900" y="752474"/>
          <a:ext cx="4048125" cy="1352551"/>
        </a:xfrm>
        <a:prstGeom prst="rect">
          <a:avLst/>
        </a:prstGeom>
        <a:noFill/>
        <a:ln w="31750">
          <a:solidFill>
            <a:schemeClr val="accent1"/>
          </a:solidFill>
        </a:ln>
      </xdr:spPr>
    </xdr:pic>
    <xdr:clientData/>
  </xdr:twoCellAnchor>
  <xdr:twoCellAnchor editAs="oneCell">
    <xdr:from>
      <xdr:col>6</xdr:col>
      <xdr:colOff>638175</xdr:colOff>
      <xdr:row>31</xdr:row>
      <xdr:rowOff>161925</xdr:rowOff>
    </xdr:from>
    <xdr:to>
      <xdr:col>12</xdr:col>
      <xdr:colOff>688467</xdr:colOff>
      <xdr:row>34</xdr:row>
      <xdr:rowOff>68642</xdr:rowOff>
    </xdr:to>
    <xdr:pic>
      <xdr:nvPicPr>
        <xdr:cNvPr id="4" name="Imagen 3">
          <a:extLst>
            <a:ext uri="{FF2B5EF4-FFF2-40B4-BE49-F238E27FC236}">
              <a16:creationId xmlns:a16="http://schemas.microsoft.com/office/drawing/2014/main" id="{0090BA51-0A83-48CB-85EC-4D5D258B8335}"/>
            </a:ext>
          </a:extLst>
        </xdr:cNvPr>
        <xdr:cNvPicPr>
          <a:picLocks noChangeAspect="1"/>
        </xdr:cNvPicPr>
      </xdr:nvPicPr>
      <xdr:blipFill>
        <a:blip xmlns:r="http://schemas.openxmlformats.org/officeDocument/2006/relationships" r:embed="rId2"/>
        <a:stretch>
          <a:fillRect/>
        </a:stretch>
      </xdr:blipFill>
      <xdr:spPr>
        <a:xfrm>
          <a:off x="7486650" y="5857875"/>
          <a:ext cx="5460492" cy="44964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E3A3-C887-4C9B-96BF-22AA123BF9C6}">
  <dimension ref="A9:L31"/>
  <sheetViews>
    <sheetView workbookViewId="0">
      <selection activeCell="A16" sqref="A16:D19"/>
    </sheetView>
  </sheetViews>
  <sheetFormatPr baseColWidth="10" defaultRowHeight="14.4" x14ac:dyDescent="0.3"/>
  <cols>
    <col min="1" max="1" width="35.44140625" bestFit="1" customWidth="1"/>
    <col min="2" max="2" width="29" customWidth="1"/>
    <col min="3" max="3" width="14.88671875" bestFit="1" customWidth="1"/>
  </cols>
  <sheetData>
    <row r="9" spans="1:12" x14ac:dyDescent="0.3">
      <c r="B9" s="1"/>
      <c r="C9" s="13"/>
      <c r="D9" s="12"/>
      <c r="E9" s="12"/>
      <c r="F9" s="12"/>
      <c r="G9" s="12"/>
      <c r="H9" s="12"/>
      <c r="I9" s="12"/>
      <c r="J9" s="12"/>
      <c r="K9" s="12"/>
      <c r="L9" s="12"/>
    </row>
    <row r="10" spans="1:12" x14ac:dyDescent="0.3">
      <c r="A10" t="s">
        <v>33</v>
      </c>
      <c r="B10" s="25">
        <v>200000000</v>
      </c>
      <c r="C10" s="12"/>
      <c r="D10" s="12"/>
      <c r="E10" s="12"/>
      <c r="F10" s="12"/>
      <c r="G10" s="12"/>
      <c r="H10" s="12"/>
      <c r="I10" s="12"/>
      <c r="J10" s="12"/>
      <c r="K10" s="12"/>
      <c r="L10" s="12"/>
    </row>
    <row r="11" spans="1:12" x14ac:dyDescent="0.3">
      <c r="A11" t="s">
        <v>34</v>
      </c>
      <c r="B11" s="24">
        <v>0.1</v>
      </c>
      <c r="C11" s="12" t="s">
        <v>35</v>
      </c>
      <c r="D11" s="12"/>
      <c r="E11" s="12"/>
      <c r="F11" s="12"/>
      <c r="G11" s="12"/>
      <c r="H11" s="12"/>
      <c r="I11" s="12"/>
      <c r="J11" s="12"/>
      <c r="K11" s="12"/>
      <c r="L11" s="12"/>
    </row>
    <row r="12" spans="1:12" x14ac:dyDescent="0.3">
      <c r="B12" s="1"/>
      <c r="C12" s="12"/>
      <c r="D12" s="12"/>
      <c r="E12" s="12"/>
      <c r="F12" s="12"/>
      <c r="G12" s="12"/>
      <c r="H12" s="12"/>
      <c r="I12" s="12"/>
      <c r="J12" s="12"/>
      <c r="K12" s="12"/>
      <c r="L12" s="12"/>
    </row>
    <row r="13" spans="1:12" x14ac:dyDescent="0.3">
      <c r="B13" s="1"/>
      <c r="C13" s="12"/>
      <c r="D13" s="12"/>
      <c r="E13" s="12"/>
      <c r="F13" s="12"/>
      <c r="G13" s="12"/>
      <c r="H13" s="12"/>
      <c r="I13" s="12"/>
      <c r="J13" s="12"/>
      <c r="K13" s="12"/>
      <c r="L13" s="12"/>
    </row>
    <row r="14" spans="1:12" x14ac:dyDescent="0.3">
      <c r="A14" t="s">
        <v>36</v>
      </c>
      <c r="B14" s="2"/>
      <c r="C14" s="12"/>
      <c r="D14" s="12"/>
      <c r="E14" s="12"/>
      <c r="F14" s="12"/>
      <c r="G14" s="12"/>
      <c r="H14" s="12"/>
      <c r="I14" s="12"/>
      <c r="J14" s="12"/>
      <c r="K14" s="12"/>
      <c r="L14" s="12"/>
    </row>
    <row r="15" spans="1:12" x14ac:dyDescent="0.3">
      <c r="B15" s="1"/>
      <c r="C15" s="12"/>
      <c r="D15" s="12"/>
      <c r="E15" s="12"/>
      <c r="F15" s="12"/>
      <c r="G15" s="12"/>
      <c r="H15" s="12"/>
      <c r="I15" s="12"/>
      <c r="J15" s="12"/>
      <c r="K15" s="12"/>
      <c r="L15" s="12"/>
    </row>
    <row r="16" spans="1:12" x14ac:dyDescent="0.3">
      <c r="A16" t="s">
        <v>37</v>
      </c>
      <c r="B16" s="1"/>
      <c r="C16" s="12"/>
      <c r="D16" s="1"/>
      <c r="E16" s="12" t="s">
        <v>49</v>
      </c>
      <c r="F16" s="12"/>
      <c r="G16" s="12"/>
      <c r="H16" s="12"/>
      <c r="I16" s="12"/>
      <c r="J16" s="12"/>
      <c r="K16" s="12"/>
      <c r="L16" s="12"/>
    </row>
    <row r="17" spans="1:12" x14ac:dyDescent="0.3">
      <c r="A17" t="s">
        <v>38</v>
      </c>
      <c r="B17" s="1" t="s">
        <v>41</v>
      </c>
      <c r="C17" s="12" t="s">
        <v>42</v>
      </c>
      <c r="D17" s="1" t="s">
        <v>43</v>
      </c>
      <c r="E17" s="12"/>
      <c r="F17" s="12"/>
      <c r="G17" s="12"/>
      <c r="H17" s="12"/>
      <c r="I17" s="12"/>
      <c r="J17" s="12"/>
      <c r="K17" s="12"/>
      <c r="L17" s="12"/>
    </row>
    <row r="18" spans="1:12" x14ac:dyDescent="0.3">
      <c r="A18" t="s">
        <v>39</v>
      </c>
      <c r="B18">
        <v>0.6</v>
      </c>
      <c r="C18" s="26">
        <v>0.12</v>
      </c>
      <c r="D18" s="1"/>
      <c r="E18" s="12"/>
      <c r="F18" s="12"/>
      <c r="G18" s="12"/>
      <c r="H18" s="12"/>
      <c r="I18" s="12"/>
      <c r="J18" s="12"/>
      <c r="K18" s="12"/>
      <c r="L18" s="12"/>
    </row>
    <row r="19" spans="1:12" x14ac:dyDescent="0.3">
      <c r="A19" t="s">
        <v>40</v>
      </c>
      <c r="B19" s="1">
        <v>0.4</v>
      </c>
      <c r="C19" s="26">
        <v>0.09</v>
      </c>
      <c r="D19" s="12"/>
      <c r="E19" s="12"/>
      <c r="F19" s="12"/>
      <c r="G19" s="12"/>
      <c r="H19" s="12"/>
      <c r="I19" s="12"/>
      <c r="J19" s="12"/>
      <c r="K19" s="12"/>
      <c r="L19" s="12"/>
    </row>
    <row r="20" spans="1:12" x14ac:dyDescent="0.3">
      <c r="B20" s="1"/>
      <c r="C20" s="12"/>
      <c r="D20" s="12"/>
      <c r="E20" s="12"/>
      <c r="F20" s="12"/>
      <c r="G20" s="12"/>
      <c r="H20" s="12"/>
      <c r="I20" s="12"/>
      <c r="J20" s="12"/>
      <c r="K20" s="12"/>
      <c r="L20" s="12"/>
    </row>
    <row r="21" spans="1:12" x14ac:dyDescent="0.3">
      <c r="A21" t="s">
        <v>37</v>
      </c>
      <c r="B21" s="1"/>
      <c r="C21" s="12"/>
      <c r="D21" s="1"/>
      <c r="E21" s="12"/>
      <c r="F21" s="12"/>
      <c r="G21" s="12"/>
      <c r="H21" s="12"/>
      <c r="I21" s="12"/>
      <c r="J21" s="12"/>
      <c r="K21" s="12"/>
      <c r="L21" s="12"/>
    </row>
    <row r="22" spans="1:12" x14ac:dyDescent="0.3">
      <c r="A22" t="s">
        <v>38</v>
      </c>
      <c r="B22" s="1" t="s">
        <v>41</v>
      </c>
      <c r="C22" s="12" t="s">
        <v>42</v>
      </c>
      <c r="D22" s="1" t="s">
        <v>43</v>
      </c>
      <c r="E22" s="12"/>
      <c r="F22" s="12"/>
      <c r="G22" s="12"/>
      <c r="H22" s="12"/>
      <c r="I22" s="12"/>
      <c r="J22" s="12"/>
      <c r="K22" s="12"/>
      <c r="L22" s="12"/>
    </row>
    <row r="23" spans="1:12" x14ac:dyDescent="0.3">
      <c r="A23" t="s">
        <v>39</v>
      </c>
      <c r="B23">
        <v>0.2</v>
      </c>
      <c r="C23" s="26">
        <v>0.12</v>
      </c>
      <c r="D23" s="1"/>
      <c r="E23" s="12"/>
      <c r="F23" s="12"/>
      <c r="G23" s="12"/>
      <c r="H23" s="12"/>
      <c r="I23" s="12"/>
      <c r="J23" s="12"/>
      <c r="K23" s="12"/>
      <c r="L23" s="12"/>
    </row>
    <row r="24" spans="1:12" x14ac:dyDescent="0.3">
      <c r="A24" t="s">
        <v>40</v>
      </c>
      <c r="B24" s="1">
        <v>0.8</v>
      </c>
      <c r="C24" s="27">
        <v>0.125</v>
      </c>
      <c r="D24" s="12"/>
      <c r="E24" s="12"/>
      <c r="F24" s="12"/>
      <c r="G24" s="12"/>
      <c r="H24" s="12"/>
      <c r="I24" s="12"/>
      <c r="J24" s="12"/>
      <c r="K24" s="12"/>
      <c r="L24" s="12"/>
    </row>
    <row r="27" spans="1:12" x14ac:dyDescent="0.3">
      <c r="A27" t="s">
        <v>44</v>
      </c>
    </row>
    <row r="29" spans="1:12" x14ac:dyDescent="0.3">
      <c r="B29" t="s">
        <v>45</v>
      </c>
      <c r="C29" t="s">
        <v>46</v>
      </c>
      <c r="E29" t="s">
        <v>47</v>
      </c>
      <c r="F29" s="28">
        <f>(10%-0.6*12%)/0.4</f>
        <v>7.0000000000000021E-2</v>
      </c>
    </row>
    <row r="30" spans="1:12" x14ac:dyDescent="0.3">
      <c r="F30" s="28"/>
    </row>
    <row r="31" spans="1:12" x14ac:dyDescent="0.3">
      <c r="B31" t="s">
        <v>45</v>
      </c>
      <c r="C31" t="s">
        <v>48</v>
      </c>
      <c r="E31" t="s">
        <v>47</v>
      </c>
      <c r="F31" s="28">
        <f>(10%-0.2*12%)/0.8</f>
        <v>9.5000000000000015E-2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9C46-8357-4B1D-8386-9177B9585E68}">
  <dimension ref="C17:C18"/>
  <sheetViews>
    <sheetView workbookViewId="0">
      <selection activeCell="O35" sqref="O35"/>
    </sheetView>
  </sheetViews>
  <sheetFormatPr baseColWidth="10" defaultRowHeight="14.4" x14ac:dyDescent="0.3"/>
  <cols>
    <col min="1" max="1" width="12.44140625" customWidth="1"/>
    <col min="2" max="2" width="18" customWidth="1"/>
    <col min="3" max="3" width="21.44140625" customWidth="1"/>
    <col min="4" max="4" width="17.5546875" customWidth="1"/>
  </cols>
  <sheetData>
    <row r="17" spans="3:3" x14ac:dyDescent="0.3">
      <c r="C17" s="1"/>
    </row>
    <row r="18" spans="3:3" x14ac:dyDescent="0.3">
      <c r="C18"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A051-F137-4242-85FA-ECE1E4C4E52D}">
  <dimension ref="A4:E17"/>
  <sheetViews>
    <sheetView workbookViewId="0">
      <selection activeCell="E17" sqref="E17"/>
    </sheetView>
  </sheetViews>
  <sheetFormatPr baseColWidth="10" defaultRowHeight="14.4" x14ac:dyDescent="0.3"/>
  <cols>
    <col min="1" max="1" width="23.44140625" bestFit="1" customWidth="1"/>
    <col min="2" max="2" width="14.109375" bestFit="1" customWidth="1"/>
    <col min="3" max="3" width="25.109375" customWidth="1"/>
    <col min="4" max="4" width="36.6640625" bestFit="1" customWidth="1"/>
    <col min="5" max="5" width="22.109375" customWidth="1"/>
  </cols>
  <sheetData>
    <row r="4" spans="1:5" ht="15" thickBot="1" x14ac:dyDescent="0.35"/>
    <row r="5" spans="1:5" ht="15" thickBot="1" x14ac:dyDescent="0.35">
      <c r="C5" s="14" t="s">
        <v>0</v>
      </c>
      <c r="D5" s="15" t="s">
        <v>1</v>
      </c>
      <c r="E5" s="15" t="s">
        <v>2</v>
      </c>
    </row>
    <row r="6" spans="1:5" ht="15" thickBot="1" x14ac:dyDescent="0.35">
      <c r="C6" s="16" t="s">
        <v>3</v>
      </c>
      <c r="D6" s="17">
        <v>1330000</v>
      </c>
      <c r="E6" s="18" t="s">
        <v>4</v>
      </c>
    </row>
    <row r="7" spans="1:5" ht="15" thickBot="1" x14ac:dyDescent="0.35">
      <c r="C7" s="16" t="s">
        <v>5</v>
      </c>
      <c r="D7" s="17">
        <v>2670000</v>
      </c>
      <c r="E7" s="18" t="s">
        <v>6</v>
      </c>
    </row>
    <row r="12" spans="1:5" x14ac:dyDescent="0.3">
      <c r="A12" t="s">
        <v>50</v>
      </c>
      <c r="B12" t="s">
        <v>1</v>
      </c>
      <c r="C12" t="s">
        <v>41</v>
      </c>
      <c r="D12" t="s">
        <v>53</v>
      </c>
      <c r="E12" t="s">
        <v>54</v>
      </c>
    </row>
    <row r="13" spans="1:5" x14ac:dyDescent="0.3">
      <c r="A13" t="s">
        <v>51</v>
      </c>
      <c r="B13" s="29">
        <v>1330000</v>
      </c>
      <c r="C13">
        <f>B13/$B$15</f>
        <v>0.33250000000000002</v>
      </c>
      <c r="D13" s="28">
        <v>0.12</v>
      </c>
      <c r="E13" s="32">
        <f>D13*(1-25%)</f>
        <v>0.09</v>
      </c>
    </row>
    <row r="14" spans="1:5" x14ac:dyDescent="0.3">
      <c r="A14" t="s">
        <v>52</v>
      </c>
      <c r="B14" s="29">
        <v>2670000</v>
      </c>
      <c r="C14">
        <f>B14/$B$15</f>
        <v>0.66749999999999998</v>
      </c>
      <c r="D14" s="31">
        <v>0.1074</v>
      </c>
      <c r="E14" s="33">
        <f>D14*(1-25%)</f>
        <v>8.0549999999999997E-2</v>
      </c>
    </row>
    <row r="15" spans="1:5" x14ac:dyDescent="0.3">
      <c r="B15" s="30">
        <f>SUM(B13,B14)</f>
        <v>4000000</v>
      </c>
    </row>
    <row r="17" spans="4:5" x14ac:dyDescent="0.3">
      <c r="D17" t="s">
        <v>55</v>
      </c>
      <c r="E17" s="31">
        <v>8.4000000000000005E-2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B084A-C76B-4741-A577-6994627EA31B}">
  <dimension ref="A10:E36"/>
  <sheetViews>
    <sheetView workbookViewId="0">
      <selection activeCell="E37" sqref="E37"/>
    </sheetView>
  </sheetViews>
  <sheetFormatPr baseColWidth="10" defaultRowHeight="14.4" x14ac:dyDescent="0.3"/>
  <cols>
    <col min="1" max="1" width="35.88671875" customWidth="1"/>
    <col min="2" max="2" width="16" customWidth="1"/>
    <col min="6" max="6" width="19.109375" bestFit="1" customWidth="1"/>
  </cols>
  <sheetData>
    <row r="10" spans="1:5" x14ac:dyDescent="0.3">
      <c r="A10" s="19" t="s">
        <v>18</v>
      </c>
      <c r="B10" s="1"/>
      <c r="C10" s="12"/>
      <c r="D10" s="12"/>
      <c r="E10" s="12"/>
    </row>
    <row r="11" spans="1:5" x14ac:dyDescent="0.3">
      <c r="A11" s="12" t="s">
        <v>30</v>
      </c>
      <c r="B11" s="1"/>
      <c r="C11" s="12"/>
      <c r="D11" s="12"/>
      <c r="E11" s="12"/>
    </row>
    <row r="12" spans="1:5" x14ac:dyDescent="0.3">
      <c r="A12" s="12" t="s">
        <v>19</v>
      </c>
      <c r="B12" s="1"/>
      <c r="C12" s="12"/>
      <c r="D12" s="12"/>
      <c r="E12" s="12"/>
    </row>
    <row r="13" spans="1:5" x14ac:dyDescent="0.3">
      <c r="A13" s="12" t="s">
        <v>20</v>
      </c>
      <c r="B13" s="1"/>
    </row>
    <row r="15" spans="1:5" x14ac:dyDescent="0.3">
      <c r="A15" s="12" t="s">
        <v>31</v>
      </c>
    </row>
    <row r="16" spans="1:5" x14ac:dyDescent="0.3">
      <c r="A16" s="12" t="s">
        <v>21</v>
      </c>
    </row>
    <row r="17" spans="1:5" x14ac:dyDescent="0.3">
      <c r="A17" s="12" t="s">
        <v>22</v>
      </c>
    </row>
    <row r="18" spans="1:5" x14ac:dyDescent="0.3">
      <c r="A18" s="12" t="s">
        <v>32</v>
      </c>
    </row>
    <row r="20" spans="1:5" x14ac:dyDescent="0.3">
      <c r="A20" s="19" t="s">
        <v>23</v>
      </c>
      <c r="B20" s="1"/>
    </row>
    <row r="22" spans="1:5" x14ac:dyDescent="0.3">
      <c r="A22" t="s">
        <v>56</v>
      </c>
    </row>
    <row r="24" spans="1:5" x14ac:dyDescent="0.3">
      <c r="A24" t="s">
        <v>57</v>
      </c>
      <c r="B24" s="29">
        <v>0.93</v>
      </c>
      <c r="C24" t="s">
        <v>60</v>
      </c>
    </row>
    <row r="25" spans="1:5" x14ac:dyDescent="0.3">
      <c r="A25" t="s">
        <v>58</v>
      </c>
      <c r="B25" s="29">
        <v>18.8</v>
      </c>
      <c r="C25" t="s">
        <v>60</v>
      </c>
    </row>
    <row r="26" spans="1:5" x14ac:dyDescent="0.3">
      <c r="A26" t="s">
        <v>59</v>
      </c>
      <c r="B26" s="31">
        <v>1.4999999999999999E-2</v>
      </c>
    </row>
    <row r="28" spans="1:5" x14ac:dyDescent="0.3">
      <c r="D28" t="s">
        <v>61</v>
      </c>
    </row>
    <row r="29" spans="1:5" x14ac:dyDescent="0.3">
      <c r="D29" t="s">
        <v>62</v>
      </c>
      <c r="E29" s="33">
        <f>B24/B25+B26</f>
        <v>6.446808510638298E-2</v>
      </c>
    </row>
    <row r="31" spans="1:5" x14ac:dyDescent="0.3">
      <c r="A31" t="s">
        <v>63</v>
      </c>
    </row>
    <row r="33" spans="1:5" x14ac:dyDescent="0.3">
      <c r="A33" t="s">
        <v>64</v>
      </c>
      <c r="B33" s="31">
        <v>4.4999999999999998E-2</v>
      </c>
    </row>
    <row r="34" spans="1:5" x14ac:dyDescent="0.3">
      <c r="A34" t="s">
        <v>65</v>
      </c>
      <c r="B34">
        <v>1.19</v>
      </c>
    </row>
    <row r="35" spans="1:5" x14ac:dyDescent="0.3">
      <c r="A35" t="s">
        <v>66</v>
      </c>
      <c r="B35" s="31">
        <v>4.9500000000000002E-2</v>
      </c>
      <c r="D35" t="s">
        <v>67</v>
      </c>
    </row>
    <row r="36" spans="1:5" x14ac:dyDescent="0.3">
      <c r="D36" t="s">
        <v>68</v>
      </c>
      <c r="E36" s="32">
        <v>0.05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FFA82-F4EE-4368-A510-661881710B75}">
  <dimension ref="A7:D19"/>
  <sheetViews>
    <sheetView workbookViewId="0">
      <selection activeCell="E15" sqref="E15"/>
    </sheetView>
  </sheetViews>
  <sheetFormatPr baseColWidth="10" defaultRowHeight="14.4" x14ac:dyDescent="0.3"/>
  <cols>
    <col min="2" max="2" width="30.6640625" customWidth="1"/>
  </cols>
  <sheetData>
    <row r="7" spans="1:4" x14ac:dyDescent="0.3">
      <c r="A7" s="12" t="s">
        <v>29</v>
      </c>
    </row>
    <row r="8" spans="1:4" x14ac:dyDescent="0.3">
      <c r="A8" s="12" t="s">
        <v>24</v>
      </c>
    </row>
    <row r="9" spans="1:4" x14ac:dyDescent="0.3">
      <c r="A9" s="12" t="s">
        <v>25</v>
      </c>
    </row>
    <row r="10" spans="1:4" x14ac:dyDescent="0.3">
      <c r="A10" s="12" t="s">
        <v>26</v>
      </c>
    </row>
    <row r="11" spans="1:4" x14ac:dyDescent="0.3">
      <c r="A11" s="12" t="s">
        <v>27</v>
      </c>
    </row>
    <row r="12" spans="1:4" x14ac:dyDescent="0.3">
      <c r="A12" s="12" t="s">
        <v>28</v>
      </c>
    </row>
    <row r="15" spans="1:4" x14ac:dyDescent="0.3">
      <c r="A15" s="12" t="s">
        <v>69</v>
      </c>
      <c r="C15" s="29">
        <v>2</v>
      </c>
      <c r="D15" t="s">
        <v>72</v>
      </c>
    </row>
    <row r="16" spans="1:4" x14ac:dyDescent="0.3">
      <c r="A16" s="12" t="s">
        <v>70</v>
      </c>
      <c r="C16" s="29">
        <v>25</v>
      </c>
      <c r="D16" t="s">
        <v>71</v>
      </c>
    </row>
    <row r="19" spans="3:4" x14ac:dyDescent="0.3">
      <c r="C19" t="s">
        <v>73</v>
      </c>
      <c r="D19" s="28">
        <f>C15/C16</f>
        <v>0.08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1D9A-CE52-4327-AC5B-F09F94A050A1}">
  <dimension ref="B3:L38"/>
  <sheetViews>
    <sheetView tabSelected="1" topLeftCell="B4" workbookViewId="0">
      <selection activeCell="J39" sqref="J39"/>
    </sheetView>
  </sheetViews>
  <sheetFormatPr baseColWidth="10" defaultRowHeight="14.4" x14ac:dyDescent="0.3"/>
  <cols>
    <col min="3" max="3" width="27.44140625" customWidth="1"/>
    <col min="4" max="4" width="18.6640625" customWidth="1"/>
    <col min="5" max="5" width="15" customWidth="1"/>
    <col min="6" max="6" width="15.6640625" customWidth="1"/>
    <col min="7" max="7" width="16" customWidth="1"/>
    <col min="11" max="11" width="16.77734375" bestFit="1" customWidth="1"/>
  </cols>
  <sheetData>
    <row r="3" spans="2:7" ht="15" thickBot="1" x14ac:dyDescent="0.35"/>
    <row r="4" spans="2:7" x14ac:dyDescent="0.3">
      <c r="B4" s="20" t="s">
        <v>7</v>
      </c>
      <c r="C4" s="21"/>
      <c r="D4" s="3" t="s">
        <v>8</v>
      </c>
      <c r="E4" s="3" t="s">
        <v>9</v>
      </c>
      <c r="F4" s="3" t="s">
        <v>9</v>
      </c>
      <c r="G4" s="3" t="s">
        <v>9</v>
      </c>
    </row>
    <row r="5" spans="2:7" ht="15" thickBot="1" x14ac:dyDescent="0.35">
      <c r="B5" s="22" t="s">
        <v>10</v>
      </c>
      <c r="C5" s="23"/>
      <c r="D5" s="4" t="s">
        <v>11</v>
      </c>
      <c r="E5" s="4">
        <v>1</v>
      </c>
      <c r="F5" s="4">
        <v>2</v>
      </c>
      <c r="G5" s="4">
        <v>3</v>
      </c>
    </row>
    <row r="6" spans="2:7" ht="15" thickBot="1" x14ac:dyDescent="0.35">
      <c r="B6" s="5">
        <v>1</v>
      </c>
      <c r="C6" s="6" t="s">
        <v>12</v>
      </c>
      <c r="D6" s="7">
        <v>60</v>
      </c>
      <c r="E6" s="7">
        <v>75</v>
      </c>
      <c r="F6" s="7">
        <v>50</v>
      </c>
      <c r="G6" s="7">
        <v>100</v>
      </c>
    </row>
    <row r="7" spans="2:7" ht="15" thickBot="1" x14ac:dyDescent="0.35">
      <c r="B7" s="5">
        <v>2</v>
      </c>
      <c r="C7" s="6" t="s">
        <v>13</v>
      </c>
      <c r="D7" s="8">
        <v>95</v>
      </c>
      <c r="E7" s="8">
        <v>60</v>
      </c>
      <c r="F7" s="8">
        <v>75</v>
      </c>
      <c r="G7" s="8">
        <v>100</v>
      </c>
    </row>
    <row r="8" spans="2:7" ht="15" thickBot="1" x14ac:dyDescent="0.35">
      <c r="B8" s="5">
        <v>3</v>
      </c>
      <c r="C8" s="6" t="s">
        <v>14</v>
      </c>
      <c r="D8" s="8">
        <v>100</v>
      </c>
      <c r="E8" s="8">
        <v>50</v>
      </c>
      <c r="F8" s="8">
        <v>100</v>
      </c>
      <c r="G8" s="8">
        <v>20</v>
      </c>
    </row>
    <row r="9" spans="2:7" ht="15" thickBot="1" x14ac:dyDescent="0.35">
      <c r="B9" s="5">
        <v>4</v>
      </c>
      <c r="C9" s="6" t="s">
        <v>15</v>
      </c>
      <c r="D9" s="8">
        <v>90</v>
      </c>
      <c r="E9" s="8">
        <v>100</v>
      </c>
      <c r="F9" s="8">
        <v>90</v>
      </c>
      <c r="G9" s="8">
        <v>40</v>
      </c>
    </row>
    <row r="10" spans="2:7" ht="15" thickBot="1" x14ac:dyDescent="0.35">
      <c r="B10" s="5">
        <v>5</v>
      </c>
      <c r="C10" s="6" t="s">
        <v>16</v>
      </c>
      <c r="D10" s="8">
        <v>40</v>
      </c>
      <c r="E10" s="8">
        <v>85</v>
      </c>
      <c r="F10" s="8">
        <v>100</v>
      </c>
      <c r="G10" s="8">
        <v>10</v>
      </c>
    </row>
    <row r="11" spans="2:7" ht="15" thickBot="1" x14ac:dyDescent="0.35">
      <c r="B11" s="5">
        <v>6</v>
      </c>
      <c r="C11" s="6" t="s">
        <v>17</v>
      </c>
      <c r="D11" s="9">
        <v>70</v>
      </c>
      <c r="E11" s="8">
        <v>100</v>
      </c>
      <c r="F11" s="8">
        <v>100</v>
      </c>
      <c r="G11" s="8">
        <v>75</v>
      </c>
    </row>
    <row r="12" spans="2:7" ht="15" thickBot="1" x14ac:dyDescent="0.35">
      <c r="B12" s="10"/>
      <c r="C12" s="6"/>
      <c r="D12" s="8">
        <v>455</v>
      </c>
      <c r="E12" s="11"/>
      <c r="F12" s="11"/>
      <c r="G12" s="11"/>
    </row>
    <row r="20" spans="4:12" x14ac:dyDescent="0.3">
      <c r="D20" t="s">
        <v>74</v>
      </c>
      <c r="E20" t="s">
        <v>75</v>
      </c>
    </row>
    <row r="21" spans="4:12" x14ac:dyDescent="0.3">
      <c r="D21">
        <v>1</v>
      </c>
      <c r="E21" s="34">
        <f>SUMPRODUCT($D$6:$D$11,E6:E11)/$D$12</f>
        <v>76.043956043956044</v>
      </c>
    </row>
    <row r="22" spans="4:12" x14ac:dyDescent="0.3">
      <c r="D22">
        <v>2</v>
      </c>
      <c r="E22" s="34">
        <f>SUMPRODUCT($D$6:$D$11,F6:F11)/$D$12</f>
        <v>86.208791208791212</v>
      </c>
      <c r="F22" t="s">
        <v>76</v>
      </c>
    </row>
    <row r="23" spans="4:12" x14ac:dyDescent="0.3">
      <c r="D23">
        <v>3</v>
      </c>
      <c r="E23" s="34">
        <f>SUMPRODUCT($D$6:$D$11,G6:G11)/D12</f>
        <v>58.791208791208788</v>
      </c>
    </row>
    <row r="25" spans="4:12" x14ac:dyDescent="0.3">
      <c r="E25" t="s">
        <v>77</v>
      </c>
      <c r="F25" t="s">
        <v>78</v>
      </c>
    </row>
    <row r="26" spans="4:12" x14ac:dyDescent="0.3">
      <c r="E26">
        <v>0</v>
      </c>
      <c r="F26" s="29">
        <v>-100000</v>
      </c>
      <c r="H26" t="s">
        <v>37</v>
      </c>
      <c r="I26" s="1"/>
      <c r="J26" s="12"/>
      <c r="K26" s="1"/>
    </row>
    <row r="27" spans="4:12" x14ac:dyDescent="0.3">
      <c r="E27">
        <v>1</v>
      </c>
      <c r="F27" s="29">
        <f>50000-25000</f>
        <v>25000</v>
      </c>
      <c r="H27" t="s">
        <v>38</v>
      </c>
      <c r="I27" s="1" t="s">
        <v>41</v>
      </c>
      <c r="J27" s="12" t="s">
        <v>42</v>
      </c>
      <c r="K27" s="1" t="s">
        <v>80</v>
      </c>
      <c r="L27" s="35">
        <f>SUMPRODUCT(I28:I29,J28:J29)</f>
        <v>0.21000000000000002</v>
      </c>
    </row>
    <row r="28" spans="4:12" x14ac:dyDescent="0.3">
      <c r="E28">
        <v>2</v>
      </c>
      <c r="F28" s="29">
        <f t="shared" ref="F28:F36" si="0">50000-25000</f>
        <v>25000</v>
      </c>
      <c r="H28" t="s">
        <v>39</v>
      </c>
      <c r="I28">
        <v>0.25</v>
      </c>
      <c r="J28" s="26">
        <v>0.18</v>
      </c>
      <c r="K28" s="1"/>
    </row>
    <row r="29" spans="4:12" x14ac:dyDescent="0.3">
      <c r="E29">
        <v>3</v>
      </c>
      <c r="F29" s="29">
        <f t="shared" si="0"/>
        <v>25000</v>
      </c>
      <c r="H29" t="s">
        <v>40</v>
      </c>
      <c r="I29" s="1">
        <v>0.75</v>
      </c>
      <c r="J29" s="26">
        <v>0.22</v>
      </c>
      <c r="K29" s="12"/>
    </row>
    <row r="30" spans="4:12" x14ac:dyDescent="0.3">
      <c r="E30">
        <v>4</v>
      </c>
      <c r="F30" s="29">
        <f t="shared" si="0"/>
        <v>25000</v>
      </c>
    </row>
    <row r="31" spans="4:12" x14ac:dyDescent="0.3">
      <c r="E31">
        <v>5</v>
      </c>
      <c r="F31" s="29">
        <f t="shared" si="0"/>
        <v>25000</v>
      </c>
    </row>
    <row r="32" spans="4:12" x14ac:dyDescent="0.3">
      <c r="E32">
        <v>6</v>
      </c>
      <c r="F32" s="29">
        <f t="shared" si="0"/>
        <v>25000</v>
      </c>
    </row>
    <row r="33" spans="5:6" x14ac:dyDescent="0.3">
      <c r="E33">
        <v>7</v>
      </c>
      <c r="F33" s="29">
        <f t="shared" si="0"/>
        <v>25000</v>
      </c>
    </row>
    <row r="34" spans="5:6" x14ac:dyDescent="0.3">
      <c r="E34">
        <v>8</v>
      </c>
      <c r="F34" s="29">
        <f t="shared" si="0"/>
        <v>25000</v>
      </c>
    </row>
    <row r="35" spans="5:6" x14ac:dyDescent="0.3">
      <c r="E35">
        <v>9</v>
      </c>
      <c r="F35" s="29">
        <f t="shared" si="0"/>
        <v>25000</v>
      </c>
    </row>
    <row r="36" spans="5:6" x14ac:dyDescent="0.3">
      <c r="E36">
        <v>10</v>
      </c>
      <c r="F36" s="29">
        <f t="shared" si="0"/>
        <v>25000</v>
      </c>
    </row>
    <row r="37" spans="5:6" x14ac:dyDescent="0.3">
      <c r="E37" s="36" t="s">
        <v>79</v>
      </c>
      <c r="F37" s="37">
        <f>NPV(L27,F27:F36)+F26</f>
        <v>1351.9490447448043</v>
      </c>
    </row>
    <row r="38" spans="5:6" x14ac:dyDescent="0.3">
      <c r="E38" s="36" t="s">
        <v>81</v>
      </c>
      <c r="F38" s="38">
        <f>IRR(F26:F36)</f>
        <v>0.21406465112703454</v>
      </c>
    </row>
  </sheetData>
  <mergeCells count="2">
    <mergeCell ref="B4:C4"/>
    <mergeCell ref="B5:C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C7D440210FBDF4B8AF92FDDA92074DC" ma:contentTypeVersion="6" ma:contentTypeDescription="Crear nuevo documento." ma:contentTypeScope="" ma:versionID="092cf47783a3ec92a045ef649fb58dc2">
  <xsd:schema xmlns:xsd="http://www.w3.org/2001/XMLSchema" xmlns:xs="http://www.w3.org/2001/XMLSchema" xmlns:p="http://schemas.microsoft.com/office/2006/metadata/properties" xmlns:ns2="8b7fa946-b8a2-4fc5-87a7-5d8b17bd94ee" xmlns:ns3="4f9e959f-8cc9-4b95-b013-6b3eed7dad71" targetNamespace="http://schemas.microsoft.com/office/2006/metadata/properties" ma:root="true" ma:fieldsID="8d125eb320cfd2118aaa1c03e27fdc33" ns2:_="" ns3:_="">
    <xsd:import namespace="8b7fa946-b8a2-4fc5-87a7-5d8b17bd94ee"/>
    <xsd:import namespace="4f9e959f-8cc9-4b95-b013-6b3eed7da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7fa946-b8a2-4fc5-87a7-5d8b17bd94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9e959f-8cc9-4b95-b013-6b3eed7dad71"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f9e959f-8cc9-4b95-b013-6b3eed7dad71">
      <UserInfo>
        <DisplayName>Integrantes de la Ingeniería Económica 5: 30 p.m. 2021</DisplayName>
        <AccountId>47</AccountId>
        <AccountType/>
      </UserInfo>
    </SharedWithUsers>
  </documentManagement>
</p:properties>
</file>

<file path=customXml/itemProps1.xml><?xml version="1.0" encoding="utf-8"?>
<ds:datastoreItem xmlns:ds="http://schemas.openxmlformats.org/officeDocument/2006/customXml" ds:itemID="{2AC89343-6F70-443C-993F-DA1ED393D8E8}">
  <ds:schemaRefs>
    <ds:schemaRef ds:uri="http://schemas.microsoft.com/sharepoint/v3/contenttype/forms"/>
  </ds:schemaRefs>
</ds:datastoreItem>
</file>

<file path=customXml/itemProps2.xml><?xml version="1.0" encoding="utf-8"?>
<ds:datastoreItem xmlns:ds="http://schemas.openxmlformats.org/officeDocument/2006/customXml" ds:itemID="{CAA79387-7E6B-42CD-B59A-68E32B9CEC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7fa946-b8a2-4fc5-87a7-5d8b17bd94ee"/>
    <ds:schemaRef ds:uri="4f9e959f-8cc9-4b95-b013-6b3eed7dad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71E5DA-B6A3-4813-94BF-ADE0613228C8}">
  <ds:schemaRefs>
    <ds:schemaRef ds:uri="http://schemas.microsoft.com/office/2006/metadata/properties"/>
    <ds:schemaRef ds:uri="http://schemas.microsoft.com/office/infopath/2007/PartnerControls"/>
    <ds:schemaRef ds:uri="4f9e959f-8cc9-4b95-b013-6b3eed7dad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PROBLEMA 1</vt:lpstr>
      <vt:lpstr>PROBLEMA 2</vt:lpstr>
      <vt:lpstr>PROBLEMA 3</vt:lpstr>
      <vt:lpstr>PROBLEMA 4</vt:lpstr>
      <vt:lpstr>PROBLEMA 5</vt:lpstr>
      <vt:lpstr>PROBLEMA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Azurdia</cp:lastModifiedBy>
  <dcterms:created xsi:type="dcterms:W3CDTF">2020-04-02T13:18:46Z</dcterms:created>
  <dcterms:modified xsi:type="dcterms:W3CDTF">2021-11-05T02:26:28Z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0x0101004C7D440210FBDF4B8AF92FDDA92074DC</vt:lpwstr>
  </property>
</Properties>
</file>