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Tareas 50GB II\Ingenieria economica\"/>
    </mc:Choice>
  </mc:AlternateContent>
  <xr:revisionPtr revIDLastSave="0" documentId="8_{B172E704-F6DA-40AA-9616-139CEEF7DD3F}" xr6:coauthVersionLast="47" xr6:coauthVersionMax="47" xr10:uidLastSave="{00000000-0000-0000-0000-000000000000}"/>
  <bookViews>
    <workbookView xWindow="28680" yWindow="-2580" windowWidth="29040" windowHeight="15840" activeTab="4" xr2:uid="{F6B6D78C-2752-4769-9878-4268B757645E}"/>
  </bookViews>
  <sheets>
    <sheet name="1" sheetId="1" r:id="rId1"/>
    <sheet name="2" sheetId="3" r:id="rId2"/>
    <sheet name="3" sheetId="4" r:id="rId3"/>
    <sheet name="4" sheetId="5" r:id="rId4"/>
    <sheet name="5" sheetId="6" r:id="rId5"/>
    <sheet name="Formulario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  <c r="D11" i="6"/>
  <c r="C15" i="6" s="1"/>
  <c r="C14" i="6"/>
  <c r="C15" i="4"/>
  <c r="D13" i="4"/>
  <c r="D12" i="4"/>
  <c r="D11" i="4"/>
  <c r="D10" i="4"/>
  <c r="D21" i="3"/>
  <c r="D19" i="3"/>
  <c r="F17" i="3"/>
  <c r="H24" i="1"/>
  <c r="H28" i="1" s="1"/>
  <c r="H11" i="1"/>
  <c r="H21" i="5"/>
  <c r="H28" i="5"/>
  <c r="E26" i="5"/>
  <c r="H26" i="5"/>
  <c r="F26" i="5"/>
  <c r="H19" i="5"/>
  <c r="H11" i="5"/>
  <c r="F19" i="5"/>
  <c r="F11" i="5"/>
  <c r="E24" i="1"/>
  <c r="E18" i="1"/>
  <c r="F11" i="1"/>
  <c r="E11" i="1"/>
  <c r="B13" i="1"/>
  <c r="B12" i="1"/>
  <c r="H18" i="1" l="1"/>
</calcChain>
</file>

<file path=xl/sharedStrings.xml><?xml version="1.0" encoding="utf-8"?>
<sst xmlns="http://schemas.openxmlformats.org/spreadsheetml/2006/main" count="60" uniqueCount="21">
  <si>
    <t>n</t>
  </si>
  <si>
    <t>dias</t>
  </si>
  <si>
    <t>años</t>
  </si>
  <si>
    <t>C</t>
  </si>
  <si>
    <t>M</t>
  </si>
  <si>
    <t>I</t>
  </si>
  <si>
    <t>i</t>
  </si>
  <si>
    <t>I Final</t>
  </si>
  <si>
    <t>I a dos pagos</t>
  </si>
  <si>
    <t>I a 10 meses</t>
  </si>
  <si>
    <t>F</t>
  </si>
  <si>
    <t>A</t>
  </si>
  <si>
    <t>P</t>
  </si>
  <si>
    <t>?</t>
  </si>
  <si>
    <t xml:space="preserve"> = </t>
  </si>
  <si>
    <t>(1+i):n</t>
  </si>
  <si>
    <t xml:space="preserve"> =</t>
  </si>
  <si>
    <t>(1+i):n -1</t>
  </si>
  <si>
    <t>(1+i):n -1 / i</t>
  </si>
  <si>
    <t xml:space="preserve"> 500*</t>
  </si>
  <si>
    <t xml:space="preserve"> * 280,000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</si>
</sst>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Q&quot;* #,##0.00_-;\-&quot;Q&quot;* #,##0.00_-;_-&quot;Q&quot;* &quot;-&quot;??_-;_-@_-"/>
    <numFmt numFmtId="172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10" fontId="0" fillId="0" borderId="1" xfId="0" applyNumberFormat="1" applyBorder="1"/>
    <xf numFmtId="44" fontId="0" fillId="2" borderId="1" xfId="0" applyNumberFormat="1" applyFill="1" applyBorder="1"/>
    <xf numFmtId="172" fontId="0" fillId="0" borderId="1" xfId="0" applyNumberFormat="1" applyBorder="1"/>
    <xf numFmtId="44" fontId="0" fillId="2" borderId="0" xfId="0" applyNumberFormat="1" applyFill="1"/>
    <xf numFmtId="44" fontId="0" fillId="2" borderId="0" xfId="1" applyFont="1" applyFill="1"/>
    <xf numFmtId="3" fontId="0" fillId="0" borderId="0" xfId="0" applyNumberFormat="1"/>
    <xf numFmtId="9" fontId="0" fillId="0" borderId="0" xfId="0" applyNumberFormat="1"/>
    <xf numFmtId="44" fontId="0" fillId="0" borderId="0" xfId="1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13</xdr:col>
      <xdr:colOff>487130</xdr:colOff>
      <xdr:row>7</xdr:row>
      <xdr:rowOff>57318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6669D7C-0B19-439E-ACC3-920B40F1D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707330" cy="1200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515606</xdr:colOff>
      <xdr:row>8</xdr:row>
      <xdr:rowOff>76397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DBCB5E-5F01-46F2-A471-F7EF986F2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9002381" cy="1409897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9</xdr:row>
      <xdr:rowOff>123826</xdr:rowOff>
    </xdr:from>
    <xdr:to>
      <xdr:col>14</xdr:col>
      <xdr:colOff>684836</xdr:colOff>
      <xdr:row>14</xdr:row>
      <xdr:rowOff>19128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E86E281-66CC-4C1B-8FF7-582AEB56E0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00725" y="1838326"/>
          <a:ext cx="5656886" cy="8478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515592</xdr:colOff>
      <xdr:row>6</xdr:row>
      <xdr:rowOff>76344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5093CAB-78E7-4447-A36C-6DC14B71C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8897592" cy="1028844"/>
        </a:xfrm>
        <a:prstGeom prst="rect">
          <a:avLst/>
        </a:prstGeom>
      </xdr:spPr>
    </xdr:pic>
    <xdr:clientData/>
  </xdr:twoCellAnchor>
  <xdr:twoCellAnchor editAs="oneCell">
    <xdr:from>
      <xdr:col>9</xdr:col>
      <xdr:colOff>76199</xdr:colOff>
      <xdr:row>8</xdr:row>
      <xdr:rowOff>180975</xdr:rowOff>
    </xdr:from>
    <xdr:to>
      <xdr:col>19</xdr:col>
      <xdr:colOff>671786</xdr:colOff>
      <xdr:row>14</xdr:row>
      <xdr:rowOff>161998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3596F58-1EE2-489F-90BC-A9F93D5CA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199" y="1704975"/>
          <a:ext cx="8215587" cy="11240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439381</xdr:colOff>
      <xdr:row>7</xdr:row>
      <xdr:rowOff>104949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68C61B-3D80-4187-8F81-8FE7A8C41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8821381" cy="12479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410817</xdr:colOff>
      <xdr:row>7</xdr:row>
      <xdr:rowOff>57318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4CA00E-6988-48E8-851C-30ED1D93E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90500"/>
          <a:ext cx="8897592" cy="1200318"/>
        </a:xfrm>
        <a:prstGeom prst="rect">
          <a:avLst/>
        </a:prstGeom>
      </xdr:spPr>
    </xdr:pic>
    <xdr:clientData/>
  </xdr:twoCellAnchor>
  <xdr:twoCellAnchor editAs="oneCell">
    <xdr:from>
      <xdr:col>9</xdr:col>
      <xdr:colOff>514350</xdr:colOff>
      <xdr:row>9</xdr:row>
      <xdr:rowOff>28575</xdr:rowOff>
    </xdr:from>
    <xdr:to>
      <xdr:col>14</xdr:col>
      <xdr:colOff>581566</xdr:colOff>
      <xdr:row>12</xdr:row>
      <xdr:rowOff>38181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E66610-0B85-4D1B-8701-4EF10C422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72350" y="1743075"/>
          <a:ext cx="3877216" cy="5811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600075</xdr:colOff>
      <xdr:row>2</xdr:row>
      <xdr:rowOff>142875</xdr:rowOff>
    </xdr:from>
    <xdr:to>
      <xdr:col>10</xdr:col>
      <xdr:colOff>77084</xdr:colOff>
      <xdr:row>35</xdr:row>
      <xdr:rowOff>38963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212DBB-246E-4923-8B1B-E6F3B395E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2075" y="523875"/>
          <a:ext cx="6335009" cy="618258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304800</xdr:colOff>
      <xdr:row>14</xdr:row>
      <xdr:rowOff>114300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832353B5-FECB-4E9E-83FE-1C5CFAFFAF03}"/>
            </a:ext>
          </a:extLst>
        </xdr:cNvPr>
        <xdr:cNvSpPr>
          <a:spLocks noChangeAspect="1" noChangeArrowheads="1"/>
        </xdr:cNvSpPr>
      </xdr:nvSpPr>
      <xdr:spPr bwMode="auto">
        <a:xfrm>
          <a:off x="9906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699767</xdr:colOff>
      <xdr:row>15</xdr:row>
      <xdr:rowOff>52708</xdr:rowOff>
    </xdr:from>
    <xdr:to>
      <xdr:col>19</xdr:col>
      <xdr:colOff>224408</xdr:colOff>
      <xdr:row>24</xdr:row>
      <xdr:rowOff>138684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57FA518-A1AB-431A-A250-90E3199F5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0610850" y="619125"/>
          <a:ext cx="1800476" cy="63826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0FE34-DAD3-4491-AD49-B31A96D43B37}">
  <dimension ref="A10:I28"/>
  <sheetViews>
    <sheetView workbookViewId="0">
      <selection activeCell="I25" sqref="I25"/>
    </sheetView>
  </sheetViews>
  <sheetFormatPr baseColWidth="10" defaultRowHeight="15" x14ac:dyDescent="0.25"/>
  <cols>
    <col min="6" max="6" width="12" bestFit="1" customWidth="1"/>
    <col min="8" max="8" width="12" bestFit="1" customWidth="1"/>
  </cols>
  <sheetData>
    <row r="10" spans="1:9" x14ac:dyDescent="0.25">
      <c r="B10" s="1">
        <v>44395</v>
      </c>
      <c r="E10" s="4" t="s">
        <v>0</v>
      </c>
      <c r="F10" s="4" t="s">
        <v>3</v>
      </c>
      <c r="G10" s="4" t="s">
        <v>4</v>
      </c>
      <c r="H10" s="4" t="s">
        <v>5</v>
      </c>
      <c r="I10" s="4" t="s">
        <v>6</v>
      </c>
    </row>
    <row r="11" spans="1:9" x14ac:dyDescent="0.25">
      <c r="B11" s="1">
        <v>44203</v>
      </c>
      <c r="E11" s="4">
        <f>B13</f>
        <v>0.52602739726027392</v>
      </c>
      <c r="F11" s="5">
        <f>B14</f>
        <v>75000</v>
      </c>
      <c r="G11" s="5">
        <v>0</v>
      </c>
      <c r="H11" s="7">
        <f>I11*F11*E11</f>
        <v>6036.1643835616433</v>
      </c>
      <c r="I11" s="6">
        <v>0.153</v>
      </c>
    </row>
    <row r="12" spans="1:9" x14ac:dyDescent="0.25">
      <c r="A12" t="s">
        <v>0</v>
      </c>
      <c r="B12">
        <f>B10-B11</f>
        <v>192</v>
      </c>
      <c r="C12" t="s">
        <v>1</v>
      </c>
    </row>
    <row r="13" spans="1:9" x14ac:dyDescent="0.25">
      <c r="A13" t="s">
        <v>0</v>
      </c>
      <c r="B13">
        <f>B12/365</f>
        <v>0.52602739726027392</v>
      </c>
      <c r="C13" t="s">
        <v>2</v>
      </c>
    </row>
    <row r="14" spans="1:9" x14ac:dyDescent="0.25">
      <c r="A14" t="s">
        <v>3</v>
      </c>
      <c r="B14">
        <v>75000</v>
      </c>
    </row>
    <row r="17" spans="2:9" x14ac:dyDescent="0.25">
      <c r="B17" s="1">
        <v>44306</v>
      </c>
      <c r="E17" s="4" t="s">
        <v>0</v>
      </c>
      <c r="F17" s="4" t="s">
        <v>3</v>
      </c>
      <c r="G17" s="4" t="s">
        <v>4</v>
      </c>
      <c r="H17" s="4" t="s">
        <v>5</v>
      </c>
      <c r="I17" s="4" t="s">
        <v>6</v>
      </c>
    </row>
    <row r="18" spans="2:9" x14ac:dyDescent="0.25">
      <c r="B18" s="1">
        <v>44417</v>
      </c>
      <c r="E18" s="4">
        <f>(B18-B17)/365</f>
        <v>0.30410958904109592</v>
      </c>
      <c r="F18" s="5">
        <v>67250</v>
      </c>
      <c r="G18" s="5">
        <v>0</v>
      </c>
      <c r="H18" s="7">
        <f>I18*F18*E18</f>
        <v>3129.0595890410964</v>
      </c>
      <c r="I18" s="6">
        <v>0.153</v>
      </c>
    </row>
    <row r="23" spans="2:9" x14ac:dyDescent="0.25">
      <c r="B23" s="1">
        <v>44320</v>
      </c>
      <c r="E23" s="4" t="s">
        <v>0</v>
      </c>
      <c r="F23" s="4" t="s">
        <v>3</v>
      </c>
      <c r="G23" s="4" t="s">
        <v>4</v>
      </c>
      <c r="H23" s="4" t="s">
        <v>5</v>
      </c>
      <c r="I23" s="4" t="s">
        <v>6</v>
      </c>
    </row>
    <row r="24" spans="2:9" x14ac:dyDescent="0.25">
      <c r="B24" s="1">
        <v>44460</v>
      </c>
      <c r="E24" s="4">
        <f>(B24-B23)/365</f>
        <v>0.38356164383561642</v>
      </c>
      <c r="F24" s="5">
        <v>60750</v>
      </c>
      <c r="G24" s="5">
        <v>0</v>
      </c>
      <c r="H24" s="7">
        <f>F24*E24*I24</f>
        <v>3565.1095890410957</v>
      </c>
      <c r="I24" s="6">
        <v>0.153</v>
      </c>
    </row>
    <row r="28" spans="2:9" x14ac:dyDescent="0.25">
      <c r="G28" t="s">
        <v>7</v>
      </c>
      <c r="H28" s="3">
        <f>H11+H18+H24</f>
        <v>12730.333561643836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650B-F1BA-42E4-8E3A-7B9B3AE2C2D7}">
  <dimension ref="B11:F21"/>
  <sheetViews>
    <sheetView workbookViewId="0">
      <selection activeCell="G28" sqref="G28"/>
    </sheetView>
  </sheetViews>
  <sheetFormatPr baseColWidth="10" defaultRowHeight="15" x14ac:dyDescent="0.25"/>
  <cols>
    <col min="4" max="4" width="13" bestFit="1" customWidth="1"/>
  </cols>
  <sheetData>
    <row r="11" spans="2:6" x14ac:dyDescent="0.25">
      <c r="B11" t="s">
        <v>10</v>
      </c>
      <c r="C11" t="s">
        <v>11</v>
      </c>
      <c r="D11" t="s">
        <v>0</v>
      </c>
      <c r="E11" t="s">
        <v>6</v>
      </c>
      <c r="F11" t="s">
        <v>12</v>
      </c>
    </row>
    <row r="12" spans="2:6" x14ac:dyDescent="0.25">
      <c r="B12" s="11">
        <f>280000-90000</f>
        <v>190000</v>
      </c>
      <c r="C12" s="11">
        <v>90000</v>
      </c>
      <c r="D12">
        <v>5</v>
      </c>
      <c r="E12">
        <v>10</v>
      </c>
      <c r="F12" t="s">
        <v>13</v>
      </c>
    </row>
    <row r="16" spans="2:6" x14ac:dyDescent="0.25">
      <c r="C16" t="s">
        <v>14</v>
      </c>
      <c r="D16">
        <v>1</v>
      </c>
      <c r="E16" t="s">
        <v>16</v>
      </c>
      <c r="F16">
        <v>1</v>
      </c>
    </row>
    <row r="17" spans="3:6" x14ac:dyDescent="0.25">
      <c r="D17" t="s">
        <v>15</v>
      </c>
      <c r="F17">
        <f>POWER(1.1,D12)</f>
        <v>1.6105100000000006</v>
      </c>
    </row>
    <row r="19" spans="3:6" x14ac:dyDescent="0.25">
      <c r="C19" t="s">
        <v>16</v>
      </c>
      <c r="D19">
        <f>F16/F17</f>
        <v>0.62092132305915493</v>
      </c>
    </row>
    <row r="21" spans="3:6" x14ac:dyDescent="0.25">
      <c r="C21" t="s">
        <v>16</v>
      </c>
      <c r="D21" s="10">
        <f>D19*B12</f>
        <v>117975.05138123943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1EECD-7EA2-4A9C-9C38-34B8CBC0E538}">
  <dimension ref="B10:E15"/>
  <sheetViews>
    <sheetView workbookViewId="0">
      <selection activeCell="F17" sqref="F17"/>
    </sheetView>
  </sheetViews>
  <sheetFormatPr baseColWidth="10" defaultRowHeight="15" x14ac:dyDescent="0.25"/>
  <sheetData>
    <row r="10" spans="2:5" x14ac:dyDescent="0.25">
      <c r="C10" t="s">
        <v>15</v>
      </c>
      <c r="D10">
        <f>POWER((1+0.1),10)</f>
        <v>2.5937424601000019</v>
      </c>
    </row>
    <row r="11" spans="2:5" x14ac:dyDescent="0.25">
      <c r="C11" t="s">
        <v>17</v>
      </c>
      <c r="D11">
        <f>D10-1</f>
        <v>1.5937424601000019</v>
      </c>
      <c r="E11" s="12"/>
    </row>
    <row r="12" spans="2:5" x14ac:dyDescent="0.25">
      <c r="C12" t="s">
        <v>18</v>
      </c>
      <c r="D12">
        <f>D11/0.1</f>
        <v>15.937424601000018</v>
      </c>
    </row>
    <row r="13" spans="2:5" x14ac:dyDescent="0.25">
      <c r="B13" t="s">
        <v>19</v>
      </c>
      <c r="C13" t="s">
        <v>18</v>
      </c>
      <c r="D13" s="13">
        <f>D12*500</f>
        <v>7968.7123005000085</v>
      </c>
      <c r="E13">
        <v>1000</v>
      </c>
    </row>
    <row r="15" spans="2:5" x14ac:dyDescent="0.25">
      <c r="C15" s="9">
        <f>D13+E13</f>
        <v>8968.7123005000085</v>
      </c>
      <c r="E1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7284-501B-4AAE-ACC8-FC6C4322608C}">
  <dimension ref="E10:I28"/>
  <sheetViews>
    <sheetView workbookViewId="0">
      <selection activeCell="L23" sqref="L23"/>
    </sheetView>
  </sheetViews>
  <sheetFormatPr baseColWidth="10" defaultRowHeight="15" x14ac:dyDescent="0.25"/>
  <sheetData>
    <row r="10" spans="5:9" x14ac:dyDescent="0.25">
      <c r="E10" s="4" t="s">
        <v>0</v>
      </c>
      <c r="F10" s="4" t="s">
        <v>3</v>
      </c>
      <c r="G10" s="4" t="s">
        <v>4</v>
      </c>
      <c r="H10" s="4" t="s">
        <v>5</v>
      </c>
      <c r="I10" s="4" t="s">
        <v>6</v>
      </c>
    </row>
    <row r="11" spans="5:9" x14ac:dyDescent="0.25">
      <c r="E11" s="4">
        <v>0.5</v>
      </c>
      <c r="F11" s="5">
        <f>B14</f>
        <v>0</v>
      </c>
      <c r="G11" s="5">
        <v>2000</v>
      </c>
      <c r="H11" s="7">
        <f>G11*E11*I11</f>
        <v>100</v>
      </c>
      <c r="I11" s="6">
        <v>0.1</v>
      </c>
    </row>
    <row r="18" spans="5:9" x14ac:dyDescent="0.25">
      <c r="E18" s="4" t="s">
        <v>0</v>
      </c>
      <c r="F18" s="4" t="s">
        <v>3</v>
      </c>
      <c r="G18" s="4" t="s">
        <v>4</v>
      </c>
      <c r="H18" s="4" t="s">
        <v>5</v>
      </c>
      <c r="I18" s="4" t="s">
        <v>6</v>
      </c>
    </row>
    <row r="19" spans="5:9" x14ac:dyDescent="0.25">
      <c r="E19" s="4">
        <v>1</v>
      </c>
      <c r="F19" s="5">
        <f>B22</f>
        <v>0</v>
      </c>
      <c r="G19" s="5">
        <v>3000</v>
      </c>
      <c r="H19" s="7">
        <f>G19*E19*I19</f>
        <v>300</v>
      </c>
      <c r="I19" s="6">
        <v>0.1</v>
      </c>
    </row>
    <row r="21" spans="5:9" x14ac:dyDescent="0.25">
      <c r="G21" t="s">
        <v>8</v>
      </c>
      <c r="H21" s="10">
        <f>5000+400</f>
        <v>5400</v>
      </c>
    </row>
    <row r="23" spans="5:9" x14ac:dyDescent="0.25">
      <c r="G23" s="3"/>
    </row>
    <row r="25" spans="5:9" x14ac:dyDescent="0.25">
      <c r="E25" s="4" t="s">
        <v>0</v>
      </c>
      <c r="F25" s="4" t="s">
        <v>3</v>
      </c>
      <c r="G25" s="4" t="s">
        <v>4</v>
      </c>
      <c r="H25" s="4" t="s">
        <v>5</v>
      </c>
      <c r="I25" s="4" t="s">
        <v>6</v>
      </c>
    </row>
    <row r="26" spans="5:9" x14ac:dyDescent="0.25">
      <c r="E26" s="8">
        <f>10/12</f>
        <v>0.83333333333333337</v>
      </c>
      <c r="F26" s="5">
        <f>B29</f>
        <v>0</v>
      </c>
      <c r="G26" s="5">
        <v>5000</v>
      </c>
      <c r="H26" s="7">
        <f>G26*E26*I26</f>
        <v>416.66666666666674</v>
      </c>
      <c r="I26" s="6">
        <v>0.1</v>
      </c>
    </row>
    <row r="28" spans="5:9" x14ac:dyDescent="0.25">
      <c r="G28" t="s">
        <v>9</v>
      </c>
      <c r="H28" s="9">
        <f>G26+H26</f>
        <v>5416.666666666667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DCFD-4078-4F5B-B113-8D5FC5FD08E9}">
  <dimension ref="C10:G15"/>
  <sheetViews>
    <sheetView tabSelected="1" workbookViewId="0">
      <selection activeCell="D18" sqref="D18"/>
    </sheetView>
  </sheetViews>
  <sheetFormatPr baseColWidth="10" defaultRowHeight="15" x14ac:dyDescent="0.25"/>
  <cols>
    <col min="3" max="3" width="13" bestFit="1" customWidth="1"/>
  </cols>
  <sheetData>
    <row r="10" spans="3:7" x14ac:dyDescent="0.25">
      <c r="D10" t="s">
        <v>12</v>
      </c>
      <c r="E10" t="s">
        <v>10</v>
      </c>
      <c r="F10" t="s">
        <v>6</v>
      </c>
      <c r="G10" t="s">
        <v>0</v>
      </c>
    </row>
    <row r="11" spans="3:7" x14ac:dyDescent="0.25">
      <c r="D11">
        <f>280000-50000</f>
        <v>230000</v>
      </c>
      <c r="E11" t="s">
        <v>13</v>
      </c>
      <c r="F11" s="12">
        <v>0.12</v>
      </c>
      <c r="G11">
        <v>5</v>
      </c>
    </row>
    <row r="14" spans="3:7" x14ac:dyDescent="0.25">
      <c r="C14">
        <f>POWER((1+F11),G11)</f>
        <v>1.7623416832000005</v>
      </c>
      <c r="D14" t="s">
        <v>20</v>
      </c>
    </row>
    <row r="15" spans="3:7" x14ac:dyDescent="0.25">
      <c r="C15" s="10">
        <f>C14*D11</f>
        <v>405338.5871360001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A94D-D0ED-421E-B8C0-9A1D95B745E6}">
  <dimension ref="A1"/>
  <sheetViews>
    <sheetView workbookViewId="0">
      <selection activeCell="N28" sqref="N2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</vt:lpstr>
      <vt:lpstr>2</vt:lpstr>
      <vt:lpstr>3</vt:lpstr>
      <vt:lpstr>4</vt:lpstr>
      <vt:lpstr>5</vt:lpstr>
      <vt:lpstr>Formulario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Azurdia</dc:creator>
  <cp:lastModifiedBy>Azurdia</cp:lastModifiedBy>
  <dcterms:created xsi:type="dcterms:W3CDTF">2021-09-03T01:18:11Z</dcterms:created>
  <dcterms:modified xsi:type="dcterms:W3CDTF">2021-09-03T02:42:23Z</dcterms:modified>
</cp:coreProperties>
</file>