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310C6C29-359C-4C6F-96DA-DF8A9AD7A0B2}" xr6:coauthVersionLast="47" xr6:coauthVersionMax="47" xr10:uidLastSave="{00000000-0000-0000-0000-000000000000}"/>
  <bookViews>
    <workbookView xWindow="28680" yWindow="-2580" windowWidth="29040" windowHeight="15840" xr2:uid="{9A028022-164D-4E54-991D-8982ACE906DB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g" localSheetId="1">Hoja2!$J$3</definedName>
    <definedName name="i" localSheetId="1">Hoja2!$A$3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H18" i="4"/>
  <c r="D16" i="4"/>
  <c r="D17" i="4"/>
  <c r="D18" i="4"/>
  <c r="D15" i="4"/>
  <c r="J10" i="3"/>
  <c r="B13" i="3"/>
  <c r="B14" i="3" s="1"/>
  <c r="B15" i="3" s="1"/>
  <c r="B16" i="3" s="1"/>
  <c r="B12" i="3"/>
  <c r="C13" i="3"/>
  <c r="C14" i="3" s="1"/>
  <c r="C15" i="3" s="1"/>
  <c r="C16" i="3" s="1"/>
  <c r="C12" i="3"/>
  <c r="D15" i="2"/>
  <c r="D16" i="2" s="1"/>
  <c r="D17" i="2" s="1"/>
  <c r="D18" i="2" s="1"/>
  <c r="D19" i="2" s="1"/>
  <c r="D20" i="2" s="1"/>
  <c r="D21" i="2" s="1"/>
  <c r="D22" i="2" s="1"/>
  <c r="D14" i="2"/>
  <c r="E15" i="2"/>
  <c r="E16" i="2" s="1"/>
  <c r="E17" i="2" s="1"/>
  <c r="E18" i="2" s="1"/>
  <c r="E19" i="2" s="1"/>
  <c r="E20" i="2" s="1"/>
  <c r="E21" i="2" s="1"/>
  <c r="E22" i="2" s="1"/>
  <c r="E14" i="2"/>
  <c r="B13" i="2"/>
  <c r="D13" i="2"/>
  <c r="W17" i="1"/>
  <c r="G25" i="1"/>
  <c r="T18" i="1" l="1"/>
  <c r="Q18" i="1"/>
  <c r="N19" i="1"/>
  <c r="K21" i="1"/>
  <c r="H21" i="1"/>
  <c r="D18" i="5" l="1"/>
  <c r="D10" i="5"/>
  <c r="D11" i="5"/>
  <c r="D12" i="5"/>
  <c r="D13" i="5"/>
  <c r="D14" i="5"/>
  <c r="D15" i="5"/>
  <c r="D16" i="5"/>
  <c r="D17" i="5"/>
  <c r="D9" i="5"/>
  <c r="B11" i="5" l="1"/>
  <c r="B12" i="5"/>
  <c r="B13" i="5" s="1"/>
  <c r="B14" i="5" s="1"/>
  <c r="B15" i="5" s="1"/>
  <c r="B16" i="5" s="1"/>
  <c r="B17" i="5" s="1"/>
  <c r="B10" i="5"/>
</calcChain>
</file>

<file path=xl/sharedStrings.xml><?xml version="1.0" encoding="utf-8"?>
<sst xmlns="http://schemas.openxmlformats.org/spreadsheetml/2006/main" count="38" uniqueCount="21">
  <si>
    <t>Año</t>
  </si>
  <si>
    <t xml:space="preserve"> i = </t>
  </si>
  <si>
    <t>F</t>
  </si>
  <si>
    <t>P = ?</t>
  </si>
  <si>
    <t>P =</t>
  </si>
  <si>
    <t>i =</t>
  </si>
  <si>
    <t>P/A</t>
  </si>
  <si>
    <t>n</t>
  </si>
  <si>
    <t>P/F</t>
  </si>
  <si>
    <t>Pt =</t>
  </si>
  <si>
    <t>incrementa en 6%</t>
  </si>
  <si>
    <t>Presente dado un gradiente geometrico
P/g</t>
  </si>
  <si>
    <t>P=</t>
  </si>
  <si>
    <t>Pago</t>
  </si>
  <si>
    <t>Costo</t>
  </si>
  <si>
    <t>P/g</t>
  </si>
  <si>
    <t>Ingreso</t>
  </si>
  <si>
    <t>Utilidad bruta</t>
  </si>
  <si>
    <t>A/P</t>
  </si>
  <si>
    <t>P = 3.79*(P/A, 20%, 2) + 4.28*(P/A, 20%,2)*(P/F, 20%, 2)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</si>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</sst>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Q&quot;#,##0.00;[Red]\-&quot;Q&quot;#,##0.00"/>
    <numFmt numFmtId="44" formatCode="_-&quot;Q&quot;* #,##0.00_-;\-&quot;Q&quot;* #,##0.00_-;_-&quot;Q&quot;* &quot;-&quot;??_-;_-@_-"/>
    <numFmt numFmtId="164" formatCode="0.0000"/>
    <numFmt numFmtId="165" formatCode="#,##0.0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206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44" fontId="0" fillId="0" borderId="0" xfId="1" applyFont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3" fontId="0" fillId="0" borderId="0" xfId="0" applyNumberFormat="1"/>
    <xf numFmtId="0" fontId="0" fillId="0" borderId="1" xfId="0" applyBorder="1"/>
    <xf numFmtId="0" fontId="3" fillId="3" borderId="2" xfId="0" applyFont="1" applyFill="1" applyBorder="1" applyAlignment="1">
      <alignment horizontal="center" wrapText="1"/>
    </xf>
    <xf numFmtId="164" fontId="4" fillId="4" borderId="3" xfId="0" applyNumberFormat="1" applyFont="1" applyFill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167" fontId="4" fillId="4" borderId="3" xfId="0" applyNumberFormat="1" applyFont="1" applyFill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4" borderId="4" xfId="0" applyNumberFormat="1" applyFont="1" applyFill="1" applyBorder="1" applyAlignment="1">
      <alignment horizontal="center"/>
    </xf>
    <xf numFmtId="2" fontId="0" fillId="0" borderId="0" xfId="0" applyNumberFormat="1"/>
    <xf numFmtId="0" fontId="2" fillId="2" borderId="0" xfId="0" applyFont="1" applyFill="1"/>
    <xf numFmtId="44" fontId="0" fillId="0" borderId="0" xfId="0" applyNumberFormat="1"/>
    <xf numFmtId="0" fontId="8" fillId="6" borderId="2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44" fontId="2" fillId="2" borderId="0" xfId="0" applyNumberFormat="1" applyFont="1" applyFill="1"/>
    <xf numFmtId="44" fontId="2" fillId="2" borderId="0" xfId="1" applyFont="1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714012</xdr:colOff>
      <xdr:row>6</xdr:row>
      <xdr:rowOff>97303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CFA1A3-9CF4-472E-8D4D-430CDFC0A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1050542" cy="1057423"/>
        </a:xfrm>
        <a:prstGeom prst="rect">
          <a:avLst/>
        </a:prstGeom>
      </xdr:spPr>
    </xdr:pic>
    <xdr:clientData/>
  </xdr:twoCellAnchor>
  <xdr:twoCellAnchor>
    <xdr:from>
      <xdr:col>8</xdr:col>
      <xdr:colOff>9525</xdr:colOff>
      <xdr:row>12</xdr:row>
      <xdr:rowOff>0</xdr:rowOff>
    </xdr:from>
    <xdr:to>
      <xdr:col>8</xdr:col>
      <xdr:colOff>9525</xdr:colOff>
      <xdr:row>17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5D49738-EA14-4F54-8879-9FFA1680E5E7}"/>
            </a:ext>
          </a:extLst>
        </xdr:cNvPr>
        <xdr:cNvCxnSpPr/>
      </xdr:nvCxnSpPr>
      <xdr:spPr>
        <a:xfrm>
          <a:off x="6315075" y="2286000"/>
          <a:ext cx="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180975</xdr:rowOff>
    </xdr:from>
    <xdr:to>
      <xdr:col>9</xdr:col>
      <xdr:colOff>9525</xdr:colOff>
      <xdr:row>16</xdr:row>
      <xdr:rowOff>76200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843BF53-5633-4196-B89A-8B43B7177725}"/>
            </a:ext>
          </a:extLst>
        </xdr:cNvPr>
        <xdr:cNvCxnSpPr/>
      </xdr:nvCxnSpPr>
      <xdr:spPr>
        <a:xfrm flipH="1">
          <a:off x="7067550" y="2276475"/>
          <a:ext cx="95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752475</xdr:colOff>
      <xdr:row>12</xdr:row>
      <xdr:rowOff>0</xdr:rowOff>
    </xdr:from>
    <xdr:to>
      <xdr:col>10</xdr:col>
      <xdr:colOff>0</xdr:colOff>
      <xdr:row>16</xdr:row>
      <xdr:rowOff>85725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4D3F19B-0D64-423C-B6F5-FAB346BC77C1}"/>
            </a:ext>
          </a:extLst>
        </xdr:cNvPr>
        <xdr:cNvCxnSpPr/>
      </xdr:nvCxnSpPr>
      <xdr:spPr>
        <a:xfrm flipH="1">
          <a:off x="7820025" y="2286000"/>
          <a:ext cx="95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171450</xdr:rowOff>
    </xdr:from>
    <xdr:to>
      <xdr:col>11</xdr:col>
      <xdr:colOff>9525</xdr:colOff>
      <xdr:row>16</xdr:row>
      <xdr:rowOff>66675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EBC0ED-4608-40F1-9554-A13819F74F57}"/>
            </a:ext>
          </a:extLst>
        </xdr:cNvPr>
        <xdr:cNvCxnSpPr/>
      </xdr:nvCxnSpPr>
      <xdr:spPr>
        <a:xfrm flipH="1">
          <a:off x="8591550" y="2266950"/>
          <a:ext cx="95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11</xdr:row>
      <xdr:rowOff>180975</xdr:rowOff>
    </xdr:from>
    <xdr:to>
      <xdr:col>13</xdr:col>
      <xdr:colOff>9526</xdr:colOff>
      <xdr:row>15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EB6775F1-B090-4E28-8FD8-2A14078F55DF}"/>
            </a:ext>
          </a:extLst>
        </xdr:cNvPr>
        <xdr:cNvCxnSpPr/>
      </xdr:nvCxnSpPr>
      <xdr:spPr>
        <a:xfrm flipH="1">
          <a:off x="10125075" y="2276475"/>
          <a:ext cx="1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752475</xdr:colOff>
      <xdr:row>12</xdr:row>
      <xdr:rowOff>0</xdr:rowOff>
    </xdr:from>
    <xdr:to>
      <xdr:col>13</xdr:col>
      <xdr:colOff>752476</xdr:colOff>
      <xdr:row>15</xdr:row>
      <xdr:rowOff>9525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15EDC3BF-B227-4DFA-8C0B-27CD2171C4C0}"/>
            </a:ext>
          </a:extLst>
        </xdr:cNvPr>
        <xdr:cNvCxnSpPr/>
      </xdr:nvCxnSpPr>
      <xdr:spPr>
        <a:xfrm flipH="1">
          <a:off x="10868025" y="2286000"/>
          <a:ext cx="1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0</xdr:rowOff>
    </xdr:from>
    <xdr:to>
      <xdr:col>16</xdr:col>
      <xdr:colOff>9527</xdr:colOff>
      <xdr:row>14</xdr:row>
      <xdr:rowOff>9525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BE0B96A6-DA53-4C72-81F6-955702A66F4B}"/>
            </a:ext>
          </a:extLst>
        </xdr:cNvPr>
        <xdr:cNvCxnSpPr/>
      </xdr:nvCxnSpPr>
      <xdr:spPr>
        <a:xfrm flipH="1">
          <a:off x="12401550" y="2286000"/>
          <a:ext cx="9527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12</xdr:row>
      <xdr:rowOff>38100</xdr:rowOff>
    </xdr:from>
    <xdr:to>
      <xdr:col>17</xdr:col>
      <xdr:colOff>19052</xdr:colOff>
      <xdr:row>14</xdr:row>
      <xdr:rowOff>47625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C5619890-0680-4E33-ACB4-256D61DD22DB}"/>
            </a:ext>
          </a:extLst>
        </xdr:cNvPr>
        <xdr:cNvCxnSpPr/>
      </xdr:nvCxnSpPr>
      <xdr:spPr>
        <a:xfrm flipH="1">
          <a:off x="13173075" y="2324100"/>
          <a:ext cx="9527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750573</xdr:colOff>
      <xdr:row>12</xdr:row>
      <xdr:rowOff>11430</xdr:rowOff>
    </xdr:from>
    <xdr:to>
      <xdr:col>18</xdr:col>
      <xdr:colOff>762000</xdr:colOff>
      <xdr:row>13</xdr:row>
      <xdr:rowOff>19050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B518929C-1180-455A-874F-1B705DB6629B}"/>
            </a:ext>
          </a:extLst>
        </xdr:cNvPr>
        <xdr:cNvCxnSpPr/>
      </xdr:nvCxnSpPr>
      <xdr:spPr>
        <a:xfrm>
          <a:off x="15190473" y="2183130"/>
          <a:ext cx="11427" cy="188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752478</xdr:colOff>
      <xdr:row>12</xdr:row>
      <xdr:rowOff>47625</xdr:rowOff>
    </xdr:from>
    <xdr:to>
      <xdr:col>20</xdr:col>
      <xdr:colOff>0</xdr:colOff>
      <xdr:row>13</xdr:row>
      <xdr:rowOff>76200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D16B0C5F-DA0C-495D-9DAB-F332EC90531A}"/>
            </a:ext>
          </a:extLst>
        </xdr:cNvPr>
        <xdr:cNvCxnSpPr/>
      </xdr:nvCxnSpPr>
      <xdr:spPr>
        <a:xfrm>
          <a:off x="15440028" y="2333625"/>
          <a:ext cx="9522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742953</xdr:colOff>
      <xdr:row>11</xdr:row>
      <xdr:rowOff>171450</xdr:rowOff>
    </xdr:from>
    <xdr:to>
      <xdr:col>20</xdr:col>
      <xdr:colOff>752475</xdr:colOff>
      <xdr:row>13</xdr:row>
      <xdr:rowOff>9525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FDEF495-0DD8-45B4-BF48-85AF3C568F74}"/>
            </a:ext>
          </a:extLst>
        </xdr:cNvPr>
        <xdr:cNvCxnSpPr/>
      </xdr:nvCxnSpPr>
      <xdr:spPr>
        <a:xfrm>
          <a:off x="16192503" y="2266950"/>
          <a:ext cx="9522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409575</xdr:colOff>
      <xdr:row>17</xdr:row>
      <xdr:rowOff>91440</xdr:rowOff>
    </xdr:from>
    <xdr:to>
      <xdr:col>8</xdr:col>
      <xdr:colOff>255270</xdr:colOff>
      <xdr:row>19</xdr:row>
      <xdr:rowOff>125730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7FB2C61-1EEE-4B7D-B19A-F334E8348741}"/>
            </a:ext>
          </a:extLst>
        </xdr:cNvPr>
        <xdr:cNvSpPr/>
      </xdr:nvSpPr>
      <xdr:spPr>
        <a:xfrm>
          <a:off x="6153150" y="3168015"/>
          <a:ext cx="636270" cy="39624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533400</xdr:colOff>
      <xdr:row>16</xdr:row>
      <xdr:rowOff>0</xdr:rowOff>
    </xdr:from>
    <xdr:to>
      <xdr:col>11</xdr:col>
      <xdr:colOff>47625</xdr:colOff>
      <xdr:row>18</xdr:row>
      <xdr:rowOff>24765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B589C569-78B5-4A29-B6A9-387DABA82BCF}"/>
            </a:ext>
          </a:extLst>
        </xdr:cNvPr>
        <xdr:cNvSpPr/>
      </xdr:nvSpPr>
      <xdr:spPr>
        <a:xfrm>
          <a:off x="7067550" y="2895600"/>
          <a:ext cx="1885950" cy="3867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571500</xdr:colOff>
      <xdr:row>14</xdr:row>
      <xdr:rowOff>100965</xdr:rowOff>
    </xdr:from>
    <xdr:to>
      <xdr:col>14</xdr:col>
      <xdr:colOff>114300</xdr:colOff>
      <xdr:row>16</xdr:row>
      <xdr:rowOff>133350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FDB475BF-FDAF-4933-A9AC-9DC9E73D0E33}"/>
            </a:ext>
          </a:extLst>
        </xdr:cNvPr>
        <xdr:cNvSpPr/>
      </xdr:nvSpPr>
      <xdr:spPr>
        <a:xfrm>
          <a:off x="9477375" y="2634615"/>
          <a:ext cx="1914525" cy="39433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14</xdr:col>
      <xdr:colOff>495300</xdr:colOff>
      <xdr:row>13</xdr:row>
      <xdr:rowOff>129540</xdr:rowOff>
    </xdr:from>
    <xdr:to>
      <xdr:col>17</xdr:col>
      <xdr:colOff>57150</xdr:colOff>
      <xdr:row>15</xdr:row>
      <xdr:rowOff>152400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46C646E9-BAC5-49D4-B5DE-360143A52B6C}"/>
            </a:ext>
          </a:extLst>
        </xdr:cNvPr>
        <xdr:cNvSpPr/>
      </xdr:nvSpPr>
      <xdr:spPr>
        <a:xfrm>
          <a:off x="11772900" y="2482215"/>
          <a:ext cx="1933575" cy="3848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17</xdr:col>
      <xdr:colOff>634365</xdr:colOff>
      <xdr:row>13</xdr:row>
      <xdr:rowOff>43815</xdr:rowOff>
    </xdr:from>
    <xdr:to>
      <xdr:col>20</xdr:col>
      <xdr:colOff>112396</xdr:colOff>
      <xdr:row>15</xdr:row>
      <xdr:rowOff>68580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67E7D847-B81A-4F8D-883F-5C223A02F6B5}"/>
            </a:ext>
          </a:extLst>
        </xdr:cNvPr>
        <xdr:cNvSpPr/>
      </xdr:nvSpPr>
      <xdr:spPr>
        <a:xfrm>
          <a:off x="14283690" y="2396490"/>
          <a:ext cx="1849756" cy="3867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11430</xdr:colOff>
      <xdr:row>12</xdr:row>
      <xdr:rowOff>36195</xdr:rowOff>
    </xdr:from>
    <xdr:to>
      <xdr:col>12</xdr:col>
      <xdr:colOff>11431</xdr:colOff>
      <xdr:row>15</xdr:row>
      <xdr:rowOff>38100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249CCC9C-1D67-4A96-814F-24F7DB46F8F5}"/>
            </a:ext>
          </a:extLst>
        </xdr:cNvPr>
        <xdr:cNvCxnSpPr/>
      </xdr:nvCxnSpPr>
      <xdr:spPr>
        <a:xfrm flipH="1">
          <a:off x="9707880" y="2207895"/>
          <a:ext cx="1" cy="5448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779145</xdr:colOff>
      <xdr:row>12</xdr:row>
      <xdr:rowOff>19050</xdr:rowOff>
    </xdr:from>
    <xdr:to>
      <xdr:col>15</xdr:col>
      <xdr:colOff>1907</xdr:colOff>
      <xdr:row>14</xdr:row>
      <xdr:rowOff>34290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DCEECDB5-71AD-4723-A0B3-38B12560428F}"/>
            </a:ext>
          </a:extLst>
        </xdr:cNvPr>
        <xdr:cNvCxnSpPr/>
      </xdr:nvCxnSpPr>
      <xdr:spPr>
        <a:xfrm flipH="1">
          <a:off x="12056745" y="2190750"/>
          <a:ext cx="13337" cy="377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12</xdr:row>
      <xdr:rowOff>38100</xdr:rowOff>
    </xdr:from>
    <xdr:to>
      <xdr:col>18</xdr:col>
      <xdr:colOff>49527</xdr:colOff>
      <xdr:row>13</xdr:row>
      <xdr:rowOff>38100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6DC73F9-EBBB-44E7-B345-F2205B695BD6}"/>
            </a:ext>
          </a:extLst>
        </xdr:cNvPr>
        <xdr:cNvCxnSpPr/>
      </xdr:nvCxnSpPr>
      <xdr:spPr>
        <a:xfrm>
          <a:off x="14468475" y="2209800"/>
          <a:ext cx="20952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382905</xdr:colOff>
      <xdr:row>13</xdr:row>
      <xdr:rowOff>87630</xdr:rowOff>
    </xdr:from>
    <xdr:to>
      <xdr:col>21</xdr:col>
      <xdr:colOff>615315</xdr:colOff>
      <xdr:row>15</xdr:row>
      <xdr:rowOff>114300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5271D743-BC1B-4C5B-BAD1-1B69ED7EE0F5}"/>
            </a:ext>
          </a:extLst>
        </xdr:cNvPr>
        <xdr:cNvSpPr/>
      </xdr:nvSpPr>
      <xdr:spPr>
        <a:xfrm>
          <a:off x="16403955" y="2440305"/>
          <a:ext cx="1022985" cy="38862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94859</xdr:colOff>
      <xdr:row>5</xdr:row>
      <xdr:rowOff>17255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CC9158-C57F-4402-B8A6-A4C43757B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50489" cy="790685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16</xdr:row>
      <xdr:rowOff>0</xdr:rowOff>
    </xdr:from>
    <xdr:to>
      <xdr:col>7</xdr:col>
      <xdr:colOff>19050</xdr:colOff>
      <xdr:row>18</xdr:row>
      <xdr:rowOff>9525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425B137-6C77-4078-ABEE-D1891B20E0B1}"/>
            </a:ext>
          </a:extLst>
        </xdr:cNvPr>
        <xdr:cNvCxnSpPr/>
      </xdr:nvCxnSpPr>
      <xdr:spPr>
        <a:xfrm flipH="1" flipV="1">
          <a:off x="5619750" y="2895600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782956</xdr:colOff>
      <xdr:row>7</xdr:row>
      <xdr:rowOff>161925</xdr:rowOff>
    </xdr:from>
    <xdr:to>
      <xdr:col>17</xdr:col>
      <xdr:colOff>19050</xdr:colOff>
      <xdr:row>18</xdr:row>
      <xdr:rowOff>20956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B413EF3-C355-45F2-9A9A-8B80E5A81F2A}"/>
            </a:ext>
          </a:extLst>
        </xdr:cNvPr>
        <xdr:cNvCxnSpPr/>
      </xdr:nvCxnSpPr>
      <xdr:spPr>
        <a:xfrm flipV="1">
          <a:off x="13508356" y="1428750"/>
          <a:ext cx="26669" cy="18497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8</xdr:row>
      <xdr:rowOff>0</xdr:rowOff>
    </xdr:from>
    <xdr:to>
      <xdr:col>16</xdr:col>
      <xdr:colOff>771525</xdr:colOff>
      <xdr:row>16</xdr:row>
      <xdr:rowOff>47625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A62CFE46-A0F4-4F90-AA33-DE4579B419B4}"/>
            </a:ext>
          </a:extLst>
        </xdr:cNvPr>
        <xdr:cNvCxnSpPr/>
      </xdr:nvCxnSpPr>
      <xdr:spPr>
        <a:xfrm flipV="1">
          <a:off x="5648325" y="1447800"/>
          <a:ext cx="7848600" cy="1495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54846</xdr:colOff>
      <xdr:row>5</xdr:row>
      <xdr:rowOff>93466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2E971D-2D98-4A5C-BB7F-5F953459B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793331" cy="8668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287278</xdr:colOff>
      <xdr:row>5</xdr:row>
      <xdr:rowOff>53454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2A837C-25A6-41F5-A39A-5A8325E98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945753" cy="8192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220595</xdr:colOff>
      <xdr:row>4</xdr:row>
      <xdr:rowOff>114396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B6946D-5258-43D9-90F7-EF8126369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1088859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E638-8FAA-4A3F-8184-8642AB446577}">
  <dimension ref="A8:W25"/>
  <sheetViews>
    <sheetView tabSelected="1" workbookViewId="0">
      <selection activeCell="G18" sqref="G18"/>
    </sheetView>
  </sheetViews>
  <sheetFormatPr baseColWidth="10" defaultRowHeight="14.4" x14ac:dyDescent="0.3"/>
  <cols>
    <col min="5" max="5" width="14.5546875" bestFit="1" customWidth="1"/>
    <col min="7" max="7" width="15.109375" bestFit="1" customWidth="1"/>
  </cols>
  <sheetData>
    <row r="8" spans="1:21" x14ac:dyDescent="0.3">
      <c r="K8" t="s">
        <v>5</v>
      </c>
      <c r="L8" s="1">
        <v>0.12</v>
      </c>
    </row>
    <row r="10" spans="1:21" x14ac:dyDescent="0.3">
      <c r="B10" s="6"/>
      <c r="E10" s="2"/>
    </row>
    <row r="11" spans="1:21" ht="18.600000000000001" thickBot="1" x14ac:dyDescent="0.4">
      <c r="A11" s="12" t="s">
        <v>7</v>
      </c>
      <c r="B11" s="18" t="s">
        <v>8</v>
      </c>
      <c r="C11" s="8" t="s">
        <v>6</v>
      </c>
    </row>
    <row r="12" spans="1:21" x14ac:dyDescent="0.3">
      <c r="A12" s="13">
        <v>1</v>
      </c>
      <c r="B12" s="19">
        <v>0.89285714285714279</v>
      </c>
      <c r="C12" s="9">
        <v>0.89285714285714279</v>
      </c>
      <c r="G12" s="7">
        <v>0</v>
      </c>
      <c r="H12" s="7">
        <v>1</v>
      </c>
      <c r="I12" s="7">
        <v>2</v>
      </c>
      <c r="J12" s="7">
        <v>3</v>
      </c>
      <c r="K12" s="7">
        <v>4</v>
      </c>
      <c r="L12" s="7">
        <v>5</v>
      </c>
      <c r="M12" s="7">
        <v>6</v>
      </c>
      <c r="N12" s="7">
        <v>7</v>
      </c>
      <c r="O12" s="7">
        <v>8</v>
      </c>
      <c r="P12" s="7">
        <v>9</v>
      </c>
      <c r="Q12" s="7">
        <v>10</v>
      </c>
      <c r="R12" s="7">
        <v>11</v>
      </c>
      <c r="S12" s="7">
        <v>12</v>
      </c>
      <c r="T12" s="7">
        <v>13</v>
      </c>
      <c r="U12" s="7">
        <v>14</v>
      </c>
    </row>
    <row r="13" spans="1:21" x14ac:dyDescent="0.3">
      <c r="A13" s="14">
        <v>3</v>
      </c>
      <c r="B13" s="20">
        <v>0.71178024781341087</v>
      </c>
      <c r="C13" s="10">
        <v>2.4018312682215739</v>
      </c>
    </row>
    <row r="14" spans="1:21" x14ac:dyDescent="0.3">
      <c r="A14" s="15">
        <v>4</v>
      </c>
      <c r="B14" s="21">
        <v>0.63551807840483121</v>
      </c>
      <c r="C14" s="11">
        <v>3.0373493466264039</v>
      </c>
    </row>
    <row r="15" spans="1:21" x14ac:dyDescent="0.3">
      <c r="A15" s="14">
        <v>7</v>
      </c>
      <c r="B15" s="20">
        <v>0.45234921533689343</v>
      </c>
      <c r="C15" s="10">
        <v>4.5637565388592156</v>
      </c>
      <c r="P15">
        <v>29</v>
      </c>
      <c r="S15">
        <v>27</v>
      </c>
      <c r="U15">
        <v>25</v>
      </c>
    </row>
    <row r="16" spans="1:21" x14ac:dyDescent="0.3">
      <c r="A16" s="15">
        <v>7</v>
      </c>
      <c r="B16" s="21">
        <v>0.45234921533689343</v>
      </c>
      <c r="C16" s="11">
        <v>4.5637565388592156</v>
      </c>
      <c r="N16">
        <v>31</v>
      </c>
    </row>
    <row r="17" spans="1:23" x14ac:dyDescent="0.3">
      <c r="A17" s="16">
        <v>10</v>
      </c>
      <c r="B17" s="20">
        <v>0.32197323659069599</v>
      </c>
      <c r="C17" s="10">
        <v>5.6502230284108608</v>
      </c>
      <c r="V17" t="s">
        <v>4</v>
      </c>
      <c r="W17">
        <f>B18*C12*U15</f>
        <v>5.1154953153975793</v>
      </c>
    </row>
    <row r="18" spans="1:23" x14ac:dyDescent="0.3">
      <c r="A18" s="17">
        <v>13</v>
      </c>
      <c r="B18" s="21">
        <v>0.22917419012981158</v>
      </c>
      <c r="C18" s="11">
        <v>6.4235484155848912</v>
      </c>
      <c r="J18">
        <v>33</v>
      </c>
      <c r="P18" t="s">
        <v>4</v>
      </c>
      <c r="Q18">
        <f>P15*B15*C13</f>
        <v>31.50752819699769</v>
      </c>
      <c r="S18" t="s">
        <v>4</v>
      </c>
      <c r="T18">
        <f>S15*B17*C13</f>
        <v>20.879785453698975</v>
      </c>
    </row>
    <row r="19" spans="1:23" x14ac:dyDescent="0.3">
      <c r="H19">
        <v>35</v>
      </c>
      <c r="M19" t="s">
        <v>4</v>
      </c>
      <c r="N19">
        <f>N16*B14*C13</f>
        <v>47.318622959217215</v>
      </c>
    </row>
    <row r="21" spans="1:23" x14ac:dyDescent="0.3">
      <c r="G21" t="s">
        <v>4</v>
      </c>
      <c r="H21">
        <f>H19*B12</f>
        <v>31.249999999999996</v>
      </c>
      <c r="J21" t="s">
        <v>4</v>
      </c>
      <c r="K21" s="22">
        <f>J18*B12*C13</f>
        <v>70.768242724385658</v>
      </c>
    </row>
    <row r="25" spans="1:23" x14ac:dyDescent="0.3">
      <c r="F25" s="23" t="s">
        <v>9</v>
      </c>
      <c r="G25" s="28">
        <f>SUM(H21,K21,N19,Q18,T18,W17)*100000</f>
        <v>20683967.464969713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2F4C-A15D-4CA7-A077-81CB632D8209}">
  <dimension ref="A8:Q22"/>
  <sheetViews>
    <sheetView topLeftCell="A7" workbookViewId="0">
      <selection activeCell="G28" sqref="G28"/>
    </sheetView>
  </sheetViews>
  <sheetFormatPr baseColWidth="10" defaultRowHeight="14.4" x14ac:dyDescent="0.3"/>
  <cols>
    <col min="2" max="2" width="12.6640625" bestFit="1" customWidth="1"/>
  </cols>
  <sheetData>
    <row r="8" spans="1:12" ht="55.8" thickBot="1" x14ac:dyDescent="0.35">
      <c r="B8" s="25" t="s">
        <v>11</v>
      </c>
      <c r="K8" t="s">
        <v>10</v>
      </c>
    </row>
    <row r="9" spans="1:12" x14ac:dyDescent="0.3">
      <c r="B9" s="26">
        <v>6.0058975103264176</v>
      </c>
      <c r="K9" t="s">
        <v>5</v>
      </c>
      <c r="L9" s="1">
        <v>0.14000000000000001</v>
      </c>
    </row>
    <row r="10" spans="1:12" x14ac:dyDescent="0.3">
      <c r="B10" s="24"/>
    </row>
    <row r="11" spans="1:12" x14ac:dyDescent="0.3">
      <c r="B11" s="24"/>
    </row>
    <row r="12" spans="1:12" x14ac:dyDescent="0.3">
      <c r="B12" s="24"/>
      <c r="D12" t="s">
        <v>13</v>
      </c>
      <c r="E12" t="s">
        <v>7</v>
      </c>
    </row>
    <row r="13" spans="1:12" x14ac:dyDescent="0.3">
      <c r="A13" s="23" t="s">
        <v>12</v>
      </c>
      <c r="B13" s="27">
        <f>B9*D13+20000</f>
        <v>147325.02721892006</v>
      </c>
      <c r="D13" s="2">
        <f>20000*0.06+20000</f>
        <v>21200</v>
      </c>
      <c r="E13">
        <v>1</v>
      </c>
    </row>
    <row r="14" spans="1:12" x14ac:dyDescent="0.3">
      <c r="B14" s="24"/>
      <c r="D14" s="24">
        <f>D13+D13*0.06</f>
        <v>22472</v>
      </c>
      <c r="E14">
        <f>E13+1</f>
        <v>2</v>
      </c>
    </row>
    <row r="15" spans="1:12" x14ac:dyDescent="0.3">
      <c r="B15" s="24"/>
      <c r="D15" s="24">
        <f t="shared" ref="D15:D22" si="0">D14+D14*0.06</f>
        <v>23820.32</v>
      </c>
      <c r="E15">
        <f t="shared" ref="E15:E22" si="1">E14+1</f>
        <v>3</v>
      </c>
    </row>
    <row r="16" spans="1:12" x14ac:dyDescent="0.3">
      <c r="B16" s="24"/>
      <c r="D16" s="24">
        <f t="shared" si="0"/>
        <v>25249.539199999999</v>
      </c>
      <c r="E16">
        <f t="shared" si="1"/>
        <v>4</v>
      </c>
    </row>
    <row r="17" spans="2:17" x14ac:dyDescent="0.3">
      <c r="B17" s="24"/>
      <c r="D17" s="24">
        <f t="shared" si="0"/>
        <v>26764.511552</v>
      </c>
      <c r="E17">
        <f t="shared" si="1"/>
        <v>5</v>
      </c>
    </row>
    <row r="18" spans="2:17" x14ac:dyDescent="0.3">
      <c r="B18" s="24"/>
      <c r="D18" s="24">
        <f t="shared" si="0"/>
        <v>28370.382245119999</v>
      </c>
      <c r="E18">
        <f t="shared" si="1"/>
        <v>6</v>
      </c>
      <c r="G18" s="7">
        <v>0</v>
      </c>
      <c r="H18" s="7">
        <v>1</v>
      </c>
      <c r="I18" s="7">
        <v>2</v>
      </c>
      <c r="J18" s="7">
        <v>3</v>
      </c>
      <c r="K18" s="7">
        <v>4</v>
      </c>
      <c r="L18" s="7">
        <v>5</v>
      </c>
      <c r="M18" s="7">
        <v>6</v>
      </c>
      <c r="N18" s="7">
        <v>7</v>
      </c>
      <c r="O18" s="7">
        <v>8</v>
      </c>
      <c r="P18" s="7">
        <v>9</v>
      </c>
      <c r="Q18" s="7">
        <v>10</v>
      </c>
    </row>
    <row r="19" spans="2:17" x14ac:dyDescent="0.3">
      <c r="B19" s="24"/>
      <c r="D19" s="24">
        <f t="shared" si="0"/>
        <v>30072.605179827198</v>
      </c>
      <c r="E19">
        <f t="shared" si="1"/>
        <v>7</v>
      </c>
    </row>
    <row r="20" spans="2:17" x14ac:dyDescent="0.3">
      <c r="B20" s="24"/>
      <c r="D20" s="24">
        <f t="shared" si="0"/>
        <v>31876.961490616832</v>
      </c>
      <c r="E20">
        <f t="shared" si="1"/>
        <v>8</v>
      </c>
    </row>
    <row r="21" spans="2:17" x14ac:dyDescent="0.3">
      <c r="D21" s="24">
        <f t="shared" si="0"/>
        <v>33789.579180053843</v>
      </c>
      <c r="E21">
        <f t="shared" si="1"/>
        <v>9</v>
      </c>
    </row>
    <row r="22" spans="2:17" x14ac:dyDescent="0.3">
      <c r="D22" s="24">
        <f t="shared" si="0"/>
        <v>35816.953930857075</v>
      </c>
      <c r="E22">
        <f t="shared" si="1"/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734D-94C2-4A28-9E9F-33BB979B0BB8}">
  <dimension ref="B9:J16"/>
  <sheetViews>
    <sheetView workbookViewId="0">
      <selection activeCell="G29" sqref="G29"/>
    </sheetView>
  </sheetViews>
  <sheetFormatPr baseColWidth="10" defaultRowHeight="14.4" x14ac:dyDescent="0.3"/>
  <cols>
    <col min="10" max="10" width="12.6640625" bestFit="1" customWidth="1"/>
  </cols>
  <sheetData>
    <row r="9" spans="2:10" x14ac:dyDescent="0.3">
      <c r="B9" t="s">
        <v>14</v>
      </c>
      <c r="C9" t="s">
        <v>7</v>
      </c>
    </row>
    <row r="10" spans="2:10" x14ac:dyDescent="0.3">
      <c r="B10" s="2">
        <v>10000</v>
      </c>
      <c r="C10">
        <v>1</v>
      </c>
      <c r="E10" t="s">
        <v>7</v>
      </c>
      <c r="F10" s="30" t="s">
        <v>8</v>
      </c>
      <c r="G10" s="31" t="s">
        <v>15</v>
      </c>
      <c r="I10" s="23" t="s">
        <v>12</v>
      </c>
      <c r="J10" s="27">
        <f>55000+B10*F11+B11*G12*F11-B10*F13</f>
        <v>111582.38538437919</v>
      </c>
    </row>
    <row r="11" spans="2:10" x14ac:dyDescent="0.3">
      <c r="B11" s="2">
        <v>11000</v>
      </c>
      <c r="C11">
        <v>2</v>
      </c>
      <c r="E11">
        <v>1</v>
      </c>
      <c r="F11" s="29">
        <v>0.86956521739130443</v>
      </c>
      <c r="G11" s="29">
        <v>0.86956521739130177</v>
      </c>
    </row>
    <row r="12" spans="2:10" x14ac:dyDescent="0.3">
      <c r="B12" s="24">
        <f>B11+B11*0.1</f>
        <v>12100</v>
      </c>
      <c r="C12">
        <f>C11+1</f>
        <v>3</v>
      </c>
      <c r="E12">
        <v>7</v>
      </c>
      <c r="F12" s="29">
        <v>0.37593703992309269</v>
      </c>
      <c r="G12" s="29">
        <v>5.3481012355697253</v>
      </c>
    </row>
    <row r="13" spans="2:10" x14ac:dyDescent="0.3">
      <c r="B13" s="24">
        <f t="shared" ref="B13:B16" si="0">B12+B12*0.1</f>
        <v>13310</v>
      </c>
      <c r="C13">
        <f t="shared" ref="C13:C16" si="1">C12+1</f>
        <v>4</v>
      </c>
      <c r="E13">
        <v>8</v>
      </c>
      <c r="F13" s="29">
        <v>0.32690177384616753</v>
      </c>
      <c r="G13" s="29">
        <v>5.9851403122840816</v>
      </c>
    </row>
    <row r="14" spans="2:10" x14ac:dyDescent="0.3">
      <c r="B14" s="24">
        <f t="shared" si="0"/>
        <v>14641</v>
      </c>
      <c r="C14">
        <f t="shared" si="1"/>
        <v>5</v>
      </c>
    </row>
    <row r="15" spans="2:10" x14ac:dyDescent="0.3">
      <c r="B15" s="24">
        <f t="shared" si="0"/>
        <v>16105.1</v>
      </c>
      <c r="C15">
        <f t="shared" si="1"/>
        <v>6</v>
      </c>
    </row>
    <row r="16" spans="2:10" x14ac:dyDescent="0.3">
      <c r="B16" s="24">
        <f t="shared" si="0"/>
        <v>17715.61</v>
      </c>
      <c r="C16">
        <f t="shared" si="1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2B046-1298-4F5D-9A43-2B0C1EE82EB0}">
  <dimension ref="B12:J20"/>
  <sheetViews>
    <sheetView workbookViewId="0">
      <selection activeCell="J32" sqref="J32"/>
    </sheetView>
  </sheetViews>
  <sheetFormatPr baseColWidth="10" defaultRowHeight="14.4" x14ac:dyDescent="0.3"/>
  <sheetData>
    <row r="12" spans="2:10" ht="15" thickBot="1" x14ac:dyDescent="0.35">
      <c r="G12" t="s">
        <v>7</v>
      </c>
      <c r="H12" s="18" t="s">
        <v>8</v>
      </c>
      <c r="I12" s="8" t="s">
        <v>6</v>
      </c>
      <c r="J12" s="8" t="s">
        <v>18</v>
      </c>
    </row>
    <row r="13" spans="2:10" x14ac:dyDescent="0.3">
      <c r="B13" t="s">
        <v>16</v>
      </c>
      <c r="C13" t="s">
        <v>7</v>
      </c>
      <c r="D13" t="s">
        <v>17</v>
      </c>
      <c r="G13">
        <v>2</v>
      </c>
      <c r="H13" s="19">
        <v>0.69444444444444442</v>
      </c>
      <c r="I13" s="9">
        <v>1.5277777777777777</v>
      </c>
      <c r="J13" s="19">
        <v>0.65454545454545454</v>
      </c>
    </row>
    <row r="14" spans="2:10" x14ac:dyDescent="0.3">
      <c r="B14">
        <v>0</v>
      </c>
      <c r="C14">
        <v>0</v>
      </c>
      <c r="D14">
        <v>0</v>
      </c>
      <c r="G14">
        <v>4</v>
      </c>
      <c r="H14" s="20">
        <v>0.48225308641975312</v>
      </c>
      <c r="I14" s="10">
        <v>2.5887345679012337</v>
      </c>
      <c r="J14" s="10">
        <v>0.38628912071535038</v>
      </c>
    </row>
    <row r="15" spans="2:10" x14ac:dyDescent="0.3">
      <c r="B15">
        <v>5.4</v>
      </c>
      <c r="C15">
        <v>1</v>
      </c>
      <c r="D15" s="22">
        <f>B15*70.1%</f>
        <v>3.7854000000000001</v>
      </c>
    </row>
    <row r="16" spans="2:10" x14ac:dyDescent="0.3">
      <c r="B16">
        <v>5.4</v>
      </c>
      <c r="C16">
        <v>2</v>
      </c>
      <c r="D16" s="22">
        <f t="shared" ref="D16:D18" si="0">B16*70.1%</f>
        <v>3.7854000000000001</v>
      </c>
    </row>
    <row r="17" spans="2:8" x14ac:dyDescent="0.3">
      <c r="B17">
        <v>6.1</v>
      </c>
      <c r="C17">
        <v>3</v>
      </c>
      <c r="D17" s="22">
        <f t="shared" si="0"/>
        <v>4.2760999999999996</v>
      </c>
      <c r="G17" s="32" t="s">
        <v>19</v>
      </c>
    </row>
    <row r="18" spans="2:8" x14ac:dyDescent="0.3">
      <c r="B18">
        <v>6.1</v>
      </c>
      <c r="C18">
        <v>4</v>
      </c>
      <c r="D18" s="22">
        <f t="shared" si="0"/>
        <v>4.2760999999999996</v>
      </c>
      <c r="G18" t="s">
        <v>4</v>
      </c>
      <c r="H18" s="2">
        <f>D15*I13+D17*I13*H13</f>
        <v>10.320007330246913</v>
      </c>
    </row>
    <row r="20" spans="2:8" x14ac:dyDescent="0.3">
      <c r="G20" s="23" t="s">
        <v>20</v>
      </c>
      <c r="H20" s="27">
        <f>H18*J14</f>
        <v>3.9865065573770506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18C-497C-4D3A-9D9E-CF5FD1F5B524}">
  <dimension ref="B7:G18"/>
  <sheetViews>
    <sheetView workbookViewId="0">
      <selection activeCell="H15" sqref="H15"/>
    </sheetView>
  </sheetViews>
  <sheetFormatPr baseColWidth="10" defaultRowHeight="14.4" x14ac:dyDescent="0.3"/>
  <sheetData>
    <row r="7" spans="2:7" x14ac:dyDescent="0.3">
      <c r="F7" t="s">
        <v>1</v>
      </c>
      <c r="G7" s="1">
        <v>0.15</v>
      </c>
    </row>
    <row r="8" spans="2:7" x14ac:dyDescent="0.3">
      <c r="B8" t="s">
        <v>0</v>
      </c>
      <c r="C8" t="s">
        <v>2</v>
      </c>
      <c r="D8" t="s">
        <v>3</v>
      </c>
    </row>
    <row r="9" spans="2:7" x14ac:dyDescent="0.3">
      <c r="B9">
        <v>1</v>
      </c>
      <c r="C9" s="2">
        <v>50</v>
      </c>
      <c r="D9" s="3">
        <f>PV($G$7,B9,,-C9)</f>
        <v>43.478260869565219</v>
      </c>
    </row>
    <row r="10" spans="2:7" x14ac:dyDescent="0.3">
      <c r="B10">
        <f>1+B9</f>
        <v>2</v>
      </c>
      <c r="C10" s="2">
        <v>100</v>
      </c>
      <c r="D10" s="3">
        <f t="shared" ref="D10:D17" si="0">PV($G$7,B10,,-C10)</f>
        <v>75.61436672967865</v>
      </c>
    </row>
    <row r="11" spans="2:7" x14ac:dyDescent="0.3">
      <c r="B11">
        <f t="shared" ref="B11:B17" si="1">1+B10</f>
        <v>3</v>
      </c>
      <c r="C11" s="2">
        <v>100</v>
      </c>
      <c r="D11" s="3">
        <f t="shared" si="0"/>
        <v>65.751623243198836</v>
      </c>
    </row>
    <row r="12" spans="2:7" x14ac:dyDescent="0.3">
      <c r="B12">
        <f t="shared" si="1"/>
        <v>4</v>
      </c>
      <c r="C12" s="2">
        <v>100</v>
      </c>
      <c r="D12" s="3">
        <f t="shared" si="0"/>
        <v>57.175324559303334</v>
      </c>
    </row>
    <row r="13" spans="2:7" x14ac:dyDescent="0.3">
      <c r="B13">
        <f t="shared" si="1"/>
        <v>5</v>
      </c>
      <c r="C13" s="2">
        <v>150</v>
      </c>
      <c r="D13" s="3">
        <f t="shared" si="0"/>
        <v>74.576510294743485</v>
      </c>
    </row>
    <row r="14" spans="2:7" x14ac:dyDescent="0.3">
      <c r="B14">
        <f t="shared" si="1"/>
        <v>6</v>
      </c>
      <c r="C14" s="2">
        <v>150</v>
      </c>
      <c r="D14" s="3">
        <f t="shared" si="0"/>
        <v>64.849139386733469</v>
      </c>
    </row>
    <row r="15" spans="2:7" x14ac:dyDescent="0.3">
      <c r="B15">
        <f t="shared" si="1"/>
        <v>7</v>
      </c>
      <c r="C15" s="2">
        <v>150</v>
      </c>
      <c r="D15" s="3">
        <f t="shared" si="0"/>
        <v>56.390555988463902</v>
      </c>
    </row>
    <row r="16" spans="2:7" x14ac:dyDescent="0.3">
      <c r="B16">
        <f t="shared" si="1"/>
        <v>8</v>
      </c>
      <c r="C16" s="2">
        <v>150</v>
      </c>
      <c r="D16" s="3">
        <f t="shared" si="0"/>
        <v>49.035266076925133</v>
      </c>
    </row>
    <row r="17" spans="2:4" x14ac:dyDescent="0.3">
      <c r="B17">
        <f t="shared" si="1"/>
        <v>9</v>
      </c>
      <c r="C17" s="2">
        <v>200</v>
      </c>
      <c r="D17" s="3">
        <f t="shared" si="0"/>
        <v>56.852482408029147</v>
      </c>
    </row>
    <row r="18" spans="2:4" x14ac:dyDescent="0.3">
      <c r="C18" s="4" t="s">
        <v>4</v>
      </c>
      <c r="D18" s="5">
        <f>SUM(D9:D17)</f>
        <v>543.72352955664121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Hoja2!g</vt:lpstr>
      <vt:lpstr>Hoja2!i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2021-09-13T16:33:33Z</dcterms:created>
  <dcterms:modified xsi:type="dcterms:W3CDTF">2021-09-14T03:46:55Z</dcterms:modified>
</cp:coreProperties>
</file>