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6B722022-9797-43E4-A023-5699BEB4F9DF}" xr6:coauthVersionLast="47" xr6:coauthVersionMax="47" xr10:uidLastSave="{00000000-0000-0000-0000-000000000000}"/>
  <bookViews>
    <workbookView xWindow="28680" yWindow="-2580" windowWidth="29040" windowHeight="15840" activeTab="2" xr2:uid="{58B8E6A2-392D-4E80-8488-62C27A84275B}"/>
  </bookViews>
  <sheets>
    <sheet name="PROBLEMA 1" sheetId="1" r:id="rId1"/>
    <sheet name="PROBLEMA 2" sheetId="2" r:id="rId2"/>
    <sheet name="TARE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C28" i="3"/>
  <c r="G21" i="3"/>
  <c r="F21" i="3"/>
  <c r="C23" i="3"/>
  <c r="F23" i="3" s="1"/>
  <c r="C29" i="3" l="1"/>
  <c r="D24" i="3" l="1"/>
  <c r="C24" i="3"/>
  <c r="D23" i="3"/>
  <c r="G23" i="3" s="1"/>
  <c r="D29" i="3" s="1"/>
  <c r="C32" i="3" s="1"/>
  <c r="E18" i="2"/>
  <c r="D18" i="2"/>
  <c r="C18" i="2"/>
  <c r="E17" i="1"/>
  <c r="D17" i="1"/>
  <c r="C17" i="1"/>
  <c r="D14" i="1"/>
  <c r="E14" i="1"/>
  <c r="C14" i="1"/>
  <c r="D15" i="2"/>
  <c r="E15" i="2"/>
  <c r="C15" i="2"/>
  <c r="D14" i="2"/>
  <c r="E14" i="2"/>
  <c r="C14" i="2"/>
  <c r="D13" i="1"/>
  <c r="E13" i="1"/>
  <c r="C13" i="1"/>
</calcChain>
</file>

<file path=xl/sharedStrings.xml><?xml version="1.0" encoding="utf-8"?>
<sst xmlns="http://schemas.openxmlformats.org/spreadsheetml/2006/main" count="78" uniqueCount="42">
  <si>
    <t>A</t>
  </si>
  <si>
    <t>B</t>
  </si>
  <si>
    <t>C</t>
  </si>
  <si>
    <t>Inversión de capital</t>
  </si>
  <si>
    <t>Costos anuales de Operación y Mant</t>
  </si>
  <si>
    <t>Valor de mercado</t>
  </si>
  <si>
    <t>Beneficio anual</t>
  </si>
  <si>
    <t>Vida útil, (años)</t>
  </si>
  <si>
    <t>Sitio A</t>
  </si>
  <si>
    <t>Sitio B</t>
  </si>
  <si>
    <t>Sitio C</t>
  </si>
  <si>
    <t>Costo inicial, $</t>
  </si>
  <si>
    <t>Costo anual, $/año</t>
  </si>
  <si>
    <t>Beneficios Anuales $/año</t>
  </si>
  <si>
    <t>Contra beneficios Anuales, $/año</t>
  </si>
  <si>
    <t>RESOLVER PROBLEMA SOLICITADO Y SUBIR LA SOLUCIÓN EN UN ARCHIVO PDF.  SE RESUELVE DE FORMA INDIVIDUAL</t>
  </si>
  <si>
    <t>va de los beneficios</t>
  </si>
  <si>
    <t>va de los costos</t>
  </si>
  <si>
    <t>Comparaciones</t>
  </si>
  <si>
    <t>Si</t>
  </si>
  <si>
    <t>B VS A</t>
  </si>
  <si>
    <t>Análisis B/C incremental</t>
  </si>
  <si>
    <t>¿Se justifica el retador? Si B/C</t>
  </si>
  <si>
    <t>Alternativa Elegida</t>
  </si>
  <si>
    <t>Alternativa Eliminada</t>
  </si>
  <si>
    <t>A vs na</t>
  </si>
  <si>
    <t>C VS A</t>
  </si>
  <si>
    <t>No</t>
  </si>
  <si>
    <t>NA</t>
  </si>
  <si>
    <t>De acuerdo con el analisis B/C la mejor alternativa es la opcion C.</t>
  </si>
  <si>
    <t>Las comparaciones determinaron que la mejor opcion a elegir es la A.</t>
  </si>
  <si>
    <t>Ruta Larga</t>
  </si>
  <si>
    <t>Ruta Corta</t>
  </si>
  <si>
    <t>Costo inicial en Q mill</t>
  </si>
  <si>
    <t>Costos anuales de mantenimiento</t>
  </si>
  <si>
    <t>Costos de reparacion y repavimento cada 10 años en millones de Q</t>
  </si>
  <si>
    <t>Beneficios anuales</t>
  </si>
  <si>
    <t>Longitud en KM</t>
  </si>
  <si>
    <t>vida util = INFINITA</t>
  </si>
  <si>
    <t>C vs L</t>
  </si>
  <si>
    <t>L</t>
  </si>
  <si>
    <t>Se debe de aceptar la ruta Larga ya que genera un mayor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</si>
</sst>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/>
    <xf numFmtId="8" fontId="1" fillId="0" borderId="4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8" fontId="0" fillId="0" borderId="0" xfId="0" applyNumberFormat="1"/>
    <xf numFmtId="0" fontId="3" fillId="0" borderId="0" xfId="0" applyFont="1" applyFill="1" applyBorder="1" applyAlignment="1">
      <alignment horizontal="justify" vertical="center" wrapText="1"/>
    </xf>
    <xf numFmtId="44" fontId="0" fillId="0" borderId="0" xfId="1" applyFont="1"/>
    <xf numFmtId="0" fontId="8" fillId="0" borderId="0" xfId="0" applyFont="1"/>
    <xf numFmtId="2" fontId="0" fillId="0" borderId="0" xfId="0" applyNumberFormat="1"/>
    <xf numFmtId="0" fontId="7" fillId="2" borderId="0" xfId="0" applyFont="1" applyFill="1"/>
    <xf numFmtId="0" fontId="0" fillId="0" borderId="0" xfId="1" applyNumberFormat="1" applyFont="1"/>
    <xf numFmtId="0" fontId="0" fillId="0" borderId="5" xfId="0" applyBorder="1"/>
    <xf numFmtId="44" fontId="0" fillId="0" borderId="5" xfId="1" applyFont="1" applyBorder="1"/>
    <xf numFmtId="0" fontId="0" fillId="0" borderId="5" xfId="1" applyNumberFormat="1" applyFont="1" applyBorder="1"/>
    <xf numFmtId="44" fontId="0" fillId="0" borderId="5" xfId="0" applyNumberFormat="1" applyBorder="1"/>
    <xf numFmtId="8" fontId="0" fillId="0" borderId="5" xfId="0" applyNumberFormat="1" applyBorder="1"/>
    <xf numFmtId="0" fontId="7" fillId="0" borderId="0" xfId="0" applyFont="1" applyFill="1"/>
    <xf numFmtId="0" fontId="0" fillId="0" borderId="5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117663</xdr:colOff>
      <xdr:row>0</xdr:row>
      <xdr:rowOff>128867</xdr:rowOff>
    </xdr:from>
    <xdr:to>
      <xdr:col>3</xdr:col>
      <xdr:colOff>823633</xdr:colOff>
      <xdr:row>2</xdr:row>
      <xdr:rowOff>67795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F931BB-A42B-46CC-A082-823A58F38AD4}"/>
            </a:ext>
          </a:extLst>
        </xdr:cNvPr>
        <xdr:cNvSpPr txBox="1"/>
      </xdr:nvSpPr>
      <xdr:spPr>
        <a:xfrm>
          <a:off x="117663" y="128867"/>
          <a:ext cx="5697070" cy="304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¿Qué alternativa es mejor con base a un análisis B/C?  Use tasa del 10%</a:t>
          </a: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121920</xdr:rowOff>
    </xdr:from>
    <xdr:to>
      <xdr:col>7</xdr:col>
      <xdr:colOff>335728</xdr:colOff>
      <xdr:row>4</xdr:row>
      <xdr:rowOff>175260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CD4E14-D6BF-4F6B-9C14-60345231698C}"/>
            </a:ext>
          </a:extLst>
        </xdr:cNvPr>
        <xdr:cNvSpPr txBox="1"/>
      </xdr:nvSpPr>
      <xdr:spPr>
        <a:xfrm>
          <a:off x="190500" y="121920"/>
          <a:ext cx="5692588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Gobierno de Guatemala está considerando tres sitios para la extracción de minerales.  Los flujos de efectivo (en millones) relacionados con cada sitio se muestran enseguida.    Aplique el método B/C para determinar el lugar óptimo, si lo hay, si el período de extracción se limita a 5 años y la tasa de interés es de 10% anual.</a:t>
          </a:r>
        </a:p>
        <a:p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 editAs="oneCell">
    <xdr:from>
      <xdr:col>6</xdr:col>
      <xdr:colOff>66995</xdr:colOff>
      <xdr:row>8</xdr:row>
      <xdr:rowOff>50548</xdr:rowOff>
    </xdr:from>
    <xdr:to>
      <xdr:col>20</xdr:col>
      <xdr:colOff>76979</xdr:colOff>
      <xdr:row>22</xdr:row>
      <xdr:rowOff>120309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30BEAB-5DCF-4BBB-A40B-11180681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0907" y="1570185"/>
          <a:ext cx="10901931" cy="2743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512446</xdr:colOff>
      <xdr:row>2</xdr:row>
      <xdr:rowOff>167640</xdr:rowOff>
    </xdr:from>
    <xdr:to>
      <xdr:col>7</xdr:col>
      <xdr:colOff>379096</xdr:colOff>
      <xdr:row>17</xdr:row>
      <xdr:rowOff>18724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3FE61D-9511-44F2-AB76-6DC8A4F0A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6" y="548640"/>
          <a:ext cx="6233160" cy="2569519"/>
        </a:xfrm>
        <a:prstGeom prst="rect">
          <a:avLst/>
        </a:prstGeom>
      </xdr:spPr>
    </xdr:pic>
    <xdr:clientData/>
  </xdr:twoCellAnchor>
  <xdr:twoCellAnchor>
    <xdr:from>
      <xdr:col>4</xdr:col>
      <xdr:colOff>249555</xdr:colOff>
      <xdr:row>22</xdr:row>
      <xdr:rowOff>72390</xdr:rowOff>
    </xdr:from>
    <xdr:to>
      <xdr:col>4</xdr:col>
      <xdr:colOff>712470</xdr:colOff>
      <xdr:row>22</xdr:row>
      <xdr:rowOff>83820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133216C-0CD3-418D-8C27-8AF3E64F763C}"/>
            </a:ext>
          </a:extLst>
        </xdr:cNvPr>
        <xdr:cNvCxnSpPr/>
      </xdr:nvCxnSpPr>
      <xdr:spPr>
        <a:xfrm flipV="1">
          <a:off x="3888105" y="4796790"/>
          <a:ext cx="462915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20</xdr:row>
      <xdr:rowOff>81915</xdr:rowOff>
    </xdr:from>
    <xdr:to>
      <xdr:col>4</xdr:col>
      <xdr:colOff>735330</xdr:colOff>
      <xdr:row>20</xdr:row>
      <xdr:rowOff>104775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89916AD-B3A7-4D70-9E32-225F40171378}"/>
            </a:ext>
          </a:extLst>
        </xdr:cNvPr>
        <xdr:cNvCxnSpPr/>
      </xdr:nvCxnSpPr>
      <xdr:spPr>
        <a:xfrm flipV="1">
          <a:off x="3857625" y="4444365"/>
          <a:ext cx="516255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D2E-7F74-4645-850B-FA6049C69BA5}">
  <dimension ref="B4:E23"/>
  <sheetViews>
    <sheetView zoomScale="136" zoomScaleNormal="136" workbookViewId="0">
      <selection activeCell="C17" sqref="C17:E17"/>
    </sheetView>
  </sheetViews>
  <sheetFormatPr baseColWidth="10" defaultColWidth="11.44140625" defaultRowHeight="14.4" x14ac:dyDescent="0.3"/>
  <cols>
    <col min="2" max="2" width="44.5546875" customWidth="1"/>
    <col min="3" max="3" width="16.6640625" customWidth="1"/>
    <col min="4" max="4" width="17.109375" customWidth="1"/>
    <col min="5" max="5" width="17.88671875" customWidth="1"/>
  </cols>
  <sheetData>
    <row r="4" spans="2:5" ht="15" thickBot="1" x14ac:dyDescent="0.35"/>
    <row r="5" spans="2:5" ht="15" thickBot="1" x14ac:dyDescent="0.35">
      <c r="B5" s="1"/>
      <c r="C5" s="2" t="s">
        <v>0</v>
      </c>
      <c r="D5" s="2" t="s">
        <v>1</v>
      </c>
      <c r="E5" s="2" t="s">
        <v>2</v>
      </c>
    </row>
    <row r="6" spans="2:5" ht="15" thickBot="1" x14ac:dyDescent="0.35">
      <c r="B6" s="3" t="s">
        <v>3</v>
      </c>
      <c r="C6" s="10">
        <v>8500000</v>
      </c>
      <c r="D6" s="10">
        <v>10000000</v>
      </c>
      <c r="E6" s="10">
        <v>12000000</v>
      </c>
    </row>
    <row r="7" spans="2:5" ht="15" thickBot="1" x14ac:dyDescent="0.35">
      <c r="B7" s="3" t="s">
        <v>4</v>
      </c>
      <c r="C7" s="10">
        <v>750000</v>
      </c>
      <c r="D7" s="10">
        <v>725000</v>
      </c>
      <c r="E7" s="10">
        <v>700000</v>
      </c>
    </row>
    <row r="8" spans="2:5" ht="15" thickBot="1" x14ac:dyDescent="0.35">
      <c r="B8" s="3" t="s">
        <v>5</v>
      </c>
      <c r="C8" s="10">
        <v>1250000</v>
      </c>
      <c r="D8" s="10">
        <v>1750000</v>
      </c>
      <c r="E8" s="10">
        <v>2000000</v>
      </c>
    </row>
    <row r="9" spans="2:5" ht="15" thickBot="1" x14ac:dyDescent="0.35">
      <c r="B9" s="3" t="s">
        <v>6</v>
      </c>
      <c r="C9" s="10">
        <v>2150000</v>
      </c>
      <c r="D9" s="10">
        <v>2265000</v>
      </c>
      <c r="E9" s="10">
        <v>2500000</v>
      </c>
    </row>
    <row r="10" spans="2:5" ht="15" thickBot="1" x14ac:dyDescent="0.35">
      <c r="B10" s="3" t="s">
        <v>7</v>
      </c>
      <c r="C10" s="4">
        <v>50</v>
      </c>
      <c r="D10" s="4">
        <v>50</v>
      </c>
      <c r="E10" s="4">
        <v>50</v>
      </c>
    </row>
    <row r="13" spans="2:5" x14ac:dyDescent="0.3">
      <c r="B13" s="11" t="s">
        <v>16</v>
      </c>
      <c r="C13" s="12">
        <f>C9</f>
        <v>2150000</v>
      </c>
      <c r="D13" s="12">
        <f t="shared" ref="D13:E13" si="0">D9</f>
        <v>2265000</v>
      </c>
      <c r="E13" s="12">
        <f t="shared" si="0"/>
        <v>2500000</v>
      </c>
    </row>
    <row r="14" spans="2:5" x14ac:dyDescent="0.3">
      <c r="B14" s="11" t="s">
        <v>17</v>
      </c>
      <c r="C14" s="12">
        <f>PMT(10%,50,-C6)+C7-PMT(10%, 50,,-C8)</f>
        <v>1606229.0118343695</v>
      </c>
      <c r="D14" s="12">
        <f t="shared" ref="D14:E14" si="1">PMT(10%,50,-D6)+D7-PMT(10%, 50,,-D8)</f>
        <v>1732088.1858804896</v>
      </c>
      <c r="E14" s="12">
        <f t="shared" si="1"/>
        <v>1908591.7404611998</v>
      </c>
    </row>
    <row r="16" spans="2:5" x14ac:dyDescent="0.3">
      <c r="B16" s="15" t="s">
        <v>18</v>
      </c>
      <c r="C16" t="s">
        <v>25</v>
      </c>
      <c r="D16" t="s">
        <v>20</v>
      </c>
      <c r="E16" t="s">
        <v>26</v>
      </c>
    </row>
    <row r="17" spans="2:5" x14ac:dyDescent="0.3">
      <c r="B17" t="s">
        <v>21</v>
      </c>
      <c r="C17" s="16">
        <f>(C13-0)/(C14-0)</f>
        <v>1.3385388908799656</v>
      </c>
      <c r="D17" s="16">
        <f>(D13-C13)/(D14-C14)</f>
        <v>0.91371964635537117</v>
      </c>
      <c r="E17" s="16">
        <f>(E13-C13)/(E14-C14)</f>
        <v>1.157550077648501</v>
      </c>
    </row>
    <row r="18" spans="2:5" x14ac:dyDescent="0.3">
      <c r="B18" t="s">
        <v>22</v>
      </c>
      <c r="C18" t="s">
        <v>19</v>
      </c>
      <c r="D18" t="s">
        <v>27</v>
      </c>
      <c r="E18" t="s">
        <v>19</v>
      </c>
    </row>
    <row r="19" spans="2:5" x14ac:dyDescent="0.3">
      <c r="B19" t="s">
        <v>23</v>
      </c>
      <c r="C19" t="s">
        <v>0</v>
      </c>
      <c r="D19" t="s">
        <v>0</v>
      </c>
      <c r="E19" s="17" t="s">
        <v>2</v>
      </c>
    </row>
    <row r="20" spans="2:5" x14ac:dyDescent="0.3">
      <c r="B20" t="s">
        <v>24</v>
      </c>
      <c r="C20" t="s">
        <v>28</v>
      </c>
      <c r="D20" t="s">
        <v>1</v>
      </c>
      <c r="E20" t="s">
        <v>0</v>
      </c>
    </row>
    <row r="23" spans="2:5" x14ac:dyDescent="0.3">
      <c r="B2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FCA0-3256-41E9-B143-15745867837A}">
  <dimension ref="B6:E24"/>
  <sheetViews>
    <sheetView topLeftCell="A4" zoomScale="131" zoomScaleNormal="131" workbookViewId="0">
      <selection activeCell="B14" sqref="B14:E21"/>
    </sheetView>
  </sheetViews>
  <sheetFormatPr baseColWidth="10" defaultColWidth="11.44140625" defaultRowHeight="14.4" x14ac:dyDescent="0.3"/>
  <cols>
    <col min="2" max="2" width="37.5546875" customWidth="1"/>
  </cols>
  <sheetData>
    <row r="6" spans="2:5" ht="15" thickBot="1" x14ac:dyDescent="0.35"/>
    <row r="7" spans="2:5" ht="16.2" thickBot="1" x14ac:dyDescent="0.35">
      <c r="B7" s="5"/>
      <c r="C7" s="6" t="s">
        <v>8</v>
      </c>
      <c r="D7" s="6" t="s">
        <v>9</v>
      </c>
      <c r="E7" s="6" t="s">
        <v>10</v>
      </c>
    </row>
    <row r="8" spans="2:5" ht="16.2" thickBot="1" x14ac:dyDescent="0.35">
      <c r="B8" s="7" t="s">
        <v>11</v>
      </c>
      <c r="C8" s="8">
        <v>50</v>
      </c>
      <c r="D8" s="8">
        <v>90</v>
      </c>
      <c r="E8" s="8">
        <v>200</v>
      </c>
    </row>
    <row r="9" spans="2:5" ht="16.2" thickBot="1" x14ac:dyDescent="0.35">
      <c r="B9" s="7" t="s">
        <v>12</v>
      </c>
      <c r="C9" s="8">
        <v>3</v>
      </c>
      <c r="D9" s="8">
        <v>4</v>
      </c>
      <c r="E9" s="8">
        <v>6</v>
      </c>
    </row>
    <row r="10" spans="2:5" ht="16.2" thickBot="1" x14ac:dyDescent="0.35">
      <c r="B10" s="7" t="s">
        <v>13</v>
      </c>
      <c r="C10" s="8">
        <v>20</v>
      </c>
      <c r="D10" s="8">
        <v>29</v>
      </c>
      <c r="E10" s="8">
        <v>61</v>
      </c>
    </row>
    <row r="11" spans="2:5" ht="16.2" thickBot="1" x14ac:dyDescent="0.35">
      <c r="B11" s="7" t="s">
        <v>14</v>
      </c>
      <c r="C11" s="8">
        <v>0.5</v>
      </c>
      <c r="D11" s="8">
        <v>1.5</v>
      </c>
      <c r="E11" s="8">
        <v>2.1</v>
      </c>
    </row>
    <row r="14" spans="2:5" ht="15.6" x14ac:dyDescent="0.3">
      <c r="B14" s="13" t="s">
        <v>16</v>
      </c>
      <c r="C14" s="14">
        <f>C10-C11</f>
        <v>19.5</v>
      </c>
      <c r="D14" s="14">
        <f t="shared" ref="D14:E14" si="0">D10-D11</f>
        <v>27.5</v>
      </c>
      <c r="E14" s="14">
        <f t="shared" si="0"/>
        <v>58.9</v>
      </c>
    </row>
    <row r="15" spans="2:5" ht="15.6" x14ac:dyDescent="0.3">
      <c r="B15" s="13" t="s">
        <v>17</v>
      </c>
      <c r="C15" s="14">
        <f>PMT(10%,5,-C8)+C9</f>
        <v>16.189874039737269</v>
      </c>
      <c r="D15" s="14">
        <f t="shared" ref="D15:E15" si="1">PMT(10%,5,-D8)+D9</f>
        <v>27.741773271527087</v>
      </c>
      <c r="E15" s="14">
        <f t="shared" si="1"/>
        <v>58.759496158949084</v>
      </c>
    </row>
    <row r="17" spans="2:5" x14ac:dyDescent="0.3">
      <c r="B17" s="15" t="s">
        <v>18</v>
      </c>
      <c r="C17" t="s">
        <v>25</v>
      </c>
      <c r="D17" t="s">
        <v>20</v>
      </c>
      <c r="E17" t="s">
        <v>26</v>
      </c>
    </row>
    <row r="18" spans="2:5" x14ac:dyDescent="0.3">
      <c r="B18" t="s">
        <v>21</v>
      </c>
      <c r="C18" s="16">
        <f>(C14-0)/(C15-0)</f>
        <v>1.2044565604487216</v>
      </c>
      <c r="D18" s="16">
        <f>(D14-C14)/(D15-C15)</f>
        <v>0.69252681654153447</v>
      </c>
      <c r="E18" s="16">
        <f>(E14-C14)/(E15-C15)</f>
        <v>0.92554262966357514</v>
      </c>
    </row>
    <row r="19" spans="2:5" x14ac:dyDescent="0.3">
      <c r="B19" t="s">
        <v>22</v>
      </c>
      <c r="C19" t="s">
        <v>19</v>
      </c>
      <c r="D19" t="s">
        <v>27</v>
      </c>
      <c r="E19" t="s">
        <v>27</v>
      </c>
    </row>
    <row r="20" spans="2:5" x14ac:dyDescent="0.3">
      <c r="B20" t="s">
        <v>23</v>
      </c>
      <c r="C20" t="s">
        <v>0</v>
      </c>
      <c r="D20" t="s">
        <v>0</v>
      </c>
      <c r="E20" s="17" t="s">
        <v>0</v>
      </c>
    </row>
    <row r="21" spans="2:5" x14ac:dyDescent="0.3">
      <c r="B21" t="s">
        <v>24</v>
      </c>
      <c r="C21" t="s">
        <v>28</v>
      </c>
      <c r="D21" t="s">
        <v>1</v>
      </c>
      <c r="E21" t="s">
        <v>2</v>
      </c>
    </row>
    <row r="24" spans="2:5" x14ac:dyDescent="0.3">
      <c r="B24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5798-032A-4EBC-9E1F-2FE0335C9673}">
  <dimension ref="B2:P38"/>
  <sheetViews>
    <sheetView tabSelected="1" workbookViewId="0">
      <selection activeCell="F34" sqref="F34"/>
    </sheetView>
  </sheetViews>
  <sheetFormatPr baseColWidth="10" defaultColWidth="11.44140625" defaultRowHeight="14.4" x14ac:dyDescent="0.3"/>
  <cols>
    <col min="3" max="4" width="15.109375" bestFit="1" customWidth="1"/>
    <col min="6" max="7" width="14.109375" bestFit="1" customWidth="1"/>
    <col min="12" max="12" width="59.109375" bestFit="1" customWidth="1"/>
    <col min="13" max="15" width="15.109375" bestFit="1" customWidth="1"/>
    <col min="16" max="16" width="15.109375" customWidth="1"/>
    <col min="17" max="17" width="17.44140625" bestFit="1" customWidth="1"/>
    <col min="18" max="18" width="14.33203125" bestFit="1" customWidth="1"/>
  </cols>
  <sheetData>
    <row r="2" spans="2:16" ht="15.6" x14ac:dyDescent="0.3">
      <c r="B2" s="9" t="s">
        <v>15</v>
      </c>
    </row>
    <row r="11" spans="2:16" x14ac:dyDescent="0.3">
      <c r="N11" s="14"/>
      <c r="O11" s="14"/>
      <c r="P11" s="14"/>
    </row>
    <row r="20" spans="2:7" x14ac:dyDescent="0.3">
      <c r="B20" s="19"/>
      <c r="C20" s="19" t="s">
        <v>31</v>
      </c>
      <c r="D20" s="19" t="s">
        <v>32</v>
      </c>
      <c r="F20" s="19" t="s">
        <v>31</v>
      </c>
      <c r="G20" s="19" t="s">
        <v>32</v>
      </c>
    </row>
    <row r="21" spans="2:7" x14ac:dyDescent="0.3">
      <c r="B21" s="19" t="s">
        <v>33</v>
      </c>
      <c r="C21" s="20">
        <v>21000000</v>
      </c>
      <c r="D21" s="20">
        <v>45000000</v>
      </c>
      <c r="E21" s="14"/>
      <c r="F21" s="22">
        <f>C21*6%</f>
        <v>1260000</v>
      </c>
      <c r="G21" s="22">
        <f>D21*6%</f>
        <v>2700000</v>
      </c>
    </row>
    <row r="22" spans="2:7" x14ac:dyDescent="0.3">
      <c r="B22" s="19" t="s">
        <v>34</v>
      </c>
      <c r="C22" s="20">
        <v>40000</v>
      </c>
      <c r="D22" s="20">
        <v>15000</v>
      </c>
      <c r="E22" s="14"/>
      <c r="F22" s="19"/>
      <c r="G22" s="19"/>
    </row>
    <row r="23" spans="2:7" x14ac:dyDescent="0.3">
      <c r="B23" s="19" t="s">
        <v>35</v>
      </c>
      <c r="C23" s="20">
        <f>C21*0.1</f>
        <v>2100000</v>
      </c>
      <c r="D23" s="20">
        <f>D21*0.1</f>
        <v>4500000</v>
      </c>
      <c r="E23" s="14"/>
      <c r="F23" s="23">
        <f>PMT(6%,10,,-C23)</f>
        <v>159322.71226280608</v>
      </c>
      <c r="G23" s="23">
        <f>PMT(6%,10,,-D23)</f>
        <v>341405.81199172733</v>
      </c>
    </row>
    <row r="24" spans="2:7" x14ac:dyDescent="0.3">
      <c r="B24" s="19" t="s">
        <v>36</v>
      </c>
      <c r="C24" s="20">
        <f>0.35*25*400000</f>
        <v>3500000</v>
      </c>
      <c r="D24" s="20">
        <f>0.35*10*400000+900000</f>
        <v>2300000</v>
      </c>
      <c r="E24" s="14"/>
      <c r="F24" s="19"/>
      <c r="G24" s="19"/>
    </row>
    <row r="25" spans="2:7" x14ac:dyDescent="0.3">
      <c r="B25" s="19" t="s">
        <v>37</v>
      </c>
      <c r="C25" s="21">
        <v>25</v>
      </c>
      <c r="D25" s="21">
        <v>10</v>
      </c>
      <c r="E25" s="18"/>
      <c r="F25" s="19"/>
      <c r="G25" s="19"/>
    </row>
    <row r="26" spans="2:7" x14ac:dyDescent="0.3">
      <c r="B26" s="25" t="s">
        <v>38</v>
      </c>
      <c r="C26" s="19"/>
      <c r="D26" s="19"/>
    </row>
    <row r="28" spans="2:7" ht="31.2" x14ac:dyDescent="0.3">
      <c r="B28" s="13" t="s">
        <v>16</v>
      </c>
      <c r="C28" s="14">
        <f>C24</f>
        <v>3500000</v>
      </c>
      <c r="D28" s="14">
        <f>D24</f>
        <v>2300000</v>
      </c>
      <c r="E28" s="14"/>
    </row>
    <row r="29" spans="2:7" ht="31.2" x14ac:dyDescent="0.3">
      <c r="B29" s="13" t="s">
        <v>17</v>
      </c>
      <c r="C29" s="14">
        <f>F21+C22+F23</f>
        <v>1459322.712262806</v>
      </c>
      <c r="D29" s="14">
        <f>G21+D22+G23</f>
        <v>3056405.8119917274</v>
      </c>
      <c r="E29" s="14"/>
    </row>
    <row r="31" spans="2:7" x14ac:dyDescent="0.3">
      <c r="B31" s="15" t="s">
        <v>18</v>
      </c>
      <c r="C31" t="s">
        <v>39</v>
      </c>
    </row>
    <row r="32" spans="2:7" x14ac:dyDescent="0.3">
      <c r="B32" t="s">
        <v>21</v>
      </c>
      <c r="C32" s="16">
        <f>(C28-D28)/(C29-D29)</f>
        <v>-0.75136979422278038</v>
      </c>
      <c r="D32" s="16"/>
      <c r="E32" s="16"/>
    </row>
    <row r="33" spans="2:5" x14ac:dyDescent="0.3">
      <c r="B33" t="s">
        <v>22</v>
      </c>
      <c r="C33" t="s">
        <v>27</v>
      </c>
    </row>
    <row r="34" spans="2:5" x14ac:dyDescent="0.3">
      <c r="B34" t="s">
        <v>23</v>
      </c>
      <c r="C34" s="17" t="s">
        <v>40</v>
      </c>
      <c r="E34" s="24"/>
    </row>
    <row r="35" spans="2:5" x14ac:dyDescent="0.3">
      <c r="B35" t="s">
        <v>24</v>
      </c>
      <c r="C35" t="s">
        <v>2</v>
      </c>
    </row>
    <row r="38" spans="2:5" x14ac:dyDescent="0.3">
      <c r="B38" s="17" t="s">
        <v>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9e959f-8cc9-4b95-b013-6b3eed7dad71">
      <UserInfo>
        <DisplayName>Integrantes de la Ingeniería Económica 5: 30 p.m. 2021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6" ma:contentTypeDescription="Crear nuevo documento." ma:contentTypeScope="" ma:versionID="092cf47783a3ec92a045ef649fb58dc2">
  <xsd:schema xmlns:xsd="http://www.w3.org/2001/XMLSchema" xmlns:xs="http://www.w3.org/2001/XMLSchema" xmlns:p="http://schemas.microsoft.com/office/2006/metadata/properties" xmlns:ns2="8b7fa946-b8a2-4fc5-87a7-5d8b17bd94ee" xmlns:ns3="4f9e959f-8cc9-4b95-b013-6b3eed7dad71" targetNamespace="http://schemas.microsoft.com/office/2006/metadata/properties" ma:root="true" ma:fieldsID="8d125eb320cfd2118aaa1c03e27fdc33" ns2:_="" ns3:_="">
    <xsd:import namespace="8b7fa946-b8a2-4fc5-87a7-5d8b17bd94ee"/>
    <xsd:import namespace="4f9e959f-8cc9-4b95-b013-6b3eed7da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e959f-8cc9-4b95-b013-6b3eed7dad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B5515B-FF2B-4838-90B6-14DABFAA150F}">
  <ds:schemaRefs>
    <ds:schemaRef ds:uri="http://schemas.microsoft.com/office/2006/metadata/properties"/>
    <ds:schemaRef ds:uri="http://schemas.microsoft.com/office/infopath/2007/PartnerControls"/>
    <ds:schemaRef ds:uri="4f9e959f-8cc9-4b95-b013-6b3eed7dad71"/>
  </ds:schemaRefs>
</ds:datastoreItem>
</file>

<file path=customXml/itemProps2.xml><?xml version="1.0" encoding="utf-8"?>
<ds:datastoreItem xmlns:ds="http://schemas.openxmlformats.org/officeDocument/2006/customXml" ds:itemID="{2020466C-BDD8-4C4A-AE44-CC9E493CAC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fa946-b8a2-4fc5-87a7-5d8b17bd94ee"/>
    <ds:schemaRef ds:uri="4f9e959f-8cc9-4b95-b013-6b3eed7dad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84C00F-C0CA-4F37-84BB-B501287A06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Paz</dc:creator>
  <cp:keywords/>
  <dc:description/>
  <cp:lastModifiedBy>Azurdia</cp:lastModifiedBy>
  <cp:revision/>
  <dcterms:created xsi:type="dcterms:W3CDTF">2021-11-02T21:13:48Z</dcterms:created>
  <dcterms:modified xsi:type="dcterms:W3CDTF">2021-11-03T02:29:40Z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