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uiz\Downloads\PRIMER CICLO 2022\INGENIERIA ECONOMICA\SEGUNDA UNIDAD\"/>
    </mc:Choice>
  </mc:AlternateContent>
  <xr:revisionPtr revIDLastSave="0" documentId="13_ncr:1_{8FFCFB95-ACD9-494B-B796-9ABE4866C521}" xr6:coauthVersionLast="47" xr6:coauthVersionMax="47" xr10:uidLastSave="{00000000-0000-0000-0000-000000000000}"/>
  <bookViews>
    <workbookView xWindow="25490" yWindow="3520" windowWidth="19420" windowHeight="11020" activeTab="5" xr2:uid="{EC646AD7-1458-47FD-BD80-6DE540AB04FB}"/>
  </bookViews>
  <sheets>
    <sheet name="1" sheetId="1" r:id="rId1"/>
    <sheet name="2" sheetId="2" r:id="rId2"/>
    <sheet name="3" sheetId="3" r:id="rId3"/>
    <sheet name="4" sheetId="4" r:id="rId4"/>
    <sheet name="CUESTIONARIO 5" sheetId="5" r:id="rId5"/>
    <sheet name="CUESTIONARIO 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5" i="5" l="1" a="1"/>
  <c r="D65" i="5" s="1"/>
  <c r="D69" i="5"/>
  <c r="F43" i="5"/>
  <c r="G45" i="5"/>
  <c r="B27" i="5"/>
  <c r="D141" i="5"/>
  <c r="D109" i="5" l="1"/>
  <c r="C94" i="5"/>
  <c r="C91" i="5"/>
  <c r="C89" i="5"/>
  <c r="D82" i="5"/>
  <c r="C82" i="5"/>
  <c r="B18" i="5"/>
  <c r="G40" i="5"/>
  <c r="B25" i="5"/>
  <c r="B23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<sst xmlns="http://schemas.openxmlformats.org/spreadsheetml/2006/main" count="68" uniqueCount="51">
  <si>
    <t>OPCIÓN 1</t>
  </si>
  <si>
    <t>OPCIÓN 2</t>
  </si>
  <si>
    <t>año</t>
  </si>
  <si>
    <t xml:space="preserve"> </t>
  </si>
  <si>
    <t>Botella</t>
  </si>
  <si>
    <t>Del grifo</t>
  </si>
  <si>
    <t>C=</t>
  </si>
  <si>
    <t>n=</t>
  </si>
  <si>
    <t>botellas diarias</t>
  </si>
  <si>
    <t>C/gal=</t>
  </si>
  <si>
    <t>gal</t>
  </si>
  <si>
    <t>al mes consume:</t>
  </si>
  <si>
    <t>en botellas</t>
  </si>
  <si>
    <t>en gal</t>
  </si>
  <si>
    <t>r anual =</t>
  </si>
  <si>
    <t>m=</t>
  </si>
  <si>
    <t>veces</t>
  </si>
  <si>
    <t>VP=</t>
  </si>
  <si>
    <t>r mensual =</t>
  </si>
  <si>
    <t xml:space="preserve">m= </t>
  </si>
  <si>
    <t>I mensual =</t>
  </si>
  <si>
    <t>Material JX</t>
  </si>
  <si>
    <t>Material KZ</t>
  </si>
  <si>
    <t>i=</t>
  </si>
  <si>
    <t>Costo inicial</t>
  </si>
  <si>
    <t>Costo de mantenimiento, anio</t>
  </si>
  <si>
    <t>valor de recate</t>
  </si>
  <si>
    <t>vida, años</t>
  </si>
  <si>
    <t>JX:</t>
  </si>
  <si>
    <t>KZ:</t>
  </si>
  <si>
    <t>Proceso K</t>
  </si>
  <si>
    <t>Proceso L</t>
  </si>
  <si>
    <t>Costo Inicial</t>
  </si>
  <si>
    <t>Valor recate</t>
  </si>
  <si>
    <t>vida en años</t>
  </si>
  <si>
    <t>r anual</t>
  </si>
  <si>
    <t>r trimestral=</t>
  </si>
  <si>
    <t>i anual</t>
  </si>
  <si>
    <t>Proceso K:</t>
  </si>
  <si>
    <t>V=</t>
  </si>
  <si>
    <t>Proceso L:</t>
  </si>
  <si>
    <t>Costo de operación, trimestre</t>
  </si>
  <si>
    <t>d</t>
  </si>
  <si>
    <t>cada dos años</t>
  </si>
  <si>
    <t>CC=</t>
  </si>
  <si>
    <r>
      <rPr>
        <sz val="10"/>
        <rFont val="Arial"/>
        <family val="2"/>
      </rPr>
      <t>calcula el </t>
    </r>
    <r>
      <rPr>
        <b/>
        <sz val="10"/>
        <rFont val="Arial"/>
        <family val="2"/>
      </rPr>
      <t>pago</t>
    </r>
    <r>
      <rPr>
        <sz val="10"/>
        <rFont val="Arial"/>
        <family val="2"/>
      </rPr>
      <t> de un préstamo basándose en </t>
    </r>
    <r>
      <rPr>
        <b/>
        <sz val="10"/>
        <rFont val="Arial"/>
        <family val="2"/>
      </rPr>
      <t>pagos</t>
    </r>
    <r>
      <rPr>
        <sz val="10"/>
        <rFont val="Arial"/>
        <family val="2"/>
      </rPr>
      <t> constantes y en una tasa de interés constante.</t>
    </r>
  </si>
  <si>
    <t>PRIMER INTENTO NADA MAL ;/</t>
  </si>
  <si>
    <t xml:space="preserve">VALOR MALO </t>
  </si>
  <si>
    <t>VALOR MALO</t>
  </si>
  <si>
    <t>SEGUNDO INTENTO ;LLL</t>
  </si>
  <si>
    <t>BUSCAR ARCHIVO EXCEL LLAMADO Repaso TIR 2020.xlsx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</si>
</sst>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Q&quot;#,##0.00;[Red]\-&quot;Q&quot;#,##0.00"/>
    <numFmt numFmtId="44" formatCode="_-&quot;Q&quot;* #,##0.00_-;\-&quot;Q&quot;* #,##0.00_-;_-&quot;Q&quot;* &quot;-&quot;??_-;_-@_-"/>
    <numFmt numFmtId="164" formatCode="_-&quot;Q&quot;* #,##0.0000_-;\-&quot;Q&quot;* #,##0.0000_-;_-&quot;Q&quot;* &quot;-&quot;??_-;_-@_-"/>
    <numFmt numFmtId="165" formatCode="_-&quot;Q&quot;* #,##0.000_-;\-&quot;Q&quot;* #,##0.000_-;_-&quot;Q&quot;* &quot;-&quot;??_-;_-@_-"/>
  </numFmts>
  <fonts count="9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44" fontId="0" fillId="0" borderId="0" xfId="1" applyFont="1"/>
    <xf numFmtId="164" fontId="0" fillId="0" borderId="0" xfId="0" applyNumberFormat="1"/>
    <xf numFmtId="44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2" borderId="2" xfId="0" applyFont="1" applyFill="1" applyBorder="1"/>
    <xf numFmtId="8" fontId="5" fillId="2" borderId="3" xfId="0" applyNumberFormat="1" applyFont="1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2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44" fontId="0" fillId="0" borderId="0" xfId="1" applyFont="1" applyAlignment="1">
      <alignment horizontal="left"/>
    </xf>
    <xf numFmtId="0" fontId="3" fillId="0" borderId="0" xfId="0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/>
    <xf numFmtId="0" fontId="0" fillId="2" borderId="0" xfId="0" applyFill="1" applyAlignment="1">
      <alignment horizontal="center"/>
    </xf>
    <xf numFmtId="9" fontId="0" fillId="2" borderId="0" xfId="0" applyNumberFormat="1" applyFill="1" applyAlignment="1">
      <alignment horizontal="center" vertical="center"/>
    </xf>
    <xf numFmtId="9" fontId="0" fillId="0" borderId="0" xfId="2" applyFont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44" fontId="0" fillId="0" borderId="4" xfId="1" applyFont="1" applyBorder="1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 applyAlignment="1">
      <alignment horizontal="left"/>
    </xf>
    <xf numFmtId="0" fontId="6" fillId="0" borderId="0" xfId="0" applyFont="1"/>
    <xf numFmtId="0" fontId="8" fillId="0" borderId="0" xfId="0" applyFont="1"/>
    <xf numFmtId="0" fontId="5" fillId="3" borderId="2" xfId="0" applyFont="1" applyFill="1" applyBorder="1"/>
    <xf numFmtId="8" fontId="5" fillId="3" borderId="3" xfId="0" applyNumberFormat="1" applyFont="1" applyFill="1" applyBorder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175260</xdr:rowOff>
    </xdr:from>
    <xdr:to>
      <xdr:col>8</xdr:col>
      <xdr:colOff>647700</xdr:colOff>
      <xdr:row>5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B514CC-F3CC-4A9A-A640-561659FA3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75260"/>
          <a:ext cx="6682740" cy="853440"/>
        </a:xfrm>
        <a:prstGeom prst="rect">
          <a:avLst/>
        </a:prstGeom>
        <a:noFill/>
        <a:ln w="317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777658</xdr:colOff>
      <xdr:row>13</xdr:row>
      <xdr:rowOff>0</xdr:rowOff>
    </xdr:from>
    <xdr:to>
      <xdr:col>4</xdr:col>
      <xdr:colOff>0</xdr:colOff>
      <xdr:row>13</xdr:row>
      <xdr:rowOff>10439</xdr:rowOff>
    </xdr:to>
    <xdr:cxnSp macro="">
      <xdr:nvCxnSpPr>
        <xdr:cNvPr id="3" name="Conector recto 2">
          <a:extLst>
            <a:ext uri="{FF2B5EF4-FFF2-40B4-BE49-F238E27FC236}">
              <a16:creationId xmlns:a16="http://schemas.microsoft.com/office/drawing/2014/main" id="{2EA2AE40-AA22-4FA1-AB2E-1840C3158374}"/>
            </a:ext>
          </a:extLst>
        </xdr:cNvPr>
        <xdr:cNvCxnSpPr/>
      </xdr:nvCxnSpPr>
      <xdr:spPr>
        <a:xfrm flipV="1">
          <a:off x="777658" y="1828800"/>
          <a:ext cx="2559902" cy="104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5219</xdr:colOff>
      <xdr:row>13</xdr:row>
      <xdr:rowOff>10439</xdr:rowOff>
    </xdr:from>
    <xdr:to>
      <xdr:col>1</xdr:col>
      <xdr:colOff>10438</xdr:colOff>
      <xdr:row>16</xdr:row>
      <xdr:rowOff>52192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83D2A25A-2B22-442C-AEC6-6E732642787C}"/>
            </a:ext>
          </a:extLst>
        </xdr:cNvPr>
        <xdr:cNvCxnSpPr/>
      </xdr:nvCxnSpPr>
      <xdr:spPr>
        <a:xfrm flipH="1">
          <a:off x="797699" y="1839239"/>
          <a:ext cx="5219" cy="5903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438410</xdr:colOff>
      <xdr:row>16</xdr:row>
      <xdr:rowOff>135700</xdr:rowOff>
    </xdr:from>
    <xdr:to>
      <xdr:col>1</xdr:col>
      <xdr:colOff>328808</xdr:colOff>
      <xdr:row>18</xdr:row>
      <xdr:rowOff>62632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195870FB-DBC2-425C-B9B3-A847B9605F53}"/>
            </a:ext>
          </a:extLst>
        </xdr:cNvPr>
        <xdr:cNvSpPr txBox="1"/>
      </xdr:nvSpPr>
      <xdr:spPr>
        <a:xfrm>
          <a:off x="438410" y="2513140"/>
          <a:ext cx="682878" cy="2926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75,000</a:t>
          </a:r>
        </a:p>
      </xdr:txBody>
    </xdr:sp>
    <xdr:clientData/>
  </xdr:twoCellAnchor>
  <xdr:twoCellAnchor>
    <xdr:from>
      <xdr:col>2</xdr:col>
      <xdr:colOff>5219</xdr:colOff>
      <xdr:row>9</xdr:row>
      <xdr:rowOff>140918</xdr:rowOff>
    </xdr:from>
    <xdr:to>
      <xdr:col>2</xdr:col>
      <xdr:colOff>5219</xdr:colOff>
      <xdr:row>12</xdr:row>
      <xdr:rowOff>161796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E5C5CD09-B2D8-4FDB-AE36-B29CB7ADE2B6}"/>
            </a:ext>
          </a:extLst>
        </xdr:cNvPr>
        <xdr:cNvCxnSpPr/>
      </xdr:nvCxnSpPr>
      <xdr:spPr>
        <a:xfrm flipV="1">
          <a:off x="1689239" y="1238198"/>
          <a:ext cx="0" cy="5695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</xdr:colOff>
      <xdr:row>10</xdr:row>
      <xdr:rowOff>36534</xdr:rowOff>
    </xdr:from>
    <xdr:to>
      <xdr:col>3</xdr:col>
      <xdr:colOff>10438</xdr:colOff>
      <xdr:row>12</xdr:row>
      <xdr:rowOff>167016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5AC2D241-9CAF-4115-8DAC-BEFBE8D93947}"/>
            </a:ext>
          </a:extLst>
        </xdr:cNvPr>
        <xdr:cNvCxnSpPr/>
      </xdr:nvCxnSpPr>
      <xdr:spPr>
        <a:xfrm flipV="1">
          <a:off x="2545081" y="1316694"/>
          <a:ext cx="10437" cy="4962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130480</xdr:colOff>
      <xdr:row>14</xdr:row>
      <xdr:rowOff>26095</xdr:rowOff>
    </xdr:from>
    <xdr:to>
      <xdr:col>3</xdr:col>
      <xdr:colOff>20878</xdr:colOff>
      <xdr:row>15</xdr:row>
      <xdr:rowOff>135698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93B48B4E-C568-4D2F-B00A-FC6D306EACD8}"/>
            </a:ext>
          </a:extLst>
        </xdr:cNvPr>
        <xdr:cNvSpPr txBox="1"/>
      </xdr:nvSpPr>
      <xdr:spPr>
        <a:xfrm>
          <a:off x="1814500" y="2037775"/>
          <a:ext cx="751458" cy="2924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27,000</a:t>
          </a:r>
        </a:p>
      </xdr:txBody>
    </xdr:sp>
    <xdr:clientData/>
  </xdr:twoCellAnchor>
  <xdr:twoCellAnchor>
    <xdr:from>
      <xdr:col>2</xdr:col>
      <xdr:colOff>125260</xdr:colOff>
      <xdr:row>8</xdr:row>
      <xdr:rowOff>125260</xdr:rowOff>
    </xdr:from>
    <xdr:to>
      <xdr:col>3</xdr:col>
      <xdr:colOff>15658</xdr:colOff>
      <xdr:row>10</xdr:row>
      <xdr:rowOff>52191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965F8B16-251D-4698-B09E-B6914DF865CC}"/>
            </a:ext>
          </a:extLst>
        </xdr:cNvPr>
        <xdr:cNvSpPr txBox="1"/>
      </xdr:nvSpPr>
      <xdr:spPr>
        <a:xfrm>
          <a:off x="1809280" y="1039660"/>
          <a:ext cx="751458" cy="2926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200,000</a:t>
          </a:r>
        </a:p>
      </xdr:txBody>
    </xdr:sp>
    <xdr:clientData/>
  </xdr:twoCellAnchor>
  <xdr:twoCellAnchor>
    <xdr:from>
      <xdr:col>2</xdr:col>
      <xdr:colOff>10438</xdr:colOff>
      <xdr:row>13</xdr:row>
      <xdr:rowOff>15658</xdr:rowOff>
    </xdr:from>
    <xdr:to>
      <xdr:col>2</xdr:col>
      <xdr:colOff>10438</xdr:colOff>
      <xdr:row>14</xdr:row>
      <xdr:rowOff>36534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71A64488-0BF4-4193-A0BF-22037FFDE66C}"/>
            </a:ext>
          </a:extLst>
        </xdr:cNvPr>
        <xdr:cNvCxnSpPr/>
      </xdr:nvCxnSpPr>
      <xdr:spPr>
        <a:xfrm>
          <a:off x="1694458" y="1844458"/>
          <a:ext cx="0" cy="2037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788096</xdr:colOff>
      <xdr:row>13</xdr:row>
      <xdr:rowOff>20877</xdr:rowOff>
    </xdr:from>
    <xdr:to>
      <xdr:col>2</xdr:col>
      <xdr:colOff>788096</xdr:colOff>
      <xdr:row>14</xdr:row>
      <xdr:rowOff>41753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54541840-37B0-4618-B9FD-DE36CFAEC176}"/>
            </a:ext>
          </a:extLst>
        </xdr:cNvPr>
        <xdr:cNvCxnSpPr/>
      </xdr:nvCxnSpPr>
      <xdr:spPr>
        <a:xfrm>
          <a:off x="2472116" y="1849677"/>
          <a:ext cx="0" cy="2037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777658</xdr:colOff>
      <xdr:row>13</xdr:row>
      <xdr:rowOff>5220</xdr:rowOff>
    </xdr:from>
    <xdr:to>
      <xdr:col>10</xdr:col>
      <xdr:colOff>15657</xdr:colOff>
      <xdr:row>13</xdr:row>
      <xdr:rowOff>10440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8F811C24-16B5-496B-BE38-F01A3FC70B0F}"/>
            </a:ext>
          </a:extLst>
        </xdr:cNvPr>
        <xdr:cNvCxnSpPr/>
      </xdr:nvCxnSpPr>
      <xdr:spPr>
        <a:xfrm flipV="1">
          <a:off x="5098198" y="1834020"/>
          <a:ext cx="3467099" cy="52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5219</xdr:colOff>
      <xdr:row>13</xdr:row>
      <xdr:rowOff>10439</xdr:rowOff>
    </xdr:from>
    <xdr:to>
      <xdr:col>6</xdr:col>
      <xdr:colOff>10438</xdr:colOff>
      <xdr:row>16</xdr:row>
      <xdr:rowOff>52192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3219AB8B-C25A-406E-811E-636F83F385A7}"/>
            </a:ext>
          </a:extLst>
        </xdr:cNvPr>
        <xdr:cNvCxnSpPr/>
      </xdr:nvCxnSpPr>
      <xdr:spPr>
        <a:xfrm flipH="1">
          <a:off x="5118239" y="1839239"/>
          <a:ext cx="5219" cy="5903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438410</xdr:colOff>
      <xdr:row>16</xdr:row>
      <xdr:rowOff>135700</xdr:rowOff>
    </xdr:from>
    <xdr:to>
      <xdr:col>6</xdr:col>
      <xdr:colOff>328808</xdr:colOff>
      <xdr:row>18</xdr:row>
      <xdr:rowOff>62632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1270457F-6B3D-4ABC-A9C3-1C8E0FB812A1}"/>
            </a:ext>
          </a:extLst>
        </xdr:cNvPr>
        <xdr:cNvSpPr txBox="1"/>
      </xdr:nvSpPr>
      <xdr:spPr>
        <a:xfrm>
          <a:off x="4758950" y="2513140"/>
          <a:ext cx="682878" cy="2926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125,000</a:t>
          </a:r>
        </a:p>
      </xdr:txBody>
    </xdr:sp>
    <xdr:clientData/>
  </xdr:twoCellAnchor>
  <xdr:twoCellAnchor>
    <xdr:from>
      <xdr:col>7</xdr:col>
      <xdr:colOff>5219</xdr:colOff>
      <xdr:row>9</xdr:row>
      <xdr:rowOff>140918</xdr:rowOff>
    </xdr:from>
    <xdr:to>
      <xdr:col>7</xdr:col>
      <xdr:colOff>5219</xdr:colOff>
      <xdr:row>12</xdr:row>
      <xdr:rowOff>161796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BD9677DB-321C-4A12-9149-4AD658AE15F8}"/>
            </a:ext>
          </a:extLst>
        </xdr:cNvPr>
        <xdr:cNvCxnSpPr/>
      </xdr:nvCxnSpPr>
      <xdr:spPr>
        <a:xfrm flipV="1">
          <a:off x="6177419" y="1238198"/>
          <a:ext cx="0" cy="5695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782877</xdr:colOff>
      <xdr:row>9</xdr:row>
      <xdr:rowOff>172233</xdr:rowOff>
    </xdr:from>
    <xdr:to>
      <xdr:col>8</xdr:col>
      <xdr:colOff>0</xdr:colOff>
      <xdr:row>12</xdr:row>
      <xdr:rowOff>167015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0E9BD951-D0EA-4809-B6A3-2EC9A9A9DD65}"/>
            </a:ext>
          </a:extLst>
        </xdr:cNvPr>
        <xdr:cNvCxnSpPr/>
      </xdr:nvCxnSpPr>
      <xdr:spPr>
        <a:xfrm flipH="1" flipV="1">
          <a:off x="6955077" y="1269513"/>
          <a:ext cx="9603" cy="543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472259</xdr:colOff>
      <xdr:row>14</xdr:row>
      <xdr:rowOff>70918</xdr:rowOff>
    </xdr:from>
    <xdr:to>
      <xdr:col>8</xdr:col>
      <xdr:colOff>362657</xdr:colOff>
      <xdr:row>15</xdr:row>
      <xdr:rowOff>180521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0AB65F4C-4E3A-4731-9CB6-1068F22DBBEC}"/>
            </a:ext>
          </a:extLst>
        </xdr:cNvPr>
        <xdr:cNvSpPr txBox="1"/>
      </xdr:nvSpPr>
      <xdr:spPr>
        <a:xfrm>
          <a:off x="6002362" y="2659477"/>
          <a:ext cx="680413" cy="29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12,000</a:t>
          </a:r>
        </a:p>
      </xdr:txBody>
    </xdr:sp>
    <xdr:clientData/>
  </xdr:twoCellAnchor>
  <xdr:twoCellAnchor>
    <xdr:from>
      <xdr:col>7</xdr:col>
      <xdr:colOff>377392</xdr:colOff>
      <xdr:row>8</xdr:row>
      <xdr:rowOff>74834</xdr:rowOff>
    </xdr:from>
    <xdr:to>
      <xdr:col>8</xdr:col>
      <xdr:colOff>267790</xdr:colOff>
      <xdr:row>10</xdr:row>
      <xdr:rowOff>1765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44B8A203-9AC4-4D4A-B05F-05AF1D893F0E}"/>
            </a:ext>
          </a:extLst>
        </xdr:cNvPr>
        <xdr:cNvSpPr txBox="1"/>
      </xdr:nvSpPr>
      <xdr:spPr>
        <a:xfrm>
          <a:off x="5907495" y="1554010"/>
          <a:ext cx="680413" cy="296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180,000</a:t>
          </a:r>
        </a:p>
      </xdr:txBody>
    </xdr:sp>
    <xdr:clientData/>
  </xdr:twoCellAnchor>
  <xdr:twoCellAnchor>
    <xdr:from>
      <xdr:col>7</xdr:col>
      <xdr:colOff>10438</xdr:colOff>
      <xdr:row>13</xdr:row>
      <xdr:rowOff>15658</xdr:rowOff>
    </xdr:from>
    <xdr:to>
      <xdr:col>7</xdr:col>
      <xdr:colOff>10438</xdr:colOff>
      <xdr:row>14</xdr:row>
      <xdr:rowOff>36534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65D47A62-2AA4-4E55-9D8C-A14AF76DD529}"/>
            </a:ext>
          </a:extLst>
        </xdr:cNvPr>
        <xdr:cNvCxnSpPr/>
      </xdr:nvCxnSpPr>
      <xdr:spPr>
        <a:xfrm>
          <a:off x="6182638" y="1844458"/>
          <a:ext cx="0" cy="2037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788096</xdr:colOff>
      <xdr:row>13</xdr:row>
      <xdr:rowOff>20877</xdr:rowOff>
    </xdr:from>
    <xdr:to>
      <xdr:col>7</xdr:col>
      <xdr:colOff>788096</xdr:colOff>
      <xdr:row>14</xdr:row>
      <xdr:rowOff>41753</xdr:rowOff>
    </xdr:to>
    <xdr:cxnSp macro="">
      <xdr:nvCxnSpPr>
        <xdr:cNvPr id="20" name="Conector recto de flecha 19">
          <a:extLst>
            <a:ext uri="{FF2B5EF4-FFF2-40B4-BE49-F238E27FC236}">
              <a16:creationId xmlns:a16="http://schemas.microsoft.com/office/drawing/2014/main" id="{3498E88C-0752-4EA5-A479-91063BEC8E39}"/>
            </a:ext>
          </a:extLst>
        </xdr:cNvPr>
        <xdr:cNvCxnSpPr/>
      </xdr:nvCxnSpPr>
      <xdr:spPr>
        <a:xfrm>
          <a:off x="6960296" y="1849677"/>
          <a:ext cx="0" cy="2037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10439</xdr:colOff>
      <xdr:row>9</xdr:row>
      <xdr:rowOff>167014</xdr:rowOff>
    </xdr:from>
    <xdr:to>
      <xdr:col>9</xdr:col>
      <xdr:colOff>20878</xdr:colOff>
      <xdr:row>12</xdr:row>
      <xdr:rowOff>161796</xdr:rowOff>
    </xdr:to>
    <xdr:cxnSp macro="">
      <xdr:nvCxnSpPr>
        <xdr:cNvPr id="21" name="Conector recto de flecha 20">
          <a:extLst>
            <a:ext uri="{FF2B5EF4-FFF2-40B4-BE49-F238E27FC236}">
              <a16:creationId xmlns:a16="http://schemas.microsoft.com/office/drawing/2014/main" id="{6DA42B20-4590-4539-8439-DE7C6E5743B9}"/>
            </a:ext>
          </a:extLst>
        </xdr:cNvPr>
        <xdr:cNvCxnSpPr/>
      </xdr:nvCxnSpPr>
      <xdr:spPr>
        <a:xfrm flipH="1" flipV="1">
          <a:off x="7767599" y="1264294"/>
          <a:ext cx="10439" cy="5434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5218</xdr:colOff>
      <xdr:row>8</xdr:row>
      <xdr:rowOff>26096</xdr:rowOff>
    </xdr:from>
    <xdr:to>
      <xdr:col>9</xdr:col>
      <xdr:colOff>10439</xdr:colOff>
      <xdr:row>9</xdr:row>
      <xdr:rowOff>135701</xdr:rowOff>
    </xdr:to>
    <xdr:cxnSp macro="">
      <xdr:nvCxnSpPr>
        <xdr:cNvPr id="22" name="Conector recto de flecha 21">
          <a:extLst>
            <a:ext uri="{FF2B5EF4-FFF2-40B4-BE49-F238E27FC236}">
              <a16:creationId xmlns:a16="http://schemas.microsoft.com/office/drawing/2014/main" id="{78CC14AF-0212-4E15-A795-169B63868DD5}"/>
            </a:ext>
          </a:extLst>
        </xdr:cNvPr>
        <xdr:cNvCxnSpPr/>
      </xdr:nvCxnSpPr>
      <xdr:spPr>
        <a:xfrm flipH="1" flipV="1">
          <a:off x="7762378" y="940496"/>
          <a:ext cx="5221" cy="2924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527137</xdr:colOff>
      <xdr:row>6</xdr:row>
      <xdr:rowOff>120041</xdr:rowOff>
    </xdr:from>
    <xdr:to>
      <xdr:col>9</xdr:col>
      <xdr:colOff>417536</xdr:colOff>
      <xdr:row>8</xdr:row>
      <xdr:rowOff>46973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9CF45511-756E-4E65-9DF8-9B2884A8ECF4}"/>
            </a:ext>
          </a:extLst>
        </xdr:cNvPr>
        <xdr:cNvSpPr txBox="1"/>
      </xdr:nvSpPr>
      <xdr:spPr>
        <a:xfrm>
          <a:off x="7491817" y="668681"/>
          <a:ext cx="682879" cy="2926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30,000</a:t>
          </a:r>
        </a:p>
      </xdr:txBody>
    </xdr:sp>
    <xdr:clientData/>
  </xdr:twoCellAnchor>
  <xdr:twoCellAnchor>
    <xdr:from>
      <xdr:col>4</xdr:col>
      <xdr:colOff>610643</xdr:colOff>
      <xdr:row>13</xdr:row>
      <xdr:rowOff>57411</xdr:rowOff>
    </xdr:from>
    <xdr:to>
      <xdr:col>5</xdr:col>
      <xdr:colOff>501041</xdr:colOff>
      <xdr:row>14</xdr:row>
      <xdr:rowOff>167013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6558EB36-2DEE-428C-808F-3F901BAAD465}"/>
            </a:ext>
          </a:extLst>
        </xdr:cNvPr>
        <xdr:cNvSpPr txBox="1"/>
      </xdr:nvSpPr>
      <xdr:spPr>
        <a:xfrm>
          <a:off x="3948203" y="1886211"/>
          <a:ext cx="873378" cy="2924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i= 10%</a:t>
          </a:r>
        </a:p>
      </xdr:txBody>
    </xdr:sp>
    <xdr:clientData/>
  </xdr:twoCellAnchor>
  <xdr:twoCellAnchor>
    <xdr:from>
      <xdr:col>9</xdr:col>
      <xdr:colOff>11206</xdr:colOff>
      <xdr:row>13</xdr:row>
      <xdr:rowOff>11205</xdr:rowOff>
    </xdr:from>
    <xdr:to>
      <xdr:col>9</xdr:col>
      <xdr:colOff>11206</xdr:colOff>
      <xdr:row>14</xdr:row>
      <xdr:rowOff>32081</xdr:rowOff>
    </xdr:to>
    <xdr:cxnSp macro="">
      <xdr:nvCxnSpPr>
        <xdr:cNvPr id="25" name="Conector recto de flecha 24">
          <a:extLst>
            <a:ext uri="{FF2B5EF4-FFF2-40B4-BE49-F238E27FC236}">
              <a16:creationId xmlns:a16="http://schemas.microsoft.com/office/drawing/2014/main" id="{F1663A06-8521-4F73-9A30-8563DD25C2A8}"/>
            </a:ext>
          </a:extLst>
        </xdr:cNvPr>
        <xdr:cNvCxnSpPr/>
      </xdr:nvCxnSpPr>
      <xdr:spPr>
        <a:xfrm>
          <a:off x="7121338" y="2414867"/>
          <a:ext cx="0" cy="2057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47984</xdr:colOff>
      <xdr:row>18</xdr:row>
      <xdr:rowOff>71179</xdr:rowOff>
    </xdr:from>
    <xdr:to>
      <xdr:col>14</xdr:col>
      <xdr:colOff>730140</xdr:colOff>
      <xdr:row>21</xdr:row>
      <xdr:rowOff>35196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39B33CA-0416-40C9-ABF4-5B58E914A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84" y="3351092"/>
          <a:ext cx="11813982" cy="5106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104913</xdr:rowOff>
    </xdr:from>
    <xdr:to>
      <xdr:col>17</xdr:col>
      <xdr:colOff>392043</xdr:colOff>
      <xdr:row>26</xdr:row>
      <xdr:rowOff>108532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FBDB6A0-FF16-40D2-BBA3-FC482007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49261"/>
          <a:ext cx="13909260" cy="10969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56487</xdr:rowOff>
    </xdr:from>
    <xdr:to>
      <xdr:col>3</xdr:col>
      <xdr:colOff>597617</xdr:colOff>
      <xdr:row>34</xdr:row>
      <xdr:rowOff>22140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CAD4AD9-750D-45DD-BE1C-3FA1380B6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29704"/>
          <a:ext cx="2983008" cy="1787827"/>
        </a:xfrm>
        <a:prstGeom prst="rect">
          <a:avLst/>
        </a:prstGeom>
      </xdr:spPr>
    </xdr:pic>
    <xdr:clientData/>
  </xdr:twoCellAnchor>
  <xdr:twoCellAnchor editAs="oneCell">
    <xdr:from>
      <xdr:col>3</xdr:col>
      <xdr:colOff>224679</xdr:colOff>
      <xdr:row>24</xdr:row>
      <xdr:rowOff>77307</xdr:rowOff>
    </xdr:from>
    <xdr:to>
      <xdr:col>7</xdr:col>
      <xdr:colOff>721111</xdr:colOff>
      <xdr:row>34</xdr:row>
      <xdr:rowOff>44466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DB48F80-DBD6-4642-B288-61831BDE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0070" y="4450524"/>
          <a:ext cx="3676954" cy="1789333"/>
        </a:xfrm>
        <a:prstGeom prst="rect">
          <a:avLst/>
        </a:prstGeom>
      </xdr:spPr>
    </xdr:pic>
    <xdr:clientData/>
  </xdr:twoCellAnchor>
  <xdr:twoCellAnchor editAs="oneCell">
    <xdr:from>
      <xdr:col>6</xdr:col>
      <xdr:colOff>715018</xdr:colOff>
      <xdr:row>18</xdr:row>
      <xdr:rowOff>48426</xdr:rowOff>
    </xdr:from>
    <xdr:to>
      <xdr:col>17</xdr:col>
      <xdr:colOff>469091</xdr:colOff>
      <xdr:row>32</xdr:row>
      <xdr:rowOff>63387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B300566-824D-4138-A8F1-8F53B901B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5801" y="3328339"/>
          <a:ext cx="8500507" cy="2566005"/>
        </a:xfrm>
        <a:prstGeom prst="rect">
          <a:avLst/>
        </a:prstGeom>
      </xdr:spPr>
    </xdr:pic>
    <xdr:clientData/>
  </xdr:twoCellAnchor>
  <xdr:twoCellAnchor editAs="oneCell">
    <xdr:from>
      <xdr:col>0</xdr:col>
      <xdr:colOff>576801</xdr:colOff>
      <xdr:row>35</xdr:row>
      <xdr:rowOff>87172</xdr:rowOff>
    </xdr:from>
    <xdr:to>
      <xdr:col>12</xdr:col>
      <xdr:colOff>244889</xdr:colOff>
      <xdr:row>46</xdr:row>
      <xdr:rowOff>56118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6F9D109-DCA3-4333-A4CD-7022970B3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6801" y="6464781"/>
          <a:ext cx="9209653" cy="19733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251460</xdr:colOff>
      <xdr:row>0</xdr:row>
      <xdr:rowOff>167640</xdr:rowOff>
    </xdr:from>
    <xdr:to>
      <xdr:col>8</xdr:col>
      <xdr:colOff>654381</xdr:colOff>
      <xdr:row>9</xdr:row>
      <xdr:rowOff>44050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175F30E-BA16-4425-9338-118ADA703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" y="167640"/>
          <a:ext cx="6742761" cy="1522330"/>
        </a:xfrm>
        <a:prstGeom prst="rect">
          <a:avLst/>
        </a:prstGeom>
        <a:noFill/>
        <a:ln w="317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142223</xdr:rowOff>
    </xdr:from>
    <xdr:to>
      <xdr:col>10</xdr:col>
      <xdr:colOff>413626</xdr:colOff>
      <xdr:row>16</xdr:row>
      <xdr:rowOff>66301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E57246A-71C4-4B66-AFD8-76255C1EB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4032"/>
          <a:ext cx="8339867" cy="1216595"/>
        </a:xfrm>
        <a:prstGeom prst="rect">
          <a:avLst/>
        </a:prstGeom>
      </xdr:spPr>
    </xdr:pic>
    <xdr:clientData/>
  </xdr:twoCellAnchor>
  <xdr:twoCellAnchor editAs="oneCell">
    <xdr:from>
      <xdr:col>1</xdr:col>
      <xdr:colOff>766869</xdr:colOff>
      <xdr:row>16</xdr:row>
      <xdr:rowOff>83604</xdr:rowOff>
    </xdr:from>
    <xdr:to>
      <xdr:col>8</xdr:col>
      <xdr:colOff>146073</xdr:colOff>
      <xdr:row>21</xdr:row>
      <xdr:rowOff>149932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7D71524-72DD-4DF9-A0CD-4D47A0B6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9493" y="3037930"/>
          <a:ext cx="4927573" cy="9895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99060</xdr:rowOff>
    </xdr:from>
    <xdr:to>
      <xdr:col>8</xdr:col>
      <xdr:colOff>622229</xdr:colOff>
      <xdr:row>4</xdr:row>
      <xdr:rowOff>37265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87D68D2-1FB6-409B-B98B-9AD01C7E0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99060"/>
          <a:ext cx="6832529" cy="669725"/>
        </a:xfrm>
        <a:prstGeom prst="rect">
          <a:avLst/>
        </a:prstGeom>
        <a:noFill/>
        <a:ln w="317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9525</xdr:colOff>
      <xdr:row>8</xdr:row>
      <xdr:rowOff>14288</xdr:rowOff>
    </xdr:from>
    <xdr:to>
      <xdr:col>1</xdr:col>
      <xdr:colOff>14287</xdr:colOff>
      <xdr:row>11</xdr:row>
      <xdr:rowOff>76200</xdr:rowOff>
    </xdr:to>
    <xdr:cxnSp macro="">
      <xdr:nvCxnSpPr>
        <xdr:cNvPr id="3" name="Conector recto de flecha 2">
          <a:extLst>
            <a:ext uri="{FF2B5EF4-FFF2-40B4-BE49-F238E27FC236}">
              <a16:creationId xmlns:a16="http://schemas.microsoft.com/office/drawing/2014/main" id="{71251EDC-EAFF-4722-BF94-BC535A7D0A17}"/>
            </a:ext>
          </a:extLst>
        </xdr:cNvPr>
        <xdr:cNvCxnSpPr/>
      </xdr:nvCxnSpPr>
      <xdr:spPr>
        <a:xfrm flipH="1">
          <a:off x="405765" y="1111568"/>
          <a:ext cx="4762" cy="6105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4763</xdr:colOff>
      <xdr:row>7</xdr:row>
      <xdr:rowOff>166688</xdr:rowOff>
    </xdr:from>
    <xdr:to>
      <xdr:col>6</xdr:col>
      <xdr:colOff>9524</xdr:colOff>
      <xdr:row>9</xdr:row>
      <xdr:rowOff>128588</xdr:rowOff>
    </xdr:to>
    <xdr:cxnSp macro="">
      <xdr:nvCxnSpPr>
        <xdr:cNvPr id="4" name="Conector recto de flecha 3">
          <a:extLst>
            <a:ext uri="{FF2B5EF4-FFF2-40B4-BE49-F238E27FC236}">
              <a16:creationId xmlns:a16="http://schemas.microsoft.com/office/drawing/2014/main" id="{CA3BB495-0248-4537-AD26-2CE795E5EB0A}"/>
            </a:ext>
          </a:extLst>
        </xdr:cNvPr>
        <xdr:cNvCxnSpPr/>
      </xdr:nvCxnSpPr>
      <xdr:spPr>
        <a:xfrm flipH="1">
          <a:off x="2382203" y="1081088"/>
          <a:ext cx="4761" cy="327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14288</xdr:colOff>
      <xdr:row>7</xdr:row>
      <xdr:rowOff>171450</xdr:rowOff>
    </xdr:from>
    <xdr:to>
      <xdr:col>11</xdr:col>
      <xdr:colOff>19049</xdr:colOff>
      <xdr:row>9</xdr:row>
      <xdr:rowOff>133350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55C0B74F-34B5-4B59-B01A-97B157B3E3D7}"/>
            </a:ext>
          </a:extLst>
        </xdr:cNvPr>
        <xdr:cNvCxnSpPr/>
      </xdr:nvCxnSpPr>
      <xdr:spPr>
        <a:xfrm flipH="1">
          <a:off x="4372928" y="1085850"/>
          <a:ext cx="4761" cy="327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28576</xdr:colOff>
      <xdr:row>9</xdr:row>
      <xdr:rowOff>128587</xdr:rowOff>
    </xdr:from>
    <xdr:to>
      <xdr:col>6</xdr:col>
      <xdr:colOff>228601</xdr:colOff>
      <xdr:row>11</xdr:row>
      <xdr:rowOff>58911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C560938B-B016-414C-98D5-A2A8EBC0509F}"/>
            </a:ext>
          </a:extLst>
        </xdr:cNvPr>
        <xdr:cNvSpPr txBox="1"/>
      </xdr:nvSpPr>
      <xdr:spPr>
        <a:xfrm>
          <a:off x="2009776" y="1408747"/>
          <a:ext cx="596265" cy="296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50,000</a:t>
          </a:r>
        </a:p>
      </xdr:txBody>
    </xdr:sp>
    <xdr:clientData/>
  </xdr:twoCellAnchor>
  <xdr:twoCellAnchor>
    <xdr:from>
      <xdr:col>10</xdr:col>
      <xdr:colOff>161925</xdr:colOff>
      <xdr:row>9</xdr:row>
      <xdr:rowOff>119062</xdr:rowOff>
    </xdr:from>
    <xdr:to>
      <xdr:col>12</xdr:col>
      <xdr:colOff>55063</xdr:colOff>
      <xdr:row>11</xdr:row>
      <xdr:rowOff>49386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A1526388-3F1A-45DD-8A96-597555228DB5}"/>
            </a:ext>
          </a:extLst>
        </xdr:cNvPr>
        <xdr:cNvSpPr txBox="1"/>
      </xdr:nvSpPr>
      <xdr:spPr>
        <a:xfrm>
          <a:off x="4124325" y="1399222"/>
          <a:ext cx="685618" cy="296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50,000</a:t>
          </a:r>
        </a:p>
      </xdr:txBody>
    </xdr:sp>
    <xdr:clientData/>
  </xdr:twoCellAnchor>
  <xdr:twoCellAnchor>
    <xdr:from>
      <xdr:col>6</xdr:col>
      <xdr:colOff>166688</xdr:colOff>
      <xdr:row>9</xdr:row>
      <xdr:rowOff>123825</xdr:rowOff>
    </xdr:from>
    <xdr:to>
      <xdr:col>10</xdr:col>
      <xdr:colOff>190500</xdr:colOff>
      <xdr:row>11</xdr:row>
      <xdr:rowOff>54149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A65B7753-F30E-43F6-9F00-CC16254F4DE5}"/>
            </a:ext>
          </a:extLst>
        </xdr:cNvPr>
        <xdr:cNvSpPr txBox="1"/>
      </xdr:nvSpPr>
      <xdr:spPr>
        <a:xfrm>
          <a:off x="2544128" y="1403985"/>
          <a:ext cx="1608772" cy="296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........................................</a:t>
          </a:r>
        </a:p>
      </xdr:txBody>
    </xdr:sp>
    <xdr:clientData/>
  </xdr:twoCellAnchor>
  <xdr:twoCellAnchor>
    <xdr:from>
      <xdr:col>11</xdr:col>
      <xdr:colOff>261937</xdr:colOff>
      <xdr:row>9</xdr:row>
      <xdr:rowOff>90487</xdr:rowOff>
    </xdr:from>
    <xdr:to>
      <xdr:col>14</xdr:col>
      <xdr:colOff>681037</xdr:colOff>
      <xdr:row>11</xdr:row>
      <xdr:rowOff>20811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1262E6E0-5151-4DD6-A688-FACA477A3A52}"/>
            </a:ext>
          </a:extLst>
        </xdr:cNvPr>
        <xdr:cNvSpPr txBox="1"/>
      </xdr:nvSpPr>
      <xdr:spPr>
        <a:xfrm>
          <a:off x="4620577" y="1370647"/>
          <a:ext cx="1607820" cy="296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.....∞</a:t>
          </a:r>
        </a:p>
      </xdr:txBody>
    </xdr:sp>
    <xdr:clientData/>
  </xdr:twoCellAnchor>
  <xdr:twoCellAnchor>
    <xdr:from>
      <xdr:col>11</xdr:col>
      <xdr:colOff>385763</xdr:colOff>
      <xdr:row>6</xdr:row>
      <xdr:rowOff>138113</xdr:rowOff>
    </xdr:from>
    <xdr:to>
      <xdr:col>13</xdr:col>
      <xdr:colOff>95250</xdr:colOff>
      <xdr:row>8</xdr:row>
      <xdr:rowOff>68437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A2CE0D5B-5F21-44CE-8109-B2362F08AAB4}"/>
            </a:ext>
          </a:extLst>
        </xdr:cNvPr>
        <xdr:cNvSpPr txBox="1"/>
      </xdr:nvSpPr>
      <xdr:spPr>
        <a:xfrm>
          <a:off x="4744403" y="869633"/>
          <a:ext cx="501967" cy="2960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.....∞</a:t>
          </a:r>
        </a:p>
      </xdr:txBody>
    </xdr:sp>
    <xdr:clientData/>
  </xdr:twoCellAnchor>
  <xdr:twoCellAnchor>
    <xdr:from>
      <xdr:col>6</xdr:col>
      <xdr:colOff>223837</xdr:colOff>
      <xdr:row>5</xdr:row>
      <xdr:rowOff>23812</xdr:rowOff>
    </xdr:from>
    <xdr:to>
      <xdr:col>8</xdr:col>
      <xdr:colOff>28574</xdr:colOff>
      <xdr:row>6</xdr:row>
      <xdr:rowOff>135111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FB9B6BCC-285C-4A8B-8DC3-6090A534053B}"/>
            </a:ext>
          </a:extLst>
        </xdr:cNvPr>
        <xdr:cNvSpPr txBox="1"/>
      </xdr:nvSpPr>
      <xdr:spPr>
        <a:xfrm>
          <a:off x="2601277" y="572452"/>
          <a:ext cx="597217" cy="2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i=8%</a:t>
          </a:r>
        </a:p>
        <a:p>
          <a:endParaRPr lang="es-GT" sz="1100"/>
        </a:p>
      </xdr:txBody>
    </xdr:sp>
    <xdr:clientData/>
  </xdr:twoCellAnchor>
  <xdr:twoCellAnchor>
    <xdr:from>
      <xdr:col>0</xdr:col>
      <xdr:colOff>480060</xdr:colOff>
      <xdr:row>11</xdr:row>
      <xdr:rowOff>144780</xdr:rowOff>
    </xdr:from>
    <xdr:to>
      <xdr:col>1</xdr:col>
      <xdr:colOff>371293</xdr:colOff>
      <xdr:row>13</xdr:row>
      <xdr:rowOff>71294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DD4DBD73-1393-47CC-A76B-1A3C94660125}"/>
            </a:ext>
          </a:extLst>
        </xdr:cNvPr>
        <xdr:cNvSpPr txBox="1"/>
      </xdr:nvSpPr>
      <xdr:spPr>
        <a:xfrm>
          <a:off x="480060" y="2156460"/>
          <a:ext cx="683713" cy="2922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100,000</a:t>
          </a:r>
        </a:p>
      </xdr:txBody>
    </xdr:sp>
    <xdr:clientData/>
  </xdr:twoCellAnchor>
  <xdr:twoCellAnchor editAs="oneCell">
    <xdr:from>
      <xdr:col>9</xdr:col>
      <xdr:colOff>19105</xdr:colOff>
      <xdr:row>0</xdr:row>
      <xdr:rowOff>128238</xdr:rowOff>
    </xdr:from>
    <xdr:to>
      <xdr:col>11</xdr:col>
      <xdr:colOff>713083</xdr:colOff>
      <xdr:row>4</xdr:row>
      <xdr:rowOff>50030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F08A173-BD70-447C-87A7-A369E2ED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5279" y="128238"/>
          <a:ext cx="2284239" cy="650662"/>
        </a:xfrm>
        <a:prstGeom prst="rect">
          <a:avLst/>
        </a:prstGeom>
      </xdr:spPr>
    </xdr:pic>
    <xdr:clientData/>
  </xdr:twoCellAnchor>
  <xdr:twoCellAnchor editAs="oneCell">
    <xdr:from>
      <xdr:col>1</xdr:col>
      <xdr:colOff>788338</xdr:colOff>
      <xdr:row>13</xdr:row>
      <xdr:rowOff>47403</xdr:rowOff>
    </xdr:from>
    <xdr:to>
      <xdr:col>10</xdr:col>
      <xdr:colOff>331947</xdr:colOff>
      <xdr:row>21</xdr:row>
      <xdr:rowOff>86321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2F9F2A-59AE-4A0C-864A-ED6A22074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468" y="2416229"/>
          <a:ext cx="6699783" cy="1496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136457</xdr:colOff>
      <xdr:row>0</xdr:row>
      <xdr:rowOff>58312</xdr:rowOff>
    </xdr:from>
    <xdr:to>
      <xdr:col>7</xdr:col>
      <xdr:colOff>580957</xdr:colOff>
      <xdr:row>12</xdr:row>
      <xdr:rowOff>53217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03A8343-05F3-4CEF-B834-C8572698A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57" y="58312"/>
          <a:ext cx="6005479" cy="2199841"/>
        </a:xfrm>
        <a:prstGeom prst="rect">
          <a:avLst/>
        </a:prstGeom>
        <a:noFill/>
        <a:ln w="31750"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90016</xdr:rowOff>
    </xdr:from>
    <xdr:to>
      <xdr:col>5</xdr:col>
      <xdr:colOff>525922</xdr:colOff>
      <xdr:row>16</xdr:row>
      <xdr:rowOff>57219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755B554-0CB1-447A-B9B0-F0A0A40F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05761"/>
          <a:ext cx="4489043" cy="7057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11328</xdr:rowOff>
    </xdr:from>
    <xdr:to>
      <xdr:col>6</xdr:col>
      <xdr:colOff>285909</xdr:colOff>
      <xdr:row>21</xdr:row>
      <xdr:rowOff>159777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44068B4-EEAF-4369-857B-0EFC15B0B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65654"/>
          <a:ext cx="5041654" cy="1071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90698</xdr:rowOff>
    </xdr:from>
    <xdr:to>
      <xdr:col>6</xdr:col>
      <xdr:colOff>456315</xdr:colOff>
      <xdr:row>28</xdr:row>
      <xdr:rowOff>43675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869806F-1222-4504-9D0B-D41B0FBB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83606"/>
          <a:ext cx="5212060" cy="1430140"/>
        </a:xfrm>
        <a:prstGeom prst="rect">
          <a:avLst/>
        </a:prstGeom>
      </xdr:spPr>
    </xdr:pic>
    <xdr:clientData/>
  </xdr:twoCellAnchor>
  <xdr:twoCellAnchor editAs="oneCell">
    <xdr:from>
      <xdr:col>6</xdr:col>
      <xdr:colOff>88107</xdr:colOff>
      <xdr:row>19</xdr:row>
      <xdr:rowOff>12946</xdr:rowOff>
    </xdr:from>
    <xdr:to>
      <xdr:col>10</xdr:col>
      <xdr:colOff>557238</xdr:colOff>
      <xdr:row>22</xdr:row>
      <xdr:rowOff>166632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3CF56F-1D18-41D4-AD61-92981055E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43852" y="3521208"/>
          <a:ext cx="3639627" cy="7076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59488</xdr:rowOff>
    </xdr:from>
    <xdr:to>
      <xdr:col>9</xdr:col>
      <xdr:colOff>758752</xdr:colOff>
      <xdr:row>11</xdr:row>
      <xdr:rowOff>117931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97E2E5-7D48-4087-9AC4-96975EE7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488"/>
          <a:ext cx="10286704" cy="20942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127074</xdr:rowOff>
    </xdr:from>
    <xdr:to>
      <xdr:col>9</xdr:col>
      <xdr:colOff>583400</xdr:colOff>
      <xdr:row>36</xdr:row>
      <xdr:rowOff>155794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869B4BF-F81B-4574-B618-D49FC3F6E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4335"/>
          <a:ext cx="10136848" cy="1687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92428</xdr:rowOff>
    </xdr:from>
    <xdr:to>
      <xdr:col>9</xdr:col>
      <xdr:colOff>506816</xdr:colOff>
      <xdr:row>56</xdr:row>
      <xdr:rowOff>72822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2C5A15-9926-4A67-8E8B-49F8B19DA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899602"/>
          <a:ext cx="10036134" cy="1980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107780</xdr:rowOff>
    </xdr:from>
    <xdr:to>
      <xdr:col>8</xdr:col>
      <xdr:colOff>119303</xdr:colOff>
      <xdr:row>78</xdr:row>
      <xdr:rowOff>730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8FD240D-1A15-4AF7-9E89-80CCF7D16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97997"/>
          <a:ext cx="8843333" cy="15359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73785</xdr:rowOff>
    </xdr:from>
    <xdr:to>
      <xdr:col>7</xdr:col>
      <xdr:colOff>726445</xdr:colOff>
      <xdr:row>106</xdr:row>
      <xdr:rowOff>149273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9510FD7-E01B-4AC5-89F1-663641979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661093"/>
          <a:ext cx="8670410" cy="15527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129345</xdr:rowOff>
    </xdr:from>
    <xdr:to>
      <xdr:col>7</xdr:col>
      <xdr:colOff>234638</xdr:colOff>
      <xdr:row>122</xdr:row>
      <xdr:rowOff>2622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72CDAF5-F861-4628-B66A-9A91B8DA6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056383"/>
          <a:ext cx="8152128" cy="21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157747</xdr:rowOff>
    </xdr:from>
    <xdr:to>
      <xdr:col>9</xdr:col>
      <xdr:colOff>310655</xdr:colOff>
      <xdr:row>133</xdr:row>
      <xdr:rowOff>41333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B607981-B617-4137-9E6E-C4AB776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569356"/>
          <a:ext cx="9820291" cy="13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11</xdr:col>
      <xdr:colOff>157683</xdr:colOff>
      <xdr:row>206</xdr:row>
      <xdr:rowOff>40071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EB6C2D0-D4EF-447B-8D76-778FDE3EF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177435"/>
          <a:ext cx="11260121" cy="11155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27452</xdr:rowOff>
    </xdr:from>
    <xdr:to>
      <xdr:col>11</xdr:col>
      <xdr:colOff>313592</xdr:colOff>
      <xdr:row>217</xdr:row>
      <xdr:rowOff>8683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D9D21AB-B328-4ED9-A718-0DE1CB55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9334929"/>
          <a:ext cx="11391900" cy="198001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146</xdr:row>
      <xdr:rowOff>0</xdr:rowOff>
    </xdr:from>
    <xdr:to>
      <xdr:col>23</xdr:col>
      <xdr:colOff>685207</xdr:colOff>
      <xdr:row>211</xdr:row>
      <xdr:rowOff>1659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6F7E476-1AE8-49A6-829B-B56ED5DC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79580" y="28521660"/>
          <a:ext cx="9402487" cy="11888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185394</xdr:colOff>
      <xdr:row>24</xdr:row>
      <xdr:rowOff>86354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C112DD7-18C9-44F1-85B2-7CF9866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16644" cy="4505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50800</xdr:rowOff>
    </xdr:from>
    <xdr:to>
      <xdr:col>18</xdr:col>
      <xdr:colOff>709483</xdr:colOff>
      <xdr:row>74</xdr:row>
      <xdr:rowOff>25334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05E852A-C4F9-4A41-B9FE-EB023780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2850"/>
          <a:ext cx="14996983" cy="86295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BAE20-39B1-4CF9-93BF-8D8EF6B0CDE1}">
  <dimension ref="A8:K36"/>
  <sheetViews>
    <sheetView zoomScale="115" zoomScaleNormal="115" workbookViewId="0">
      <selection activeCell="E50" sqref="E50"/>
    </sheetView>
  </sheetViews>
  <sheetFormatPr baseColWidth="10" defaultRowHeight="14.4" x14ac:dyDescent="0.3"/>
  <sheetData>
    <row r="8" spans="1:11" x14ac:dyDescent="0.3">
      <c r="A8" s="1" t="s">
        <v>0</v>
      </c>
      <c r="F8" s="1" t="s">
        <v>1</v>
      </c>
    </row>
    <row r="13" spans="1:11" x14ac:dyDescent="0.3">
      <c r="B13" s="2">
        <v>0</v>
      </c>
      <c r="C13" s="2">
        <v>1</v>
      </c>
      <c r="D13" s="2">
        <v>2</v>
      </c>
      <c r="E13" t="s">
        <v>2</v>
      </c>
      <c r="G13" s="2">
        <v>0</v>
      </c>
      <c r="H13" s="2">
        <v>1</v>
      </c>
      <c r="I13" s="2">
        <v>2</v>
      </c>
      <c r="J13" s="2">
        <v>3</v>
      </c>
      <c r="K13" t="s">
        <v>2</v>
      </c>
    </row>
    <row r="36" spans="4:4" x14ac:dyDescent="0.3">
      <c r="D36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1A38-D0C9-412A-8743-A842CDD79B59}">
  <dimension ref="A1"/>
  <sheetViews>
    <sheetView topLeftCell="A6" zoomScale="115" zoomScaleNormal="115" workbookViewId="0">
      <selection activeCell="I21" sqref="I21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9005C-C7F3-40CB-BFBE-D94783A1FAA2}">
  <dimension ref="B8:L8"/>
  <sheetViews>
    <sheetView topLeftCell="A6" zoomScale="115" zoomScaleNormal="115" workbookViewId="0">
      <selection activeCell="E23" sqref="E23"/>
    </sheetView>
  </sheetViews>
  <sheetFormatPr baseColWidth="10" defaultRowHeight="14.4" x14ac:dyDescent="0.3"/>
  <sheetData>
    <row r="8" spans="2:12" x14ac:dyDescent="0.3">
      <c r="B8" s="3">
        <v>0</v>
      </c>
      <c r="C8" s="3">
        <v>1</v>
      </c>
      <c r="D8" s="3">
        <v>2</v>
      </c>
      <c r="E8" s="3">
        <v>3</v>
      </c>
      <c r="F8" s="3">
        <v>4</v>
      </c>
      <c r="G8" s="3">
        <v>5</v>
      </c>
      <c r="H8" s="3">
        <v>6</v>
      </c>
      <c r="I8" s="3">
        <v>7</v>
      </c>
      <c r="J8" s="3">
        <v>8</v>
      </c>
      <c r="K8" s="3">
        <v>9</v>
      </c>
      <c r="L8" s="3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B09-25FB-407D-961E-A4C446B78122}">
  <dimension ref="A1"/>
  <sheetViews>
    <sheetView topLeftCell="A12" zoomScale="141" zoomScaleNormal="141" workbookViewId="0">
      <selection activeCell="J27" sqref="J27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103A-FDD8-4BCE-A5CA-4F5C5C9F7B02}">
  <dimension ref="A14:Q145"/>
  <sheetViews>
    <sheetView topLeftCell="K136" zoomScale="55" zoomScaleNormal="55" workbookViewId="0">
      <selection activeCell="E383" sqref="E383"/>
    </sheetView>
  </sheetViews>
  <sheetFormatPr baseColWidth="10" defaultRowHeight="14.4" x14ac:dyDescent="0.3"/>
  <cols>
    <col min="2" max="2" width="11.88671875" bestFit="1" customWidth="1"/>
    <col min="3" max="3" width="18.109375" customWidth="1"/>
    <col min="4" max="4" width="22.33203125" customWidth="1"/>
    <col min="5" max="5" width="16.6640625" customWidth="1"/>
    <col min="6" max="7" width="17.44140625" bestFit="1" customWidth="1"/>
  </cols>
  <sheetData>
    <row r="14" spans="2:4" x14ac:dyDescent="0.3">
      <c r="B14" t="s">
        <v>4</v>
      </c>
    </row>
    <row r="15" spans="2:4" x14ac:dyDescent="0.3">
      <c r="B15" s="27" t="s">
        <v>6</v>
      </c>
      <c r="C15" s="16">
        <v>0.4</v>
      </c>
      <c r="D15" s="12"/>
    </row>
    <row r="16" spans="2:4" x14ac:dyDescent="0.3">
      <c r="B16" s="27" t="s">
        <v>7</v>
      </c>
      <c r="C16" s="2">
        <v>2</v>
      </c>
      <c r="D16" s="12" t="s">
        <v>8</v>
      </c>
    </row>
    <row r="18" spans="1:3" ht="28.8" x14ac:dyDescent="0.3">
      <c r="A18" s="11" t="s">
        <v>11</v>
      </c>
      <c r="B18" s="6">
        <f>C16*30*C15</f>
        <v>24</v>
      </c>
      <c r="C18" t="s">
        <v>12</v>
      </c>
    </row>
    <row r="20" spans="1:3" x14ac:dyDescent="0.3">
      <c r="A20" s="12" t="s">
        <v>14</v>
      </c>
      <c r="B20" s="13">
        <v>0.06</v>
      </c>
      <c r="C20" s="12"/>
    </row>
    <row r="21" spans="1:3" x14ac:dyDescent="0.3">
      <c r="A21" s="12" t="s">
        <v>15</v>
      </c>
      <c r="B21" s="12">
        <v>12</v>
      </c>
      <c r="C21" s="2" t="s">
        <v>16</v>
      </c>
    </row>
    <row r="22" spans="1:3" x14ac:dyDescent="0.3">
      <c r="A22" s="12"/>
      <c r="B22" s="12"/>
      <c r="C22" s="12"/>
    </row>
    <row r="23" spans="1:3" x14ac:dyDescent="0.3">
      <c r="A23" s="12" t="s">
        <v>18</v>
      </c>
      <c r="B23" s="14">
        <f>B20/B21</f>
        <v>5.0000000000000001E-3</v>
      </c>
      <c r="C23" s="12"/>
    </row>
    <row r="24" spans="1:3" x14ac:dyDescent="0.3">
      <c r="A24" s="12" t="s">
        <v>19</v>
      </c>
      <c r="B24" s="12">
        <v>1</v>
      </c>
      <c r="C24" s="12"/>
    </row>
    <row r="25" spans="1:3" x14ac:dyDescent="0.3">
      <c r="A25" s="12" t="s">
        <v>20</v>
      </c>
      <c r="B25" s="15">
        <f>B23</f>
        <v>5.0000000000000001E-3</v>
      </c>
      <c r="C25" s="12"/>
    </row>
    <row r="26" spans="1:3" ht="15" thickBot="1" x14ac:dyDescent="0.35"/>
    <row r="27" spans="1:3" ht="22.2" thickTop="1" thickBot="1" x14ac:dyDescent="0.45">
      <c r="A27" s="9" t="s">
        <v>17</v>
      </c>
      <c r="B27" s="10">
        <f>PV(B25,B21,-B18)</f>
        <v>278.8543696035855</v>
      </c>
    </row>
    <row r="28" spans="1:3" ht="15" thickTop="1" x14ac:dyDescent="0.3"/>
    <row r="38" spans="5:8" x14ac:dyDescent="0.3">
      <c r="F38" t="s">
        <v>5</v>
      </c>
    </row>
    <row r="39" spans="5:8" x14ac:dyDescent="0.3">
      <c r="F39" t="s">
        <v>6</v>
      </c>
      <c r="G39" s="4">
        <v>2.1</v>
      </c>
    </row>
    <row r="40" spans="5:8" x14ac:dyDescent="0.3">
      <c r="F40" t="s">
        <v>9</v>
      </c>
      <c r="G40" s="5">
        <f>G39/1000</f>
        <v>2.1000000000000003E-3</v>
      </c>
    </row>
    <row r="41" spans="5:8" x14ac:dyDescent="0.3">
      <c r="F41" s="12" t="s">
        <v>7</v>
      </c>
      <c r="G41" s="12">
        <v>5</v>
      </c>
      <c r="H41" s="2" t="s">
        <v>10</v>
      </c>
    </row>
    <row r="43" spans="5:8" ht="28.8" x14ac:dyDescent="0.3">
      <c r="E43" s="11" t="s">
        <v>11</v>
      </c>
      <c r="F43" s="7">
        <f>G40*G41*30</f>
        <v>0.31500000000000006</v>
      </c>
      <c r="G43" t="s">
        <v>13</v>
      </c>
    </row>
    <row r="44" spans="5:8" ht="15" thickBot="1" x14ac:dyDescent="0.35"/>
    <row r="45" spans="5:8" ht="22.2" thickTop="1" thickBot="1" x14ac:dyDescent="0.45">
      <c r="F45" s="9" t="s">
        <v>17</v>
      </c>
      <c r="G45" s="10">
        <f>PV(B25,B21,-F43)</f>
        <v>3.6599636010470604</v>
      </c>
    </row>
    <row r="46" spans="5:8" ht="15" thickTop="1" x14ac:dyDescent="0.3"/>
    <row r="58" spans="3:7" x14ac:dyDescent="0.3">
      <c r="D58" s="17" t="s">
        <v>21</v>
      </c>
      <c r="E58" s="17" t="s">
        <v>22</v>
      </c>
      <c r="F58" s="21" t="s">
        <v>23</v>
      </c>
      <c r="G58" s="22">
        <v>0.1</v>
      </c>
    </row>
    <row r="59" spans="3:7" x14ac:dyDescent="0.3">
      <c r="C59" t="s">
        <v>24</v>
      </c>
      <c r="D59" s="18">
        <v>205000</v>
      </c>
      <c r="E59" s="18">
        <v>235000</v>
      </c>
    </row>
    <row r="60" spans="3:7" x14ac:dyDescent="0.3">
      <c r="C60" t="s">
        <v>25</v>
      </c>
      <c r="D60" s="18">
        <v>29000</v>
      </c>
      <c r="E60" s="18">
        <v>27000</v>
      </c>
    </row>
    <row r="61" spans="3:7" x14ac:dyDescent="0.3">
      <c r="C61" t="s">
        <v>26</v>
      </c>
      <c r="D61" s="18">
        <v>2000</v>
      </c>
      <c r="E61" s="18">
        <v>20000</v>
      </c>
    </row>
    <row r="62" spans="3:7" x14ac:dyDescent="0.3">
      <c r="C62" t="s">
        <v>27</v>
      </c>
      <c r="D62" s="19">
        <v>2</v>
      </c>
      <c r="E62" s="19">
        <v>4</v>
      </c>
    </row>
    <row r="63" spans="3:7" x14ac:dyDescent="0.3">
      <c r="D63" s="19"/>
      <c r="E63" s="19"/>
    </row>
    <row r="64" spans="3:7" ht="18" x14ac:dyDescent="0.35">
      <c r="C64" s="20" t="s">
        <v>28</v>
      </c>
      <c r="E64" s="19"/>
    </row>
    <row r="65" spans="2:4" x14ac:dyDescent="0.3">
      <c r="C65" t="s">
        <v>17</v>
      </c>
      <c r="D65" s="4" t="e" cm="1">
        <f t="array" ref="D65">D59+PV(E222G58,D62,,-D59)+PV(G58,D62,-D60)-PV(G58,D62,,-D61)</f>
        <v>#NAME?</v>
      </c>
    </row>
    <row r="68" spans="2:4" ht="18.600000000000001" thickBot="1" x14ac:dyDescent="0.4">
      <c r="C68" s="20" t="s">
        <v>29</v>
      </c>
    </row>
    <row r="69" spans="2:4" ht="22.2" thickTop="1" thickBot="1" x14ac:dyDescent="0.45">
      <c r="C69" s="9" t="s">
        <v>17</v>
      </c>
      <c r="D69" s="10">
        <f>E59+PV(G58,E62,-E60)-PV(G58,E62,,-E61)</f>
        <v>306926.09794412955</v>
      </c>
    </row>
    <row r="70" spans="2:4" ht="15" thickTop="1" x14ac:dyDescent="0.3"/>
    <row r="80" spans="2:4" x14ac:dyDescent="0.3">
      <c r="B80" s="24"/>
      <c r="C80" s="24" t="s">
        <v>30</v>
      </c>
      <c r="D80" s="24" t="s">
        <v>31</v>
      </c>
    </row>
    <row r="81" spans="2:6" x14ac:dyDescent="0.3">
      <c r="B81" s="25" t="s">
        <v>32</v>
      </c>
      <c r="C81" s="26">
        <v>160000</v>
      </c>
      <c r="D81" s="26">
        <v>210000</v>
      </c>
    </row>
    <row r="82" spans="2:6" ht="43.2" x14ac:dyDescent="0.3">
      <c r="B82" s="25" t="s">
        <v>41</v>
      </c>
      <c r="C82" s="26">
        <f>7000</f>
        <v>7000</v>
      </c>
      <c r="D82" s="26">
        <f>5000</f>
        <v>5000</v>
      </c>
    </row>
    <row r="83" spans="2:6" x14ac:dyDescent="0.3">
      <c r="B83" s="25" t="s">
        <v>33</v>
      </c>
      <c r="C83" s="26">
        <v>40000</v>
      </c>
      <c r="D83" s="26">
        <v>26000</v>
      </c>
    </row>
    <row r="84" spans="2:6" x14ac:dyDescent="0.3">
      <c r="B84" s="25" t="s">
        <v>34</v>
      </c>
      <c r="C84" s="24">
        <v>2</v>
      </c>
      <c r="D84" s="24">
        <v>4</v>
      </c>
    </row>
    <row r="86" spans="2:6" x14ac:dyDescent="0.3">
      <c r="B86" t="s">
        <v>35</v>
      </c>
      <c r="C86" s="8">
        <v>0.08</v>
      </c>
    </row>
    <row r="87" spans="2:6" x14ac:dyDescent="0.3">
      <c r="B87" t="s">
        <v>15</v>
      </c>
      <c r="C87">
        <v>4</v>
      </c>
    </row>
    <row r="89" spans="2:6" x14ac:dyDescent="0.3">
      <c r="B89" t="s">
        <v>36</v>
      </c>
      <c r="C89" s="23">
        <f>C86/C87</f>
        <v>0.02</v>
      </c>
    </row>
    <row r="90" spans="2:6" x14ac:dyDescent="0.3">
      <c r="B90" t="s">
        <v>15</v>
      </c>
      <c r="C90">
        <v>1</v>
      </c>
    </row>
    <row r="91" spans="2:6" x14ac:dyDescent="0.3">
      <c r="B91" t="s">
        <v>37</v>
      </c>
      <c r="C91" s="23">
        <f>EFFECT(C89,C90)</f>
        <v>2.0000000000000018E-2</v>
      </c>
    </row>
    <row r="92" spans="2:6" ht="15" thickBot="1" x14ac:dyDescent="0.35"/>
    <row r="93" spans="2:6" ht="22.2" thickTop="1" thickBot="1" x14ac:dyDescent="0.45">
      <c r="B93" s="31" t="s">
        <v>38</v>
      </c>
      <c r="C93" s="32"/>
      <c r="E93" s="9" t="s">
        <v>38</v>
      </c>
      <c r="F93" s="10"/>
    </row>
    <row r="94" spans="2:6" ht="22.2" thickTop="1" thickBot="1" x14ac:dyDescent="0.45">
      <c r="B94" s="31" t="s">
        <v>39</v>
      </c>
      <c r="C94" s="32">
        <f>C81+PV(C91,C84,,-C81)+PV(C91,C84,-C82)-PV(C91,C84,,-C83)</f>
        <v>288931.18031526334</v>
      </c>
      <c r="E94" s="9" t="s">
        <v>39</v>
      </c>
      <c r="F94" s="10">
        <v>328325</v>
      </c>
    </row>
    <row r="95" spans="2:6" ht="15" thickTop="1" x14ac:dyDescent="0.3">
      <c r="B95" t="s">
        <v>47</v>
      </c>
    </row>
    <row r="107" spans="3:7" ht="15" thickBot="1" x14ac:dyDescent="0.35"/>
    <row r="108" spans="3:7" ht="22.2" thickTop="1" thickBot="1" x14ac:dyDescent="0.45">
      <c r="C108" s="31" t="s">
        <v>40</v>
      </c>
      <c r="D108" s="32"/>
      <c r="F108" s="9" t="s">
        <v>40</v>
      </c>
      <c r="G108" s="10"/>
    </row>
    <row r="109" spans="3:7" ht="22.2" thickTop="1" thickBot="1" x14ac:dyDescent="0.45">
      <c r="C109" s="31" t="s">
        <v>39</v>
      </c>
      <c r="D109" s="32">
        <f>D81+PV(C91,D84,-D82)-PV(C91,D84,,-D83)</f>
        <v>205018.66241668205</v>
      </c>
      <c r="F109" s="9" t="s">
        <v>39</v>
      </c>
      <c r="G109" s="10">
        <v>258949</v>
      </c>
    </row>
    <row r="110" spans="3:7" ht="15" thickTop="1" x14ac:dyDescent="0.3">
      <c r="C110" t="s">
        <v>48</v>
      </c>
    </row>
    <row r="124" spans="2:2" x14ac:dyDescent="0.3">
      <c r="B124" t="s">
        <v>42</v>
      </c>
    </row>
    <row r="137" spans="2:5" x14ac:dyDescent="0.3">
      <c r="C137" s="27" t="s">
        <v>6</v>
      </c>
      <c r="D137" s="16">
        <v>400000</v>
      </c>
    </row>
    <row r="138" spans="2:5" x14ac:dyDescent="0.3">
      <c r="C138" s="27" t="s">
        <v>23</v>
      </c>
      <c r="D138" s="28">
        <v>0.06</v>
      </c>
    </row>
    <row r="139" spans="2:5" x14ac:dyDescent="0.3">
      <c r="C139" s="27" t="s">
        <v>7</v>
      </c>
      <c r="D139" s="2">
        <v>1</v>
      </c>
      <c r="E139" t="s">
        <v>43</v>
      </c>
    </row>
    <row r="140" spans="2:5" ht="15" thickBot="1" x14ac:dyDescent="0.35"/>
    <row r="141" spans="2:5" ht="22.2" thickTop="1" thickBot="1" x14ac:dyDescent="0.45">
      <c r="C141" s="9" t="s">
        <v>44</v>
      </c>
      <c r="D141" s="10">
        <f>D137+PMT(D138,2,,-D137/D138)</f>
        <v>3636245.954692557</v>
      </c>
    </row>
    <row r="142" spans="2:5" ht="15" thickTop="1" x14ac:dyDescent="0.3">
      <c r="B142" s="29" t="s">
        <v>45</v>
      </c>
    </row>
    <row r="145" spans="3:17" ht="23.4" x14ac:dyDescent="0.45">
      <c r="C145" s="30" t="s">
        <v>46</v>
      </c>
      <c r="P145" s="30" t="s">
        <v>49</v>
      </c>
      <c r="Q145" s="30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C9D3-F960-4D8B-A7DF-90BA8304B4CA}">
  <dimension ref="B27"/>
  <sheetViews>
    <sheetView tabSelected="1" topLeftCell="A41" workbookViewId="0">
      <selection activeCell="B28" sqref="B28"/>
    </sheetView>
  </sheetViews>
  <sheetFormatPr baseColWidth="10" defaultRowHeight="14.4" x14ac:dyDescent="0.3"/>
  <sheetData>
    <row r="27" spans="2:2" x14ac:dyDescent="0.3">
      <c r="B27" t="s">
        <v>50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C3D5EE20347D4C8E7B6C78D09573D6" ma:contentTypeVersion="11" ma:contentTypeDescription="Crear nuevo documento." ma:contentTypeScope="" ma:versionID="9659fecc7895367fcb0ecc5e9b7ef54b">
  <xsd:schema xmlns:xsd="http://www.w3.org/2001/XMLSchema" xmlns:xs="http://www.w3.org/2001/XMLSchema" xmlns:p="http://schemas.microsoft.com/office/2006/metadata/properties" xmlns:ns2="81a1f137-0dce-48de-87dc-e646186442ef" xmlns:ns3="8166c9d8-24b3-4905-a1d5-62babcd3670f" targetNamespace="http://schemas.microsoft.com/office/2006/metadata/properties" ma:root="true" ma:fieldsID="c2841cae71d3162f3835f301835be6e9" ns2:_="" ns3:_="">
    <xsd:import namespace="81a1f137-0dce-48de-87dc-e646186442ef"/>
    <xsd:import namespace="8166c9d8-24b3-4905-a1d5-62babcd367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a1f137-0dce-48de-87dc-e64618644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76b84901-0bcd-4e22-a353-cf4e8fed63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66c9d8-24b3-4905-a1d5-62babcd3670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d845638-779e-492a-ba88-0108172afd6c}" ma:internalName="TaxCatchAll" ma:showField="CatchAllData" ma:web="8166c9d8-24b3-4905-a1d5-62babcd3670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166c9d8-24b3-4905-a1d5-62babcd3670f" xsi:nil="true"/>
    <lcf76f155ced4ddcb4097134ff3c332f xmlns="81a1f137-0dce-48de-87dc-e646186442e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034E1F6-87E0-469F-9B35-5C2F7F890CF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EE35C9F-54EE-4BE2-8A12-A98ADCE8FCD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a1f137-0dce-48de-87dc-e646186442ef"/>
    <ds:schemaRef ds:uri="8166c9d8-24b3-4905-a1d5-62babcd367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E1172-1643-4BC0-99F5-2714E4C40BBB}">
  <ds:schemaRefs>
    <ds:schemaRef ds:uri="http://schemas.microsoft.com/office/2006/metadata/properties"/>
    <ds:schemaRef ds:uri="http://schemas.microsoft.com/office/infopath/2007/PartnerControls"/>
    <ds:schemaRef ds:uri="8166c9d8-24b3-4905-a1d5-62babcd3670f"/>
    <ds:schemaRef ds:uri="81a1f137-0dce-48de-87dc-e646186442e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CUESTIONARIO 5</vt:lpstr>
      <vt:lpstr>CUESTIONARIO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Paz</dc:creator>
  <cp:lastModifiedBy>julio ruiz</cp:lastModifiedBy>
  <dcterms:created xsi:type="dcterms:W3CDTF">2021-10-05T21:22:58Z</dcterms:created>
  <dcterms:modified xsi:type="dcterms:W3CDTF">2022-04-20T00:25:34Z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0x0101009CC3D5EE20347D4C8E7B6C78D09573D6</vt:lpwstr>
  </property>
</Properties>
</file>