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adri\OneDrive\Documentos\TAREAS\Primer ciclo 2022\Ing. economica\"/>
    </mc:Choice>
  </mc:AlternateContent>
  <xr:revisionPtr revIDLastSave="0" documentId="13_ncr:1_{60EB457E-8F29-4151-B573-D234BE9C5709}" xr6:coauthVersionLast="47" xr6:coauthVersionMax="47" xr10:uidLastSave="{00000000-0000-0000-0000-000000000000}"/>
  <bookViews>
    <workbookView xWindow="-108" yWindow="-108" windowWidth="23256" windowHeight="13176" xr2:uid="{FD70D838-4451-443C-A022-2370E90CC8F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93" i="1" l="1"/>
  <c r="Z92" i="1"/>
  <c r="Z91"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30" i="1"/>
  <c r="P42" i="1" l="1"/>
  <c r="O32" i="1"/>
  <c r="R32" i="1" s="1"/>
  <c r="O33" i="1"/>
  <c r="O34" i="1"/>
  <c r="O35" i="1"/>
  <c r="O36" i="1"/>
  <c r="R36" i="1" s="1"/>
  <c r="O37" i="1"/>
  <c r="R37" i="1" s="1"/>
  <c r="O38" i="1"/>
  <c r="R38" i="1" s="1"/>
  <c r="O39" i="1"/>
  <c r="R39" i="1" s="1"/>
  <c r="O40" i="1"/>
  <c r="R40" i="1" s="1"/>
  <c r="O41" i="1"/>
  <c r="O42" i="1"/>
  <c r="O43" i="1"/>
  <c r="R43" i="1" s="1"/>
  <c r="O44" i="1"/>
  <c r="R44" i="1" s="1"/>
  <c r="O45" i="1"/>
  <c r="R45" i="1" s="1"/>
  <c r="O46" i="1"/>
  <c r="R46" i="1" s="1"/>
  <c r="O47" i="1"/>
  <c r="R47" i="1" s="1"/>
  <c r="O48" i="1"/>
  <c r="O49" i="1"/>
  <c r="O50" i="1"/>
  <c r="O51" i="1"/>
  <c r="R51" i="1" s="1"/>
  <c r="O52" i="1"/>
  <c r="R52" i="1" s="1"/>
  <c r="O53" i="1"/>
  <c r="R53" i="1" s="1"/>
  <c r="O54" i="1"/>
  <c r="O55" i="1"/>
  <c r="O56" i="1"/>
  <c r="R56" i="1" s="1"/>
  <c r="O57" i="1"/>
  <c r="O58" i="1"/>
  <c r="O59" i="1"/>
  <c r="R59" i="1" s="1"/>
  <c r="O60" i="1"/>
  <c r="O61" i="1"/>
  <c r="R61" i="1" s="1"/>
  <c r="O62" i="1"/>
  <c r="R62" i="1" s="1"/>
  <c r="O63" i="1"/>
  <c r="O64" i="1"/>
  <c r="R64" i="1" s="1"/>
  <c r="O65" i="1"/>
  <c r="O66" i="1"/>
  <c r="O67" i="1"/>
  <c r="R67" i="1" s="1"/>
  <c r="O68" i="1"/>
  <c r="R68" i="1" s="1"/>
  <c r="O69" i="1"/>
  <c r="R69" i="1" s="1"/>
  <c r="O70" i="1"/>
  <c r="R70" i="1" s="1"/>
  <c r="O71" i="1"/>
  <c r="O72" i="1"/>
  <c r="O73" i="1"/>
  <c r="O74" i="1"/>
  <c r="R74" i="1" s="1"/>
  <c r="O75" i="1"/>
  <c r="R75" i="1" s="1"/>
  <c r="V75" i="1" s="1"/>
  <c r="O76" i="1"/>
  <c r="O77" i="1"/>
  <c r="R77" i="1" s="1"/>
  <c r="O78" i="1"/>
  <c r="O79" i="1"/>
  <c r="R79" i="1" s="1"/>
  <c r="O80" i="1"/>
  <c r="R80" i="1" s="1"/>
  <c r="O81" i="1"/>
  <c r="O82" i="1"/>
  <c r="R82" i="1" s="1"/>
  <c r="V82" i="1" s="1"/>
  <c r="O83" i="1"/>
  <c r="R83" i="1" s="1"/>
  <c r="O84" i="1"/>
  <c r="O85" i="1"/>
  <c r="R85" i="1" s="1"/>
  <c r="V85" i="1" s="1"/>
  <c r="O86" i="1"/>
  <c r="R86" i="1" s="1"/>
  <c r="O87" i="1"/>
  <c r="R87" i="1" s="1"/>
  <c r="O88" i="1"/>
  <c r="R88" i="1" s="1"/>
  <c r="O89" i="1"/>
  <c r="O90" i="1"/>
  <c r="O31" i="1"/>
  <c r="U89" i="1"/>
  <c r="R89" i="1"/>
  <c r="U88" i="1"/>
  <c r="U87" i="1"/>
  <c r="U86" i="1"/>
  <c r="U85" i="1"/>
  <c r="U84" i="1"/>
  <c r="R84" i="1"/>
  <c r="V84" i="1" s="1"/>
  <c r="U83" i="1"/>
  <c r="U82" i="1"/>
  <c r="U81" i="1"/>
  <c r="R81" i="1"/>
  <c r="U80" i="1"/>
  <c r="U79" i="1"/>
  <c r="U77" i="1"/>
  <c r="U76" i="1"/>
  <c r="R76" i="1"/>
  <c r="V76" i="1" s="1"/>
  <c r="U75" i="1"/>
  <c r="U74" i="1"/>
  <c r="U73" i="1"/>
  <c r="R73" i="1"/>
  <c r="U72" i="1"/>
  <c r="R72" i="1"/>
  <c r="V72" i="1" s="1"/>
  <c r="U71" i="1"/>
  <c r="R71" i="1"/>
  <c r="V71" i="1" s="1"/>
  <c r="U70" i="1"/>
  <c r="U69" i="1"/>
  <c r="U68" i="1"/>
  <c r="U67" i="1"/>
  <c r="R90" i="1"/>
  <c r="U65" i="1"/>
  <c r="R65" i="1"/>
  <c r="U64" i="1"/>
  <c r="U63" i="1"/>
  <c r="R63" i="1"/>
  <c r="U62" i="1"/>
  <c r="U61" i="1"/>
  <c r="U60" i="1"/>
  <c r="R60" i="1"/>
  <c r="U59" i="1"/>
  <c r="U58" i="1"/>
  <c r="R58" i="1"/>
  <c r="U57" i="1"/>
  <c r="R57" i="1"/>
  <c r="V57" i="1" s="1"/>
  <c r="U56" i="1"/>
  <c r="U55" i="1"/>
  <c r="R55" i="1"/>
  <c r="U53" i="1"/>
  <c r="U52" i="1"/>
  <c r="U51" i="1"/>
  <c r="U50" i="1"/>
  <c r="R50" i="1"/>
  <c r="U49" i="1"/>
  <c r="R49" i="1"/>
  <c r="U48" i="1"/>
  <c r="R48" i="1"/>
  <c r="U47" i="1"/>
  <c r="U46" i="1"/>
  <c r="U45" i="1"/>
  <c r="U44" i="1"/>
  <c r="U43" i="1"/>
  <c r="U42" i="1"/>
  <c r="U41" i="1"/>
  <c r="R41" i="1"/>
  <c r="U40" i="1"/>
  <c r="U39" i="1"/>
  <c r="U38" i="1"/>
  <c r="U37" i="1"/>
  <c r="U36" i="1"/>
  <c r="U35" i="1"/>
  <c r="R35" i="1"/>
  <c r="U34" i="1"/>
  <c r="R34" i="1"/>
  <c r="U33" i="1"/>
  <c r="R33" i="1"/>
  <c r="U32" i="1"/>
  <c r="U31" i="1"/>
  <c r="R31" i="1"/>
  <c r="U30" i="1"/>
  <c r="V30" i="1" s="1"/>
  <c r="I30" i="1"/>
  <c r="J30" i="1" s="1"/>
  <c r="F33" i="1"/>
  <c r="F40" i="1"/>
  <c r="F41" i="1"/>
  <c r="F49" i="1"/>
  <c r="F56" i="1"/>
  <c r="F57" i="1"/>
  <c r="F60" i="1"/>
  <c r="J60" i="1" s="1"/>
  <c r="F72" i="1"/>
  <c r="J72" i="1" s="1"/>
  <c r="F73" i="1"/>
  <c r="J73" i="1" s="1"/>
  <c r="F75" i="1"/>
  <c r="F88" i="1"/>
  <c r="J88" i="1" s="1"/>
  <c r="F89" i="1"/>
  <c r="J89" i="1" s="1"/>
  <c r="E54" i="1"/>
  <c r="E66" i="1" s="1"/>
  <c r="E78" i="1" s="1"/>
  <c r="C32" i="1"/>
  <c r="F32" i="1" s="1"/>
  <c r="J32" i="1" s="1"/>
  <c r="C33" i="1"/>
  <c r="C34" i="1"/>
  <c r="F34" i="1" s="1"/>
  <c r="C35" i="1"/>
  <c r="F35" i="1" s="1"/>
  <c r="J35" i="1" s="1"/>
  <c r="C36" i="1"/>
  <c r="F36" i="1" s="1"/>
  <c r="J36" i="1" s="1"/>
  <c r="C37" i="1"/>
  <c r="F37" i="1" s="1"/>
  <c r="J37" i="1" s="1"/>
  <c r="C38" i="1"/>
  <c r="F38" i="1" s="1"/>
  <c r="J38" i="1" s="1"/>
  <c r="C39" i="1"/>
  <c r="F39" i="1" s="1"/>
  <c r="C40" i="1"/>
  <c r="C41" i="1"/>
  <c r="C42" i="1"/>
  <c r="F42" i="1" s="1"/>
  <c r="C43" i="1"/>
  <c r="F43" i="1" s="1"/>
  <c r="J43" i="1" s="1"/>
  <c r="C44" i="1"/>
  <c r="F44" i="1" s="1"/>
  <c r="J44" i="1" s="1"/>
  <c r="C45" i="1"/>
  <c r="F45" i="1" s="1"/>
  <c r="J45" i="1" s="1"/>
  <c r="C46" i="1"/>
  <c r="F46" i="1" s="1"/>
  <c r="J46" i="1" s="1"/>
  <c r="C47" i="1"/>
  <c r="F47" i="1" s="1"/>
  <c r="C48" i="1"/>
  <c r="F48" i="1" s="1"/>
  <c r="J48" i="1" s="1"/>
  <c r="C49" i="1"/>
  <c r="C50" i="1"/>
  <c r="F50" i="1" s="1"/>
  <c r="C51" i="1"/>
  <c r="F51" i="1" s="1"/>
  <c r="J51" i="1" s="1"/>
  <c r="C52" i="1"/>
  <c r="F52" i="1" s="1"/>
  <c r="J52" i="1" s="1"/>
  <c r="C53" i="1"/>
  <c r="F53" i="1" s="1"/>
  <c r="J53" i="1" s="1"/>
  <c r="C54" i="1"/>
  <c r="C55" i="1"/>
  <c r="F55" i="1" s="1"/>
  <c r="C56" i="1"/>
  <c r="C57" i="1"/>
  <c r="C58" i="1"/>
  <c r="F58" i="1" s="1"/>
  <c r="C59" i="1"/>
  <c r="F59" i="1" s="1"/>
  <c r="C60" i="1"/>
  <c r="C61" i="1"/>
  <c r="F61" i="1" s="1"/>
  <c r="J61" i="1" s="1"/>
  <c r="C62" i="1"/>
  <c r="F62" i="1" s="1"/>
  <c r="J62" i="1" s="1"/>
  <c r="C63" i="1"/>
  <c r="F63" i="1" s="1"/>
  <c r="C64" i="1"/>
  <c r="F64" i="1" s="1"/>
  <c r="J64" i="1" s="1"/>
  <c r="C65" i="1"/>
  <c r="F65" i="1" s="1"/>
  <c r="J65" i="1" s="1"/>
  <c r="C66" i="1"/>
  <c r="C67" i="1"/>
  <c r="F67" i="1" s="1"/>
  <c r="C68" i="1"/>
  <c r="F68" i="1" s="1"/>
  <c r="J68" i="1" s="1"/>
  <c r="C69" i="1"/>
  <c r="F69" i="1" s="1"/>
  <c r="J69" i="1" s="1"/>
  <c r="C70" i="1"/>
  <c r="F70" i="1" s="1"/>
  <c r="J70" i="1" s="1"/>
  <c r="C71" i="1"/>
  <c r="F71" i="1" s="1"/>
  <c r="C72" i="1"/>
  <c r="C73" i="1"/>
  <c r="C74" i="1"/>
  <c r="F74" i="1" s="1"/>
  <c r="C75" i="1"/>
  <c r="C76" i="1"/>
  <c r="F76" i="1" s="1"/>
  <c r="J76" i="1" s="1"/>
  <c r="C77" i="1"/>
  <c r="F77" i="1" s="1"/>
  <c r="J77" i="1" s="1"/>
  <c r="C78" i="1"/>
  <c r="C79" i="1"/>
  <c r="F79" i="1" s="1"/>
  <c r="J79" i="1" s="1"/>
  <c r="C80" i="1"/>
  <c r="F80" i="1" s="1"/>
  <c r="J80" i="1" s="1"/>
  <c r="C81" i="1"/>
  <c r="F81" i="1" s="1"/>
  <c r="J81" i="1" s="1"/>
  <c r="C82" i="1"/>
  <c r="F82" i="1" s="1"/>
  <c r="C83" i="1"/>
  <c r="F83" i="1" s="1"/>
  <c r="J83" i="1" s="1"/>
  <c r="C84" i="1"/>
  <c r="F84" i="1" s="1"/>
  <c r="J84" i="1" s="1"/>
  <c r="C85" i="1"/>
  <c r="F85" i="1" s="1"/>
  <c r="J85" i="1" s="1"/>
  <c r="C86" i="1"/>
  <c r="F86" i="1" s="1"/>
  <c r="J86" i="1" s="1"/>
  <c r="C87" i="1"/>
  <c r="F87" i="1" s="1"/>
  <c r="J87" i="1" s="1"/>
  <c r="C88" i="1"/>
  <c r="C89" i="1"/>
  <c r="C90" i="1"/>
  <c r="C31" i="1"/>
  <c r="F31" i="1" s="1"/>
  <c r="I31" i="1"/>
  <c r="I32" i="1"/>
  <c r="I33" i="1"/>
  <c r="I34" i="1"/>
  <c r="I35" i="1"/>
  <c r="I36" i="1"/>
  <c r="I37" i="1"/>
  <c r="I38" i="1"/>
  <c r="I39" i="1"/>
  <c r="I40" i="1"/>
  <c r="I41" i="1"/>
  <c r="I42" i="1"/>
  <c r="I43" i="1"/>
  <c r="I44" i="1"/>
  <c r="I45" i="1"/>
  <c r="I46" i="1"/>
  <c r="I47" i="1"/>
  <c r="I48" i="1"/>
  <c r="I49" i="1"/>
  <c r="I50" i="1"/>
  <c r="I51" i="1"/>
  <c r="I52" i="1"/>
  <c r="I53" i="1"/>
  <c r="I55" i="1"/>
  <c r="I56" i="1"/>
  <c r="I57" i="1"/>
  <c r="I58" i="1"/>
  <c r="I59" i="1"/>
  <c r="I60" i="1"/>
  <c r="I61" i="1"/>
  <c r="I62" i="1"/>
  <c r="I63" i="1"/>
  <c r="I64" i="1"/>
  <c r="I65" i="1"/>
  <c r="I67" i="1"/>
  <c r="I68" i="1"/>
  <c r="I69" i="1"/>
  <c r="I70" i="1"/>
  <c r="I71" i="1"/>
  <c r="I72" i="1"/>
  <c r="I73" i="1"/>
  <c r="I74" i="1"/>
  <c r="I75" i="1"/>
  <c r="I76" i="1"/>
  <c r="I77" i="1"/>
  <c r="I79" i="1"/>
  <c r="I80" i="1"/>
  <c r="I81" i="1"/>
  <c r="I82" i="1"/>
  <c r="I83" i="1"/>
  <c r="I84" i="1"/>
  <c r="I85" i="1"/>
  <c r="I86" i="1"/>
  <c r="I87" i="1"/>
  <c r="I88" i="1"/>
  <c r="I89" i="1"/>
  <c r="G54" i="1"/>
  <c r="G66" i="1" s="1"/>
  <c r="J75" i="1" l="1"/>
  <c r="J57" i="1"/>
  <c r="J31" i="1"/>
  <c r="J67" i="1"/>
  <c r="J59" i="1"/>
  <c r="V67" i="1"/>
  <c r="J40" i="1"/>
  <c r="J82" i="1"/>
  <c r="J74" i="1"/>
  <c r="J58" i="1"/>
  <c r="J50" i="1"/>
  <c r="J42" i="1"/>
  <c r="J34" i="1"/>
  <c r="J49" i="1"/>
  <c r="J33" i="1"/>
  <c r="V63" i="1"/>
  <c r="V81" i="1"/>
  <c r="V88" i="1"/>
  <c r="V80" i="1"/>
  <c r="J41" i="1"/>
  <c r="J56" i="1"/>
  <c r="J71" i="1"/>
  <c r="J63" i="1"/>
  <c r="J55" i="1"/>
  <c r="J47" i="1"/>
  <c r="J39" i="1"/>
  <c r="V35" i="1"/>
  <c r="V41" i="1"/>
  <c r="F66" i="1"/>
  <c r="F78" i="1"/>
  <c r="E90" i="1"/>
  <c r="F90" i="1" s="1"/>
  <c r="R42" i="1"/>
  <c r="V42" i="1" s="1"/>
  <c r="V86" i="1"/>
  <c r="P54" i="1"/>
  <c r="P66" i="1" s="1"/>
  <c r="F54" i="1"/>
  <c r="V69" i="1"/>
  <c r="V34" i="1"/>
  <c r="V49" i="1"/>
  <c r="V55" i="1"/>
  <c r="V59" i="1"/>
  <c r="V64" i="1"/>
  <c r="V68" i="1"/>
  <c r="V73" i="1"/>
  <c r="V53" i="1"/>
  <c r="V37" i="1"/>
  <c r="V33" i="1"/>
  <c r="V43" i="1"/>
  <c r="V47" i="1"/>
  <c r="V39" i="1"/>
  <c r="V46" i="1"/>
  <c r="V38" i="1"/>
  <c r="V77" i="1"/>
  <c r="V61" i="1"/>
  <c r="V45" i="1"/>
  <c r="V50" i="1"/>
  <c r="V56" i="1"/>
  <c r="V60" i="1"/>
  <c r="V65" i="1"/>
  <c r="V31" i="1"/>
  <c r="V58" i="1"/>
  <c r="V62" i="1"/>
  <c r="V70" i="1"/>
  <c r="V74" i="1"/>
  <c r="V79" i="1"/>
  <c r="V83" i="1"/>
  <c r="V87" i="1"/>
  <c r="V51" i="1"/>
  <c r="V89" i="1"/>
  <c r="V32" i="1"/>
  <c r="V36" i="1"/>
  <c r="V40" i="1"/>
  <c r="V44" i="1"/>
  <c r="V48" i="1"/>
  <c r="V52" i="1"/>
  <c r="U66" i="1"/>
  <c r="U54" i="1"/>
  <c r="I66" i="1"/>
  <c r="G78" i="1"/>
  <c r="I54" i="1"/>
  <c r="J54" i="1" l="1"/>
  <c r="J66" i="1"/>
  <c r="P78" i="1"/>
  <c r="R78" i="1" s="1"/>
  <c r="R66" i="1"/>
  <c r="V66" i="1" s="1"/>
  <c r="J78" i="1"/>
  <c r="R54" i="1"/>
  <c r="V54" i="1" s="1"/>
  <c r="U90" i="1"/>
  <c r="V90" i="1" s="1"/>
  <c r="U78" i="1"/>
  <c r="G90" i="1"/>
  <c r="I90" i="1" s="1"/>
  <c r="J90" i="1" s="1"/>
  <c r="I78" i="1"/>
  <c r="V78" i="1" l="1"/>
  <c r="J92" i="1"/>
  <c r="J93" i="1" s="1"/>
  <c r="J91" i="1"/>
  <c r="V91" i="1"/>
  <c r="V92" i="1"/>
  <c r="V93" i="1" s="1"/>
</calcChain>
</file>

<file path=xl/sharedStrings.xml><?xml version="1.0" encoding="utf-8"?>
<sst xmlns="http://schemas.openxmlformats.org/spreadsheetml/2006/main" count="49" uniqueCount="32">
  <si>
    <t>MES</t>
  </si>
  <si>
    <t>COSTOS1</t>
  </si>
  <si>
    <t>AÑO</t>
  </si>
  <si>
    <t>COSTOS2</t>
  </si>
  <si>
    <t>COSTOS TOTAL</t>
  </si>
  <si>
    <t>INGRESOS1</t>
  </si>
  <si>
    <t>INGRESOS2</t>
  </si>
  <si>
    <t>INGRESOS3</t>
  </si>
  <si>
    <t>INGRESOS TOTAL</t>
  </si>
  <si>
    <t>VPN</t>
  </si>
  <si>
    <t>VA</t>
  </si>
  <si>
    <t>UBICACIÓN 1</t>
  </si>
  <si>
    <t>TIR</t>
  </si>
  <si>
    <t>UBICACIÓN 2</t>
  </si>
  <si>
    <t>FNE1</t>
  </si>
  <si>
    <t>FNE2</t>
  </si>
  <si>
    <t>UBICACIÓN 2 VS UBICACIÓN 1</t>
  </si>
  <si>
    <t>TMAR</t>
  </si>
  <si>
    <t>Comparaciones</t>
  </si>
  <si>
    <t>TIR incremental</t>
  </si>
  <si>
    <t>VPN incremental</t>
  </si>
  <si>
    <t>Se justifica retador ?</t>
  </si>
  <si>
    <t>GANADOR</t>
  </si>
  <si>
    <t>PERDEDOR</t>
  </si>
  <si>
    <t>FNE INCREMENTAL</t>
  </si>
  <si>
    <t>TIR INCREMENTAL</t>
  </si>
  <si>
    <t>Si</t>
  </si>
  <si>
    <t>Rafael Toj</t>
  </si>
  <si>
    <t>César Silva</t>
  </si>
  <si>
    <t>Julio Ruiz</t>
  </si>
  <si>
    <t>David Rodriguez</t>
  </si>
  <si>
    <t>Integrantes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</si>
</sst>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quot;#,##0.00;[Red]\-&quot;Q&quot;#,##0.00"/>
    <numFmt numFmtId="44" formatCode="_-&quot;Q&quot;* #,##0.00_-;\-&quot;Q&quot;* #,##0.00_-;_-&quot;Q&quot;* &quot;-&quot;??_-;_-@_-"/>
    <numFmt numFmtId="169" formatCode="_-[$$-409]* #,##0.00_ ;_-[$$-409]* \-#,##0.00\ ;_-[$$-409]* &quot;-&quot;??_ ;_-@_ "/>
    <numFmt numFmtId="171"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8"/>
      <name val="Calibri"/>
      <family val="2"/>
      <scheme val="minor"/>
    </font>
    <font>
      <sz val="11"/>
      <color theme="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2" fillId="0" borderId="1" xfId="0" applyFont="1" applyBorder="1"/>
    <xf numFmtId="169" fontId="0" fillId="0" borderId="1" xfId="0" applyNumberFormat="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9" fontId="0" fillId="0" borderId="0" xfId="0" applyNumberFormat="1" applyBorder="1"/>
    <xf numFmtId="169" fontId="0" fillId="0" borderId="0" xfId="0" applyNumberFormat="1"/>
    <xf numFmtId="0" fontId="2" fillId="0" borderId="1" xfId="0" applyFont="1" applyFill="1" applyBorder="1"/>
    <xf numFmtId="0" fontId="3" fillId="0" borderId="1" xfId="0" applyFont="1" applyBorder="1"/>
    <xf numFmtId="0" fontId="4" fillId="0" borderId="0" xfId="0" applyFont="1" applyBorder="1"/>
    <xf numFmtId="169" fontId="4" fillId="0" borderId="0" xfId="0" applyNumberFormat="1" applyFont="1" applyBorder="1"/>
    <xf numFmtId="169" fontId="4" fillId="0" borderId="8" xfId="0" applyNumberFormat="1" applyFont="1" applyBorder="1"/>
    <xf numFmtId="169" fontId="4" fillId="0" borderId="1" xfId="0" applyNumberFormat="1" applyFont="1" applyBorder="1"/>
    <xf numFmtId="0" fontId="4" fillId="0" borderId="1" xfId="0" applyFont="1" applyBorder="1"/>
    <xf numFmtId="169" fontId="4" fillId="0" borderId="1" xfId="1" applyNumberFormat="1" applyFont="1" applyBorder="1"/>
    <xf numFmtId="169" fontId="4" fillId="0" borderId="0" xfId="1" applyNumberFormat="1" applyFont="1" applyBorder="1"/>
    <xf numFmtId="0" fontId="4" fillId="0" borderId="3" xfId="0" applyFont="1" applyBorder="1"/>
    <xf numFmtId="0" fontId="2" fillId="2" borderId="0" xfId="0" applyFont="1" applyFill="1" applyAlignment="1">
      <alignment horizontal="right"/>
    </xf>
    <xf numFmtId="8" fontId="2" fillId="2" borderId="0" xfId="0" applyNumberFormat="1" applyFont="1" applyFill="1"/>
    <xf numFmtId="0" fontId="0" fillId="0" borderId="8" xfId="0" applyBorder="1"/>
    <xf numFmtId="0" fontId="2" fillId="0" borderId="7" xfId="0" applyFont="1" applyBorder="1"/>
    <xf numFmtId="0" fontId="2" fillId="0" borderId="11" xfId="0" applyFont="1" applyBorder="1" applyAlignment="1">
      <alignment horizontal="center" vertical="center"/>
    </xf>
    <xf numFmtId="169" fontId="2" fillId="0" borderId="6" xfId="0" applyNumberFormat="1" applyFont="1" applyBorder="1"/>
    <xf numFmtId="0" fontId="2" fillId="0" borderId="8" xfId="0" applyFont="1" applyBorder="1" applyAlignment="1">
      <alignment horizontal="center" vertical="center"/>
    </xf>
    <xf numFmtId="0" fontId="2" fillId="0" borderId="10" xfId="0" applyFont="1" applyBorder="1" applyAlignment="1">
      <alignment horizontal="center" vertical="center"/>
    </xf>
    <xf numFmtId="169" fontId="2" fillId="0" borderId="7" xfId="0" applyNumberFormat="1" applyFont="1" applyBorder="1"/>
    <xf numFmtId="0" fontId="2" fillId="0" borderId="12"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169" fontId="0" fillId="0" borderId="5" xfId="0" applyNumberFormat="1" applyBorder="1"/>
    <xf numFmtId="169" fontId="0" fillId="0" borderId="6" xfId="0" applyNumberFormat="1" applyBorder="1"/>
    <xf numFmtId="169" fontId="0" fillId="0" borderId="7" xfId="0" applyNumberFormat="1" applyBorder="1"/>
    <xf numFmtId="0" fontId="2" fillId="0" borderId="0" xfId="0" applyFont="1" applyAlignment="1">
      <alignment horizontal="right"/>
    </xf>
    <xf numFmtId="171" fontId="2" fillId="0" borderId="0" xfId="0" applyNumberFormat="1" applyFont="1"/>
    <xf numFmtId="0" fontId="0" fillId="0" borderId="9" xfId="0" applyBorder="1" applyAlignment="1">
      <alignment horizontal="center"/>
    </xf>
    <xf numFmtId="9" fontId="2" fillId="0" borderId="9" xfId="0" applyNumberFormat="1"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169" fontId="0" fillId="0" borderId="12" xfId="0" applyNumberFormat="1" applyBorder="1" applyAlignment="1">
      <alignment horizontal="center"/>
    </xf>
    <xf numFmtId="0" fontId="2" fillId="0" borderId="9" xfId="0" applyFont="1" applyBorder="1" applyAlignment="1">
      <alignment horizontal="center"/>
    </xf>
    <xf numFmtId="10" fontId="2" fillId="0" borderId="9" xfId="0" applyNumberFormat="1" applyFont="1" applyBorder="1" applyAlignment="1">
      <alignment horizontal="center"/>
    </xf>
    <xf numFmtId="0" fontId="0" fillId="3" borderId="0" xfId="0" applyFill="1"/>
    <xf numFmtId="0" fontId="2" fillId="2" borderId="9" xfId="0" applyFont="1" applyFill="1" applyBorder="1" applyAlignment="1">
      <alignment horizontal="center"/>
    </xf>
    <xf numFmtId="171" fontId="2" fillId="2" borderId="9" xfId="0" applyNumberFormat="1" applyFont="1" applyFill="1" applyBorder="1" applyAlignment="1">
      <alignment horizontal="center"/>
    </xf>
    <xf numFmtId="169" fontId="2" fillId="2" borderId="9" xfId="0" applyNumberFormat="1" applyFont="1" applyFill="1" applyBorder="1" applyAlignment="1">
      <alignment horizontal="center"/>
    </xf>
    <xf numFmtId="169" fontId="2" fillId="0" borderId="9" xfId="0" applyNumberFormat="1" applyFont="1" applyBorder="1" applyAlignment="1">
      <alignment horizontal="center" vertical="center"/>
    </xf>
    <xf numFmtId="0" fontId="2" fillId="4" borderId="9" xfId="0" applyFont="1" applyFill="1" applyBorder="1"/>
    <xf numFmtId="0" fontId="2" fillId="2" borderId="9" xfId="0" applyFon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366637</xdr:colOff>
      <xdr:row>0</xdr:row>
      <xdr:rowOff>85107</xdr:rowOff>
    </xdr:from>
    <xdr:to>
      <xdr:col>18</xdr:col>
      <xdr:colOff>732630</xdr:colOff>
      <xdr:row>26</xdr:row>
      <xdr:rowOff>62247</xdr:rowOff>
    </xdr:to>
    <xdr:sp macro="" textlink="">
      <xdr:nvSpPr>
        <xdr:cNvPr id="2" name="CuadroTexto 1">
          <a:extLst>
            <a:ext uri="{FF2B5EF4-FFF2-40B4-BE49-F238E27FC236}">
              <a16:creationId xmlns:a16="http://schemas.microsoft.com/office/drawing/2014/main" id="{34612BD9-FCF6-47E1-9B85-12A022E43277}"/>
            </a:ext>
          </a:extLst>
        </xdr:cNvPr>
        <xdr:cNvSpPr txBox="1"/>
      </xdr:nvSpPr>
      <xdr:spPr>
        <a:xfrm>
          <a:off x="3522213" y="85107"/>
          <a:ext cx="10926417" cy="4638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200" b="0" i="0">
              <a:solidFill>
                <a:schemeClr val="dk1"/>
              </a:solidFill>
              <a:effectLst/>
              <a:latin typeface="Arial" panose="020B0604020202020204" pitchFamily="34" charset="0"/>
              <a:ea typeface="+mn-ea"/>
              <a:cs typeface="Arial" panose="020B0604020202020204" pitchFamily="34" charset="0"/>
            </a:rPr>
            <a:t>Terralinda es una ciudad que se encuentra en crecimiento económico y se ha convertido en un polo de desarrollo para el país.  Actualmente hay interés en promover más el comercio por lo que hay un auge creciente en la construcción.   Usted ha sido contratado como asesor de la Corporación M&amp;M, una empresa desarrolladora local de Terralinda, con el objetivo de que le indique cual de las dos siguientes  inversiones de plazas de conveniencia que se tienen programadas se debería de elegir, cuyas vidas útiles se estiman en 5 años.</a:t>
          </a:r>
        </a:p>
        <a:p>
          <a:endParaRPr lang="es-GT" sz="1200" b="0" i="0">
            <a:solidFill>
              <a:schemeClr val="dk1"/>
            </a:solidFill>
            <a:effectLst/>
            <a:latin typeface="Arial" panose="020B0604020202020204" pitchFamily="34" charset="0"/>
            <a:ea typeface="+mn-ea"/>
            <a:cs typeface="Arial" panose="020B0604020202020204" pitchFamily="34" charset="0"/>
          </a:endParaRPr>
        </a:p>
        <a:p>
          <a:r>
            <a:rPr lang="es-GT" sz="1200" b="1" i="0">
              <a:solidFill>
                <a:schemeClr val="dk1"/>
              </a:solidFill>
              <a:effectLst/>
              <a:latin typeface="Arial" panose="020B0604020202020204" pitchFamily="34" charset="0"/>
              <a:ea typeface="+mn-ea"/>
              <a:cs typeface="Arial" panose="020B0604020202020204" pitchFamily="34" charset="0"/>
            </a:rPr>
            <a:t>Ubicación 1: </a:t>
          </a:r>
          <a:r>
            <a:rPr lang="es-GT" sz="1200" b="0" i="0">
              <a:solidFill>
                <a:schemeClr val="dk1"/>
              </a:solidFill>
              <a:effectLst/>
              <a:latin typeface="Arial" panose="020B0604020202020204" pitchFamily="34" charset="0"/>
              <a:ea typeface="+mn-ea"/>
              <a:cs typeface="Arial" panose="020B0604020202020204" pitchFamily="34" charset="0"/>
            </a:rPr>
            <a:t>El costo de la construcción se estima en </a:t>
          </a:r>
          <a:r>
            <a:rPr lang="es-GT" sz="1200" b="0" i="0">
              <a:solidFill>
                <a:srgbClr val="FF0000"/>
              </a:solidFill>
              <a:effectLst/>
              <a:latin typeface="Arial" panose="020B0604020202020204" pitchFamily="34" charset="0"/>
              <a:ea typeface="+mn-ea"/>
              <a:cs typeface="Arial" panose="020B0604020202020204" pitchFamily="34" charset="0"/>
            </a:rPr>
            <a:t>$ 2,000,000.  </a:t>
          </a:r>
          <a:r>
            <a:rPr lang="es-GT" sz="1200" b="0" i="0">
              <a:solidFill>
                <a:schemeClr val="dk1"/>
              </a:solidFill>
              <a:effectLst/>
              <a:latin typeface="Arial" panose="020B0604020202020204" pitchFamily="34" charset="0"/>
              <a:ea typeface="+mn-ea"/>
              <a:cs typeface="Arial" panose="020B0604020202020204" pitchFamily="34" charset="0"/>
            </a:rPr>
            <a:t>Además se ha estimado que los costos de mantenimiento serán de </a:t>
          </a:r>
          <a:r>
            <a:rPr lang="es-GT" sz="1200" b="0" i="0">
              <a:solidFill>
                <a:srgbClr val="FF0000"/>
              </a:solidFill>
              <a:effectLst/>
              <a:latin typeface="Arial" panose="020B0604020202020204" pitchFamily="34" charset="0"/>
              <a:ea typeface="+mn-ea"/>
              <a:cs typeface="Arial" panose="020B0604020202020204" pitchFamily="34" charset="0"/>
            </a:rPr>
            <a:t>$ 200,000 en el primer año con incremento anual de $ 20,000 desde el año 2 hasta el año 5</a:t>
          </a:r>
          <a:r>
            <a:rPr lang="es-GT" sz="1200" b="0" i="0">
              <a:solidFill>
                <a:schemeClr val="dk1"/>
              </a:solidFill>
              <a:effectLst/>
              <a:latin typeface="Arial" panose="020B0604020202020204" pitchFamily="34" charset="0"/>
              <a:ea typeface="+mn-ea"/>
              <a:cs typeface="Arial" panose="020B0604020202020204" pitchFamily="34" charset="0"/>
            </a:rPr>
            <a:t>.  La expectativa de la afluencia se estima de </a:t>
          </a:r>
          <a:r>
            <a:rPr lang="es-GT" sz="1200" b="0" i="0">
              <a:solidFill>
                <a:srgbClr val="FF0000"/>
              </a:solidFill>
              <a:effectLst/>
              <a:latin typeface="Arial" panose="020B0604020202020204" pitchFamily="34" charset="0"/>
              <a:ea typeface="+mn-ea"/>
              <a:cs typeface="Arial" panose="020B0604020202020204" pitchFamily="34" charset="0"/>
            </a:rPr>
            <a:t>22,000 automóviles mensuales y se cobrará una tarifa de parqueo de $ 2.00 por automóvil</a:t>
          </a:r>
          <a:r>
            <a:rPr lang="es-GT" sz="1200" b="0" i="0">
              <a:solidFill>
                <a:schemeClr val="dk1"/>
              </a:solidFill>
              <a:effectLst/>
              <a:latin typeface="Arial" panose="020B0604020202020204" pitchFamily="34" charset="0"/>
              <a:ea typeface="+mn-ea"/>
              <a:cs typeface="Arial" panose="020B0604020202020204" pitchFamily="34" charset="0"/>
            </a:rPr>
            <a:t>.  Una importante empresa de telecomunicaciones ha mostrado interés de colocar sus tiendas en la plaza.  Se ha realizado un contrato de alquiler por </a:t>
          </a:r>
          <a:r>
            <a:rPr lang="es-GT" sz="1200" b="0" i="0">
              <a:solidFill>
                <a:srgbClr val="FF0000"/>
              </a:solidFill>
              <a:effectLst/>
              <a:latin typeface="Arial" panose="020B0604020202020204" pitchFamily="34" charset="0"/>
              <a:ea typeface="+mn-ea"/>
              <a:cs typeface="Arial" panose="020B0604020202020204" pitchFamily="34" charset="0"/>
            </a:rPr>
            <a:t>$400,000 anuales durante los próximos 3 años (pagados al final de cada uno de los 3 años).  </a:t>
          </a:r>
          <a:r>
            <a:rPr lang="es-GT" sz="1200" b="0" i="0">
              <a:solidFill>
                <a:schemeClr val="dk1"/>
              </a:solidFill>
              <a:effectLst/>
              <a:latin typeface="Arial" panose="020B0604020202020204" pitchFamily="34" charset="0"/>
              <a:ea typeface="+mn-ea"/>
              <a:cs typeface="Arial" panose="020B0604020202020204" pitchFamily="34" charset="0"/>
            </a:rPr>
            <a:t>La cadena de supermercados más grande del país también ha mostrado interés por colocar sus tiendas en la plaza.  Se ha realizado un contrato de alquiler por </a:t>
          </a:r>
          <a:r>
            <a:rPr lang="es-GT" sz="1200" b="0" i="0">
              <a:solidFill>
                <a:srgbClr val="FF0000"/>
              </a:solidFill>
              <a:effectLst/>
              <a:latin typeface="Arial" panose="020B0604020202020204" pitchFamily="34" charset="0"/>
              <a:ea typeface="+mn-ea"/>
              <a:cs typeface="Arial" panose="020B0604020202020204" pitchFamily="34" charset="0"/>
            </a:rPr>
            <a:t>$ 500,000 anuales (año 1)  con un incremento de $ 60,000 del año 2 al 5</a:t>
          </a:r>
          <a:r>
            <a:rPr lang="es-GT" sz="1200" b="0" i="0">
              <a:solidFill>
                <a:schemeClr val="dk1"/>
              </a:solidFill>
              <a:effectLst/>
              <a:latin typeface="Arial" panose="020B0604020202020204" pitchFamily="34" charset="0"/>
              <a:ea typeface="+mn-ea"/>
              <a:cs typeface="Arial" panose="020B0604020202020204" pitchFamily="34" charset="0"/>
            </a:rPr>
            <a:t>.  Finalmente se ha estimado que al final año 5 se puede obtener un valor de rescate </a:t>
          </a:r>
          <a:r>
            <a:rPr lang="es-GT" sz="1200" b="0" i="0">
              <a:solidFill>
                <a:srgbClr val="FF0000"/>
              </a:solidFill>
              <a:effectLst/>
              <a:latin typeface="Arial" panose="020B0604020202020204" pitchFamily="34" charset="0"/>
              <a:ea typeface="+mn-ea"/>
              <a:cs typeface="Arial" panose="020B0604020202020204" pitchFamily="34" charset="0"/>
            </a:rPr>
            <a:t>de $ 150,000.  Los gastos de promoción y publicidad se estiman en $ 25,000 mensuales.</a:t>
          </a:r>
        </a:p>
        <a:p>
          <a:endParaRPr lang="es-GT" sz="1200" b="0" i="0">
            <a:solidFill>
              <a:schemeClr val="dk1"/>
            </a:solidFill>
            <a:effectLst/>
            <a:latin typeface="Arial" panose="020B0604020202020204" pitchFamily="34" charset="0"/>
            <a:ea typeface="+mn-ea"/>
            <a:cs typeface="Arial" panose="020B0604020202020204" pitchFamily="34" charset="0"/>
          </a:endParaRPr>
        </a:p>
        <a:p>
          <a:r>
            <a:rPr lang="es-GT" sz="1200" b="1" i="0">
              <a:solidFill>
                <a:schemeClr val="dk1"/>
              </a:solidFill>
              <a:effectLst/>
              <a:latin typeface="Arial" panose="020B0604020202020204" pitchFamily="34" charset="0"/>
              <a:ea typeface="+mn-ea"/>
              <a:cs typeface="Arial" panose="020B0604020202020204" pitchFamily="34" charset="0"/>
            </a:rPr>
            <a:t>Ubicación 2: </a:t>
          </a:r>
          <a:r>
            <a:rPr lang="es-GT" sz="1200" b="0" i="0">
              <a:solidFill>
                <a:schemeClr val="dk1"/>
              </a:solidFill>
              <a:effectLst/>
              <a:latin typeface="Arial" panose="020B0604020202020204" pitchFamily="34" charset="0"/>
              <a:ea typeface="+mn-ea"/>
              <a:cs typeface="Arial" panose="020B0604020202020204" pitchFamily="34" charset="0"/>
            </a:rPr>
            <a:t>Su construcción se ha estimado en </a:t>
          </a:r>
          <a:r>
            <a:rPr lang="es-GT" sz="1200" b="0" i="0">
              <a:solidFill>
                <a:srgbClr val="FF0000"/>
              </a:solidFill>
              <a:effectLst/>
              <a:latin typeface="Arial" panose="020B0604020202020204" pitchFamily="34" charset="0"/>
              <a:ea typeface="+mn-ea"/>
              <a:cs typeface="Arial" panose="020B0604020202020204" pitchFamily="34" charset="0"/>
            </a:rPr>
            <a:t>$ 2,500,000.</a:t>
          </a:r>
          <a:r>
            <a:rPr lang="es-GT" sz="1200" b="0" i="0">
              <a:solidFill>
                <a:schemeClr val="dk1"/>
              </a:solidFill>
              <a:effectLst/>
              <a:latin typeface="Arial" panose="020B0604020202020204" pitchFamily="34" charset="0"/>
              <a:ea typeface="+mn-ea"/>
              <a:cs typeface="Arial" panose="020B0604020202020204" pitchFamily="34" charset="0"/>
            </a:rPr>
            <a:t>  Esta plaza demanda un costo de mantenimiento constante de </a:t>
          </a:r>
          <a:r>
            <a:rPr lang="es-GT" sz="1200" b="0" i="0">
              <a:solidFill>
                <a:srgbClr val="FF0000"/>
              </a:solidFill>
              <a:effectLst/>
              <a:latin typeface="Arial" panose="020B0604020202020204" pitchFamily="34" charset="0"/>
              <a:ea typeface="+mn-ea"/>
              <a:cs typeface="Arial" panose="020B0604020202020204" pitchFamily="34" charset="0"/>
            </a:rPr>
            <a:t>$ 350,000 anuales</a:t>
          </a:r>
          <a:r>
            <a:rPr lang="es-GT" sz="1200" b="0" i="0">
              <a:solidFill>
                <a:schemeClr val="dk1"/>
              </a:solidFill>
              <a:effectLst/>
              <a:latin typeface="Arial" panose="020B0604020202020204" pitchFamily="34" charset="0"/>
              <a:ea typeface="+mn-ea"/>
              <a:cs typeface="Arial" panose="020B0604020202020204" pitchFamily="34" charset="0"/>
            </a:rPr>
            <a:t>.  Según un estudio de mercado realizado los habitantes de la región han mostrado especial interés por esta plaza y se estima una afluencia de </a:t>
          </a:r>
          <a:r>
            <a:rPr lang="es-GT" sz="1200" b="0" i="0">
              <a:solidFill>
                <a:srgbClr val="FF0000"/>
              </a:solidFill>
              <a:effectLst/>
              <a:latin typeface="Arial" panose="020B0604020202020204" pitchFamily="34" charset="0"/>
              <a:ea typeface="+mn-ea"/>
              <a:cs typeface="Arial" panose="020B0604020202020204" pitchFamily="34" charset="0"/>
            </a:rPr>
            <a:t>30,000 automóviles mensuales y por esta razón se espera que la tarifa de parqueo puede ser $ 3.00 por automóvil</a:t>
          </a:r>
          <a:r>
            <a:rPr lang="es-GT" sz="1200" b="0" i="0">
              <a:solidFill>
                <a:schemeClr val="dk1"/>
              </a:solidFill>
              <a:effectLst/>
              <a:latin typeface="Arial" panose="020B0604020202020204" pitchFamily="34" charset="0"/>
              <a:ea typeface="+mn-ea"/>
              <a:cs typeface="Arial" panose="020B0604020202020204" pitchFamily="34" charset="0"/>
            </a:rPr>
            <a:t>.  Una importante agencia de automóviles ha solicitado un contrato de alquiler de locales por 4 años, proporcionando </a:t>
          </a:r>
          <a:r>
            <a:rPr lang="es-GT" sz="1200" b="0" i="0">
              <a:solidFill>
                <a:srgbClr val="FF0000"/>
              </a:solidFill>
              <a:effectLst/>
              <a:latin typeface="Arial" panose="020B0604020202020204" pitchFamily="34" charset="0"/>
              <a:ea typeface="+mn-ea"/>
              <a:cs typeface="Arial" panose="020B0604020202020204" pitchFamily="34" charset="0"/>
            </a:rPr>
            <a:t>$ 600,000 en el año 1 y aumentando $ 15,000 a partir del año 2 hasta el 4 </a:t>
          </a:r>
          <a:r>
            <a:rPr lang="es-GT" sz="1200" b="0" i="0">
              <a:solidFill>
                <a:schemeClr val="dk1"/>
              </a:solidFill>
              <a:effectLst/>
              <a:latin typeface="Arial" panose="020B0604020202020204" pitchFamily="34" charset="0"/>
              <a:ea typeface="+mn-ea"/>
              <a:cs typeface="Arial" panose="020B0604020202020204" pitchFamily="34" charset="0"/>
            </a:rPr>
            <a:t>(pago al final de cada año).  La publicidad de esta plaza se estima en </a:t>
          </a:r>
          <a:r>
            <a:rPr lang="es-GT" sz="1200" b="0" i="0">
              <a:solidFill>
                <a:srgbClr val="FF0000"/>
              </a:solidFill>
              <a:effectLst/>
              <a:latin typeface="Arial" panose="020B0604020202020204" pitchFamily="34" charset="0"/>
              <a:ea typeface="+mn-ea"/>
              <a:cs typeface="Arial" panose="020B0604020202020204" pitchFamily="34" charset="0"/>
            </a:rPr>
            <a:t>$ 35,000 </a:t>
          </a:r>
          <a:r>
            <a:rPr lang="es-GT" sz="1200" b="0" i="0">
              <a:solidFill>
                <a:schemeClr val="dk1"/>
              </a:solidFill>
              <a:effectLst/>
              <a:latin typeface="Arial" panose="020B0604020202020204" pitchFamily="34" charset="0"/>
              <a:ea typeface="+mn-ea"/>
              <a:cs typeface="Arial" panose="020B0604020202020204" pitchFamily="34" charset="0"/>
            </a:rPr>
            <a:t>mensuales y se pretende realizar una exhibición de autos deportivos durante los siguientes </a:t>
          </a:r>
          <a:r>
            <a:rPr lang="es-GT" sz="1200" b="0" i="0">
              <a:solidFill>
                <a:srgbClr val="FF0000"/>
              </a:solidFill>
              <a:effectLst/>
              <a:latin typeface="Arial" panose="020B0604020202020204" pitchFamily="34" charset="0"/>
              <a:ea typeface="+mn-ea"/>
              <a:cs typeface="Arial" panose="020B0604020202020204" pitchFamily="34" charset="0"/>
            </a:rPr>
            <a:t>2 años</a:t>
          </a:r>
          <a:r>
            <a:rPr lang="es-GT" sz="1200" b="0" i="0">
              <a:solidFill>
                <a:schemeClr val="dk1"/>
              </a:solidFill>
              <a:effectLst/>
              <a:latin typeface="Arial" panose="020B0604020202020204" pitchFamily="34" charset="0"/>
              <a:ea typeface="+mn-ea"/>
              <a:cs typeface="Arial" panose="020B0604020202020204" pitchFamily="34" charset="0"/>
            </a:rPr>
            <a:t>, lo cual tendrá ingresos de </a:t>
          </a:r>
          <a:r>
            <a:rPr lang="es-GT" sz="1200" b="0" i="0">
              <a:solidFill>
                <a:srgbClr val="FF0000"/>
              </a:solidFill>
              <a:effectLst/>
              <a:latin typeface="Arial" panose="020B0604020202020204" pitchFamily="34" charset="0"/>
              <a:ea typeface="+mn-ea"/>
              <a:cs typeface="Arial" panose="020B0604020202020204" pitchFamily="34" charset="0"/>
            </a:rPr>
            <a:t>$ 50,000 anuales (final de año 1 y 2).  </a:t>
          </a:r>
          <a:r>
            <a:rPr lang="es-GT" sz="1200" b="0" i="0">
              <a:solidFill>
                <a:schemeClr val="dk1"/>
              </a:solidFill>
              <a:effectLst/>
              <a:latin typeface="Arial" panose="020B0604020202020204" pitchFamily="34" charset="0"/>
              <a:ea typeface="+mn-ea"/>
              <a:cs typeface="Arial" panose="020B0604020202020204" pitchFamily="34" charset="0"/>
            </a:rPr>
            <a:t>Se estima un valor de rescate de </a:t>
          </a:r>
          <a:r>
            <a:rPr lang="es-GT" sz="1200" b="0" i="0">
              <a:solidFill>
                <a:srgbClr val="FF0000"/>
              </a:solidFill>
              <a:effectLst/>
              <a:latin typeface="Arial" panose="020B0604020202020204" pitchFamily="34" charset="0"/>
              <a:ea typeface="+mn-ea"/>
              <a:cs typeface="Arial" panose="020B0604020202020204" pitchFamily="34" charset="0"/>
            </a:rPr>
            <a:t>$ 250,000 al final del año 5</a:t>
          </a:r>
          <a:r>
            <a:rPr lang="es-GT" sz="1200" b="0" i="0">
              <a:solidFill>
                <a:schemeClr val="dk1"/>
              </a:solidFill>
              <a:effectLst/>
              <a:latin typeface="Arial" panose="020B0604020202020204" pitchFamily="34" charset="0"/>
              <a:ea typeface="+mn-ea"/>
              <a:cs typeface="Arial" panose="020B0604020202020204" pitchFamily="34" charset="0"/>
            </a:rPr>
            <a:t>. </a:t>
          </a:r>
        </a:p>
        <a:p>
          <a:endParaRPr lang="es-GT" sz="1200" b="0" i="0">
            <a:solidFill>
              <a:schemeClr val="dk1"/>
            </a:solidFill>
            <a:effectLst/>
            <a:latin typeface="Arial" panose="020B0604020202020204" pitchFamily="34" charset="0"/>
            <a:ea typeface="+mn-ea"/>
            <a:cs typeface="Arial" panose="020B0604020202020204" pitchFamily="34" charset="0"/>
          </a:endParaRPr>
        </a:p>
        <a:p>
          <a:r>
            <a:rPr lang="es-GT" sz="1200" b="0" i="0">
              <a:solidFill>
                <a:schemeClr val="dk1"/>
              </a:solidFill>
              <a:effectLst/>
              <a:latin typeface="Arial" panose="020B0604020202020204" pitchFamily="34" charset="0"/>
              <a:ea typeface="+mn-ea"/>
              <a:cs typeface="Arial" panose="020B0604020202020204" pitchFamily="34" charset="0"/>
            </a:rPr>
            <a:t>Según proyecciones financieras, de acuerdo con los costos del capital requerido para el financiamiento de los proyectos, la empresa ha estimado una tasa mínima atractiva de retorno del 2% mensual.   Para tomar la decisión, realice la evaluación con la técnica de la TIRM incremental (usando como tasa de financiamiento y de reinversión el 2% mensual).  Compruebe su respuesta calculando el VPN y el VA.</a:t>
          </a:r>
        </a:p>
        <a:p>
          <a:endParaRPr lang="es-GT"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51C8-91F8-451E-A3B2-08A9345CF18E}">
  <dimension ref="A1:AA103"/>
  <sheetViews>
    <sheetView tabSelected="1" topLeftCell="A25" zoomScale="55" zoomScaleNormal="55" workbookViewId="0">
      <selection activeCell="T103" sqref="T103"/>
    </sheetView>
  </sheetViews>
  <sheetFormatPr baseColWidth="10" defaultRowHeight="14.4" x14ac:dyDescent="0.3"/>
  <cols>
    <col min="1" max="2" width="4.77734375" bestFit="1" customWidth="1"/>
    <col min="3" max="3" width="14.5546875" bestFit="1" customWidth="1"/>
    <col min="4" max="5" width="12.44140625" bestFit="1" customWidth="1"/>
    <col min="6" max="6" width="18.33203125" customWidth="1"/>
    <col min="7" max="7" width="14" bestFit="1" customWidth="1"/>
    <col min="8" max="8" width="11.44140625" bestFit="1" customWidth="1"/>
    <col min="9" max="9" width="14" bestFit="1" customWidth="1"/>
    <col min="10" max="10" width="14.77734375" bestFit="1" customWidth="1"/>
    <col min="13" max="14" width="4.77734375" bestFit="1" customWidth="1"/>
    <col min="15" max="15" width="11.44140625" bestFit="1" customWidth="1"/>
    <col min="16" max="17" width="12.44140625" bestFit="1" customWidth="1"/>
    <col min="18" max="18" width="15.44140625" bestFit="1" customWidth="1"/>
    <col min="19" max="19" width="14.5546875" bestFit="1" customWidth="1"/>
    <col min="20" max="20" width="11.44140625" bestFit="1" customWidth="1"/>
    <col min="21" max="21" width="14.5546875" bestFit="1" customWidth="1"/>
    <col min="22" max="22" width="14.6640625" bestFit="1" customWidth="1"/>
    <col min="23" max="23" width="14" bestFit="1" customWidth="1"/>
    <col min="24" max="24" width="16.88671875" bestFit="1" customWidth="1"/>
  </cols>
  <sheetData>
    <row r="1" spans="3:4" x14ac:dyDescent="0.3">
      <c r="C1" s="43" t="s">
        <v>31</v>
      </c>
      <c r="D1" s="43"/>
    </row>
    <row r="2" spans="3:4" x14ac:dyDescent="0.3">
      <c r="C2" s="48" t="s">
        <v>27</v>
      </c>
      <c r="D2" s="48">
        <v>1225419</v>
      </c>
    </row>
    <row r="3" spans="3:4" x14ac:dyDescent="0.3">
      <c r="C3" s="48" t="s">
        <v>28</v>
      </c>
      <c r="D3" s="48">
        <v>1184519</v>
      </c>
    </row>
    <row r="4" spans="3:4" x14ac:dyDescent="0.3">
      <c r="C4" s="48" t="s">
        <v>29</v>
      </c>
      <c r="D4" s="48">
        <v>1284719</v>
      </c>
    </row>
    <row r="5" spans="3:4" x14ac:dyDescent="0.3">
      <c r="C5" s="48" t="s">
        <v>30</v>
      </c>
      <c r="D5" s="48">
        <v>1164619</v>
      </c>
    </row>
    <row r="28" spans="1:27" x14ac:dyDescent="0.3">
      <c r="A28" s="27" t="s">
        <v>11</v>
      </c>
      <c r="B28" s="28"/>
      <c r="C28" s="28"/>
      <c r="D28" s="28"/>
      <c r="E28" s="28"/>
      <c r="F28" s="28"/>
      <c r="G28" s="28"/>
      <c r="H28" s="28"/>
      <c r="I28" s="28"/>
      <c r="J28" s="29"/>
      <c r="M28" s="27" t="s">
        <v>13</v>
      </c>
      <c r="N28" s="28"/>
      <c r="O28" s="28"/>
      <c r="P28" s="28"/>
      <c r="Q28" s="28"/>
      <c r="R28" s="28"/>
      <c r="S28" s="28"/>
      <c r="T28" s="28"/>
      <c r="U28" s="28"/>
      <c r="V28" s="29"/>
      <c r="X28" s="35" t="s">
        <v>24</v>
      </c>
      <c r="Y28" s="35"/>
      <c r="Z28" s="35"/>
      <c r="AA28" s="35"/>
    </row>
    <row r="29" spans="1:27" x14ac:dyDescent="0.3">
      <c r="A29" s="20" t="s">
        <v>2</v>
      </c>
      <c r="B29" s="1" t="s">
        <v>0</v>
      </c>
      <c r="C29" s="9" t="s">
        <v>5</v>
      </c>
      <c r="D29" s="9" t="s">
        <v>6</v>
      </c>
      <c r="E29" s="9" t="s">
        <v>7</v>
      </c>
      <c r="F29" s="8" t="s">
        <v>8</v>
      </c>
      <c r="G29" s="9" t="s">
        <v>1</v>
      </c>
      <c r="H29" s="9" t="s">
        <v>3</v>
      </c>
      <c r="I29" s="1" t="s">
        <v>4</v>
      </c>
      <c r="J29" s="21" t="s">
        <v>14</v>
      </c>
      <c r="M29" s="20" t="s">
        <v>2</v>
      </c>
      <c r="N29" s="1" t="s">
        <v>0</v>
      </c>
      <c r="O29" s="9" t="s">
        <v>5</v>
      </c>
      <c r="P29" s="9" t="s">
        <v>6</v>
      </c>
      <c r="Q29" s="9" t="s">
        <v>7</v>
      </c>
      <c r="R29" s="8" t="s">
        <v>8</v>
      </c>
      <c r="S29" s="9" t="s">
        <v>1</v>
      </c>
      <c r="T29" s="9" t="s">
        <v>3</v>
      </c>
      <c r="U29" s="1" t="s">
        <v>4</v>
      </c>
      <c r="V29" s="21" t="s">
        <v>15</v>
      </c>
      <c r="X29" s="27" t="s">
        <v>16</v>
      </c>
      <c r="Y29" s="28"/>
      <c r="Z29" s="28"/>
      <c r="AA29" s="29"/>
    </row>
    <row r="30" spans="1:27" x14ac:dyDescent="0.3">
      <c r="A30" s="22">
        <v>1</v>
      </c>
      <c r="B30" s="3">
        <v>0</v>
      </c>
      <c r="C30" s="10"/>
      <c r="D30" s="10"/>
      <c r="E30" s="10"/>
      <c r="F30" s="6"/>
      <c r="G30" s="16">
        <v>2000000</v>
      </c>
      <c r="H30" s="10"/>
      <c r="I30" s="30">
        <f>G30+H30</f>
        <v>2000000</v>
      </c>
      <c r="J30" s="23">
        <f>F30-I30</f>
        <v>-2000000</v>
      </c>
      <c r="M30" s="22">
        <v>1</v>
      </c>
      <c r="N30" s="3">
        <v>0</v>
      </c>
      <c r="O30" s="10"/>
      <c r="P30" s="10"/>
      <c r="Q30" s="10"/>
      <c r="R30" s="6"/>
      <c r="S30" s="16">
        <v>2500000</v>
      </c>
      <c r="T30" s="10"/>
      <c r="U30" s="30">
        <f>S30+T30</f>
        <v>2500000</v>
      </c>
      <c r="V30" s="23">
        <f>R30-U30</f>
        <v>-2500000</v>
      </c>
      <c r="X30" s="39">
        <f>V30-J30</f>
        <v>-500000</v>
      </c>
      <c r="Y30" s="37"/>
      <c r="Z30" s="37"/>
      <c r="AA30" s="38"/>
    </row>
    <row r="31" spans="1:27" x14ac:dyDescent="0.3">
      <c r="A31" s="22"/>
      <c r="B31" s="4">
        <v>1</v>
      </c>
      <c r="C31" s="11">
        <f>22000*2</f>
        <v>44000</v>
      </c>
      <c r="D31" s="10"/>
      <c r="E31" s="10"/>
      <c r="F31" s="6">
        <f t="shared" ref="F31:F90" si="0">C31+D31+E31</f>
        <v>44000</v>
      </c>
      <c r="G31" s="10"/>
      <c r="H31" s="16">
        <v>25000</v>
      </c>
      <c r="I31" s="31">
        <f t="shared" ref="I31:I90" si="1">G31+H31</f>
        <v>25000</v>
      </c>
      <c r="J31" s="23">
        <f t="shared" ref="J31:J90" si="2">F31-I31</f>
        <v>19000</v>
      </c>
      <c r="M31" s="22"/>
      <c r="N31" s="4">
        <v>1</v>
      </c>
      <c r="O31" s="11">
        <f>30000*3</f>
        <v>90000</v>
      </c>
      <c r="P31" s="10"/>
      <c r="Q31" s="10"/>
      <c r="R31" s="6">
        <f t="shared" ref="R31:R90" si="3">O31+P31+Q31</f>
        <v>90000</v>
      </c>
      <c r="S31" s="10"/>
      <c r="T31" s="16">
        <v>35000</v>
      </c>
      <c r="U31" s="31">
        <f>S31+T31</f>
        <v>35000</v>
      </c>
      <c r="V31" s="23">
        <f>R31-U31</f>
        <v>55000</v>
      </c>
      <c r="X31" s="39">
        <f t="shared" ref="X31:X90" si="4">V31-J31</f>
        <v>36000</v>
      </c>
      <c r="Y31" s="37"/>
      <c r="Z31" s="37"/>
      <c r="AA31" s="38"/>
    </row>
    <row r="32" spans="1:27" x14ac:dyDescent="0.3">
      <c r="A32" s="22"/>
      <c r="B32" s="4">
        <v>2</v>
      </c>
      <c r="C32" s="11">
        <f t="shared" ref="C32:C90" si="5">22000*2</f>
        <v>44000</v>
      </c>
      <c r="D32" s="10"/>
      <c r="E32" s="10"/>
      <c r="F32" s="6">
        <f t="shared" si="0"/>
        <v>44000</v>
      </c>
      <c r="G32" s="10"/>
      <c r="H32" s="16">
        <v>25000</v>
      </c>
      <c r="I32" s="31">
        <f t="shared" si="1"/>
        <v>25000</v>
      </c>
      <c r="J32" s="23">
        <f t="shared" si="2"/>
        <v>19000</v>
      </c>
      <c r="M32" s="22"/>
      <c r="N32" s="4">
        <v>2</v>
      </c>
      <c r="O32" s="11">
        <f t="shared" ref="O32:O90" si="6">30000*3</f>
        <v>90000</v>
      </c>
      <c r="P32" s="10"/>
      <c r="Q32" s="10"/>
      <c r="R32" s="6">
        <f t="shared" si="3"/>
        <v>90000</v>
      </c>
      <c r="S32" s="10"/>
      <c r="T32" s="16">
        <v>35000</v>
      </c>
      <c r="U32" s="31">
        <f>S32+T32</f>
        <v>35000</v>
      </c>
      <c r="V32" s="23">
        <f>R32-U32</f>
        <v>55000</v>
      </c>
      <c r="X32" s="39">
        <f t="shared" si="4"/>
        <v>36000</v>
      </c>
      <c r="Y32" s="37"/>
      <c r="Z32" s="37"/>
      <c r="AA32" s="38"/>
    </row>
    <row r="33" spans="1:27" x14ac:dyDescent="0.3">
      <c r="A33" s="22"/>
      <c r="B33" s="4">
        <v>3</v>
      </c>
      <c r="C33" s="11">
        <f t="shared" si="5"/>
        <v>44000</v>
      </c>
      <c r="D33" s="10"/>
      <c r="E33" s="10"/>
      <c r="F33" s="6">
        <f t="shared" si="0"/>
        <v>44000</v>
      </c>
      <c r="G33" s="10"/>
      <c r="H33" s="16">
        <v>25000</v>
      </c>
      <c r="I33" s="31">
        <f t="shared" si="1"/>
        <v>25000</v>
      </c>
      <c r="J33" s="23">
        <f t="shared" si="2"/>
        <v>19000</v>
      </c>
      <c r="M33" s="22"/>
      <c r="N33" s="4">
        <v>3</v>
      </c>
      <c r="O33" s="11">
        <f t="shared" si="6"/>
        <v>90000</v>
      </c>
      <c r="P33" s="10"/>
      <c r="Q33" s="10"/>
      <c r="R33" s="6">
        <f t="shared" si="3"/>
        <v>90000</v>
      </c>
      <c r="S33" s="10"/>
      <c r="T33" s="16">
        <v>35000</v>
      </c>
      <c r="U33" s="31">
        <f>S33+T33</f>
        <v>35000</v>
      </c>
      <c r="V33" s="23">
        <f>R33-U33</f>
        <v>55000</v>
      </c>
      <c r="X33" s="39">
        <f t="shared" si="4"/>
        <v>36000</v>
      </c>
      <c r="Y33" s="37"/>
      <c r="Z33" s="37"/>
      <c r="AA33" s="38"/>
    </row>
    <row r="34" spans="1:27" x14ac:dyDescent="0.3">
      <c r="A34" s="22"/>
      <c r="B34" s="4">
        <v>4</v>
      </c>
      <c r="C34" s="11">
        <f t="shared" si="5"/>
        <v>44000</v>
      </c>
      <c r="D34" s="10"/>
      <c r="E34" s="10"/>
      <c r="F34" s="6">
        <f t="shared" si="0"/>
        <v>44000</v>
      </c>
      <c r="G34" s="10"/>
      <c r="H34" s="16">
        <v>25000</v>
      </c>
      <c r="I34" s="31">
        <f t="shared" si="1"/>
        <v>25000</v>
      </c>
      <c r="J34" s="23">
        <f t="shared" si="2"/>
        <v>19000</v>
      </c>
      <c r="M34" s="22"/>
      <c r="N34" s="4">
        <v>4</v>
      </c>
      <c r="O34" s="11">
        <f t="shared" si="6"/>
        <v>90000</v>
      </c>
      <c r="P34" s="10"/>
      <c r="Q34" s="10"/>
      <c r="R34" s="6">
        <f t="shared" si="3"/>
        <v>90000</v>
      </c>
      <c r="S34" s="10"/>
      <c r="T34" s="16">
        <v>35000</v>
      </c>
      <c r="U34" s="31">
        <f>S34+T34</f>
        <v>35000</v>
      </c>
      <c r="V34" s="23">
        <f>R34-U34</f>
        <v>55000</v>
      </c>
      <c r="X34" s="39">
        <f t="shared" si="4"/>
        <v>36000</v>
      </c>
      <c r="Y34" s="37"/>
      <c r="Z34" s="37"/>
      <c r="AA34" s="38"/>
    </row>
    <row r="35" spans="1:27" x14ac:dyDescent="0.3">
      <c r="A35" s="22"/>
      <c r="B35" s="4">
        <v>5</v>
      </c>
      <c r="C35" s="11">
        <f t="shared" si="5"/>
        <v>44000</v>
      </c>
      <c r="D35" s="10"/>
      <c r="E35" s="10"/>
      <c r="F35" s="6">
        <f t="shared" si="0"/>
        <v>44000</v>
      </c>
      <c r="G35" s="10"/>
      <c r="H35" s="16">
        <v>25000</v>
      </c>
      <c r="I35" s="31">
        <f t="shared" si="1"/>
        <v>25000</v>
      </c>
      <c r="J35" s="23">
        <f t="shared" si="2"/>
        <v>19000</v>
      </c>
      <c r="M35" s="22"/>
      <c r="N35" s="4">
        <v>5</v>
      </c>
      <c r="O35" s="11">
        <f t="shared" si="6"/>
        <v>90000</v>
      </c>
      <c r="P35" s="10"/>
      <c r="Q35" s="10"/>
      <c r="R35" s="6">
        <f t="shared" si="3"/>
        <v>90000</v>
      </c>
      <c r="S35" s="10"/>
      <c r="T35" s="16">
        <v>35000</v>
      </c>
      <c r="U35" s="31">
        <f>S35+T35</f>
        <v>35000</v>
      </c>
      <c r="V35" s="23">
        <f>R35-U35</f>
        <v>55000</v>
      </c>
      <c r="X35" s="39">
        <f t="shared" si="4"/>
        <v>36000</v>
      </c>
      <c r="Y35" s="37"/>
      <c r="Z35" s="37"/>
      <c r="AA35" s="38"/>
    </row>
    <row r="36" spans="1:27" x14ac:dyDescent="0.3">
      <c r="A36" s="22"/>
      <c r="B36" s="4">
        <v>6</v>
      </c>
      <c r="C36" s="11">
        <f t="shared" si="5"/>
        <v>44000</v>
      </c>
      <c r="D36" s="10"/>
      <c r="E36" s="10"/>
      <c r="F36" s="6">
        <f t="shared" si="0"/>
        <v>44000</v>
      </c>
      <c r="G36" s="10"/>
      <c r="H36" s="16">
        <v>25000</v>
      </c>
      <c r="I36" s="31">
        <f t="shared" si="1"/>
        <v>25000</v>
      </c>
      <c r="J36" s="23">
        <f t="shared" si="2"/>
        <v>19000</v>
      </c>
      <c r="M36" s="22"/>
      <c r="N36" s="4">
        <v>6</v>
      </c>
      <c r="O36" s="11">
        <f t="shared" si="6"/>
        <v>90000</v>
      </c>
      <c r="P36" s="10"/>
      <c r="Q36" s="10"/>
      <c r="R36" s="6">
        <f t="shared" si="3"/>
        <v>90000</v>
      </c>
      <c r="S36" s="10"/>
      <c r="T36" s="16">
        <v>35000</v>
      </c>
      <c r="U36" s="31">
        <f>S36+T36</f>
        <v>35000</v>
      </c>
      <c r="V36" s="23">
        <f>R36-U36</f>
        <v>55000</v>
      </c>
      <c r="X36" s="39">
        <f t="shared" si="4"/>
        <v>36000</v>
      </c>
      <c r="Y36" s="37"/>
      <c r="Z36" s="37"/>
      <c r="AA36" s="38"/>
    </row>
    <row r="37" spans="1:27" x14ac:dyDescent="0.3">
      <c r="A37" s="22"/>
      <c r="B37" s="4">
        <v>7</v>
      </c>
      <c r="C37" s="11">
        <f t="shared" si="5"/>
        <v>44000</v>
      </c>
      <c r="D37" s="10"/>
      <c r="E37" s="10"/>
      <c r="F37" s="6">
        <f t="shared" si="0"/>
        <v>44000</v>
      </c>
      <c r="G37" s="10"/>
      <c r="H37" s="16">
        <v>25000</v>
      </c>
      <c r="I37" s="31">
        <f t="shared" si="1"/>
        <v>25000</v>
      </c>
      <c r="J37" s="23">
        <f t="shared" si="2"/>
        <v>19000</v>
      </c>
      <c r="M37" s="22"/>
      <c r="N37" s="4">
        <v>7</v>
      </c>
      <c r="O37" s="11">
        <f t="shared" si="6"/>
        <v>90000</v>
      </c>
      <c r="P37" s="10"/>
      <c r="Q37" s="10"/>
      <c r="R37" s="6">
        <f t="shared" si="3"/>
        <v>90000</v>
      </c>
      <c r="S37" s="10"/>
      <c r="T37" s="16">
        <v>35000</v>
      </c>
      <c r="U37" s="31">
        <f>S37+T37</f>
        <v>35000</v>
      </c>
      <c r="V37" s="23">
        <f>R37-U37</f>
        <v>55000</v>
      </c>
      <c r="X37" s="39">
        <f t="shared" si="4"/>
        <v>36000</v>
      </c>
      <c r="Y37" s="37"/>
      <c r="Z37" s="37"/>
      <c r="AA37" s="38"/>
    </row>
    <row r="38" spans="1:27" x14ac:dyDescent="0.3">
      <c r="A38" s="22"/>
      <c r="B38" s="4">
        <v>8</v>
      </c>
      <c r="C38" s="11">
        <f t="shared" si="5"/>
        <v>44000</v>
      </c>
      <c r="D38" s="10"/>
      <c r="E38" s="10"/>
      <c r="F38" s="6">
        <f t="shared" si="0"/>
        <v>44000</v>
      </c>
      <c r="G38" s="10"/>
      <c r="H38" s="16">
        <v>25000</v>
      </c>
      <c r="I38" s="31">
        <f t="shared" si="1"/>
        <v>25000</v>
      </c>
      <c r="J38" s="23">
        <f t="shared" si="2"/>
        <v>19000</v>
      </c>
      <c r="M38" s="22"/>
      <c r="N38" s="4">
        <v>8</v>
      </c>
      <c r="O38" s="11">
        <f t="shared" si="6"/>
        <v>90000</v>
      </c>
      <c r="P38" s="10"/>
      <c r="Q38" s="10"/>
      <c r="R38" s="6">
        <f t="shared" si="3"/>
        <v>90000</v>
      </c>
      <c r="S38" s="10"/>
      <c r="T38" s="16">
        <v>35000</v>
      </c>
      <c r="U38" s="31">
        <f>S38+T38</f>
        <v>35000</v>
      </c>
      <c r="V38" s="23">
        <f>R38-U38</f>
        <v>55000</v>
      </c>
      <c r="X38" s="39">
        <f t="shared" si="4"/>
        <v>36000</v>
      </c>
      <c r="Y38" s="37"/>
      <c r="Z38" s="37"/>
      <c r="AA38" s="38"/>
    </row>
    <row r="39" spans="1:27" x14ac:dyDescent="0.3">
      <c r="A39" s="22"/>
      <c r="B39" s="4">
        <v>9</v>
      </c>
      <c r="C39" s="11">
        <f t="shared" si="5"/>
        <v>44000</v>
      </c>
      <c r="D39" s="10"/>
      <c r="E39" s="10"/>
      <c r="F39" s="6">
        <f t="shared" si="0"/>
        <v>44000</v>
      </c>
      <c r="G39" s="10"/>
      <c r="H39" s="16">
        <v>25000</v>
      </c>
      <c r="I39" s="31">
        <f t="shared" si="1"/>
        <v>25000</v>
      </c>
      <c r="J39" s="23">
        <f t="shared" si="2"/>
        <v>19000</v>
      </c>
      <c r="M39" s="22"/>
      <c r="N39" s="4">
        <v>9</v>
      </c>
      <c r="O39" s="11">
        <f t="shared" si="6"/>
        <v>90000</v>
      </c>
      <c r="P39" s="10"/>
      <c r="Q39" s="10"/>
      <c r="R39" s="6">
        <f t="shared" si="3"/>
        <v>90000</v>
      </c>
      <c r="S39" s="10"/>
      <c r="T39" s="16">
        <v>35000</v>
      </c>
      <c r="U39" s="31">
        <f>S39+T39</f>
        <v>35000</v>
      </c>
      <c r="V39" s="23">
        <f>R39-U39</f>
        <v>55000</v>
      </c>
      <c r="X39" s="39">
        <f t="shared" si="4"/>
        <v>36000</v>
      </c>
      <c r="Y39" s="37"/>
      <c r="Z39" s="37"/>
      <c r="AA39" s="38"/>
    </row>
    <row r="40" spans="1:27" x14ac:dyDescent="0.3">
      <c r="A40" s="22"/>
      <c r="B40" s="4">
        <v>10</v>
      </c>
      <c r="C40" s="11">
        <f t="shared" si="5"/>
        <v>44000</v>
      </c>
      <c r="D40" s="10"/>
      <c r="E40" s="10"/>
      <c r="F40" s="6">
        <f t="shared" si="0"/>
        <v>44000</v>
      </c>
      <c r="G40" s="10"/>
      <c r="H40" s="16">
        <v>25000</v>
      </c>
      <c r="I40" s="31">
        <f t="shared" si="1"/>
        <v>25000</v>
      </c>
      <c r="J40" s="23">
        <f t="shared" si="2"/>
        <v>19000</v>
      </c>
      <c r="M40" s="22"/>
      <c r="N40" s="4">
        <v>10</v>
      </c>
      <c r="O40" s="11">
        <f t="shared" si="6"/>
        <v>90000</v>
      </c>
      <c r="P40" s="10"/>
      <c r="Q40" s="10"/>
      <c r="R40" s="6">
        <f t="shared" si="3"/>
        <v>90000</v>
      </c>
      <c r="S40" s="10"/>
      <c r="T40" s="16">
        <v>35000</v>
      </c>
      <c r="U40" s="31">
        <f>S40+T40</f>
        <v>35000</v>
      </c>
      <c r="V40" s="23">
        <f>R40-U40</f>
        <v>55000</v>
      </c>
      <c r="X40" s="39">
        <f t="shared" si="4"/>
        <v>36000</v>
      </c>
      <c r="Y40" s="37"/>
      <c r="Z40" s="37"/>
      <c r="AA40" s="38"/>
    </row>
    <row r="41" spans="1:27" x14ac:dyDescent="0.3">
      <c r="A41" s="22"/>
      <c r="B41" s="4">
        <v>11</v>
      </c>
      <c r="C41" s="11">
        <f t="shared" si="5"/>
        <v>44000</v>
      </c>
      <c r="D41" s="10"/>
      <c r="E41" s="10"/>
      <c r="F41" s="6">
        <f t="shared" si="0"/>
        <v>44000</v>
      </c>
      <c r="G41" s="10"/>
      <c r="H41" s="16">
        <v>25000</v>
      </c>
      <c r="I41" s="31">
        <f t="shared" si="1"/>
        <v>25000</v>
      </c>
      <c r="J41" s="23">
        <f t="shared" si="2"/>
        <v>19000</v>
      </c>
      <c r="M41" s="22"/>
      <c r="N41" s="4">
        <v>11</v>
      </c>
      <c r="O41" s="11">
        <f t="shared" si="6"/>
        <v>90000</v>
      </c>
      <c r="P41" s="10"/>
      <c r="Q41" s="10"/>
      <c r="R41" s="6">
        <f t="shared" si="3"/>
        <v>90000</v>
      </c>
      <c r="S41" s="10"/>
      <c r="T41" s="16">
        <v>35000</v>
      </c>
      <c r="U41" s="31">
        <f>S41+T41</f>
        <v>35000</v>
      </c>
      <c r="V41" s="23">
        <f>R41-U41</f>
        <v>55000</v>
      </c>
      <c r="X41" s="39">
        <f t="shared" si="4"/>
        <v>36000</v>
      </c>
      <c r="Y41" s="37"/>
      <c r="Z41" s="37"/>
      <c r="AA41" s="38"/>
    </row>
    <row r="42" spans="1:27" x14ac:dyDescent="0.3">
      <c r="A42" s="24"/>
      <c r="B42" s="5">
        <v>12</v>
      </c>
      <c r="C42" s="12">
        <f t="shared" si="5"/>
        <v>44000</v>
      </c>
      <c r="D42" s="13">
        <v>400000</v>
      </c>
      <c r="E42" s="13">
        <v>500000</v>
      </c>
      <c r="F42" s="2">
        <f t="shared" si="0"/>
        <v>944000</v>
      </c>
      <c r="G42" s="15">
        <v>200000</v>
      </c>
      <c r="H42" s="15">
        <v>25000</v>
      </c>
      <c r="I42" s="32">
        <f t="shared" si="1"/>
        <v>225000</v>
      </c>
      <c r="J42" s="23">
        <f t="shared" si="2"/>
        <v>719000</v>
      </c>
      <c r="M42" s="24"/>
      <c r="N42" s="5">
        <v>12</v>
      </c>
      <c r="O42" s="12">
        <f t="shared" si="6"/>
        <v>90000</v>
      </c>
      <c r="P42" s="13">
        <f>600000</f>
        <v>600000</v>
      </c>
      <c r="Q42" s="13">
        <v>50000</v>
      </c>
      <c r="R42" s="2">
        <f t="shared" si="3"/>
        <v>740000</v>
      </c>
      <c r="S42" s="15">
        <v>350000</v>
      </c>
      <c r="T42" s="15">
        <v>35000</v>
      </c>
      <c r="U42" s="32">
        <f>S42+T42</f>
        <v>385000</v>
      </c>
      <c r="V42" s="23">
        <f>R42-U42</f>
        <v>355000</v>
      </c>
      <c r="X42" s="39">
        <f t="shared" si="4"/>
        <v>-364000</v>
      </c>
      <c r="Y42" s="37"/>
      <c r="Z42" s="37"/>
      <c r="AA42" s="38"/>
    </row>
    <row r="43" spans="1:27" x14ac:dyDescent="0.3">
      <c r="A43" s="22">
        <v>2</v>
      </c>
      <c r="B43" s="4">
        <v>13</v>
      </c>
      <c r="C43" s="11">
        <f t="shared" si="5"/>
        <v>44000</v>
      </c>
      <c r="D43" s="10"/>
      <c r="E43" s="10"/>
      <c r="F43" s="6">
        <f t="shared" si="0"/>
        <v>44000</v>
      </c>
      <c r="G43" s="10"/>
      <c r="H43" s="16">
        <v>25000</v>
      </c>
      <c r="I43" s="31">
        <f t="shared" si="1"/>
        <v>25000</v>
      </c>
      <c r="J43" s="23">
        <f t="shared" si="2"/>
        <v>19000</v>
      </c>
      <c r="M43" s="22">
        <v>2</v>
      </c>
      <c r="N43" s="4">
        <v>13</v>
      </c>
      <c r="O43" s="11">
        <f t="shared" si="6"/>
        <v>90000</v>
      </c>
      <c r="P43" s="10"/>
      <c r="Q43" s="10"/>
      <c r="R43" s="6">
        <f t="shared" si="3"/>
        <v>90000</v>
      </c>
      <c r="S43" s="10"/>
      <c r="T43" s="16">
        <v>35000</v>
      </c>
      <c r="U43" s="31">
        <f>S43+T43</f>
        <v>35000</v>
      </c>
      <c r="V43" s="23">
        <f>R43-U43</f>
        <v>55000</v>
      </c>
      <c r="X43" s="39">
        <f t="shared" si="4"/>
        <v>36000</v>
      </c>
      <c r="Y43" s="37"/>
      <c r="Z43" s="37"/>
      <c r="AA43" s="38"/>
    </row>
    <row r="44" spans="1:27" x14ac:dyDescent="0.3">
      <c r="A44" s="22"/>
      <c r="B44" s="4">
        <v>14</v>
      </c>
      <c r="C44" s="11">
        <f t="shared" si="5"/>
        <v>44000</v>
      </c>
      <c r="D44" s="10"/>
      <c r="E44" s="10"/>
      <c r="F44" s="6">
        <f t="shared" si="0"/>
        <v>44000</v>
      </c>
      <c r="G44" s="10"/>
      <c r="H44" s="16">
        <v>25000</v>
      </c>
      <c r="I44" s="31">
        <f t="shared" si="1"/>
        <v>25000</v>
      </c>
      <c r="J44" s="23">
        <f t="shared" si="2"/>
        <v>19000</v>
      </c>
      <c r="M44" s="22"/>
      <c r="N44" s="4">
        <v>14</v>
      </c>
      <c r="O44" s="11">
        <f t="shared" si="6"/>
        <v>90000</v>
      </c>
      <c r="P44" s="10"/>
      <c r="Q44" s="10"/>
      <c r="R44" s="6">
        <f t="shared" si="3"/>
        <v>90000</v>
      </c>
      <c r="S44" s="10"/>
      <c r="T44" s="16">
        <v>35000</v>
      </c>
      <c r="U44" s="31">
        <f>S44+T44</f>
        <v>35000</v>
      </c>
      <c r="V44" s="23">
        <f>R44-U44</f>
        <v>55000</v>
      </c>
      <c r="X44" s="39">
        <f t="shared" si="4"/>
        <v>36000</v>
      </c>
      <c r="Y44" s="37"/>
      <c r="Z44" s="37"/>
      <c r="AA44" s="38"/>
    </row>
    <row r="45" spans="1:27" x14ac:dyDescent="0.3">
      <c r="A45" s="22"/>
      <c r="B45" s="4">
        <v>15</v>
      </c>
      <c r="C45" s="11">
        <f t="shared" si="5"/>
        <v>44000</v>
      </c>
      <c r="D45" s="10"/>
      <c r="E45" s="10"/>
      <c r="F45" s="6">
        <f t="shared" si="0"/>
        <v>44000</v>
      </c>
      <c r="G45" s="10"/>
      <c r="H45" s="16">
        <v>25000</v>
      </c>
      <c r="I45" s="31">
        <f t="shared" si="1"/>
        <v>25000</v>
      </c>
      <c r="J45" s="23">
        <f t="shared" si="2"/>
        <v>19000</v>
      </c>
      <c r="M45" s="22"/>
      <c r="N45" s="4">
        <v>15</v>
      </c>
      <c r="O45" s="11">
        <f t="shared" si="6"/>
        <v>90000</v>
      </c>
      <c r="P45" s="10"/>
      <c r="Q45" s="10"/>
      <c r="R45" s="6">
        <f t="shared" si="3"/>
        <v>90000</v>
      </c>
      <c r="S45" s="10"/>
      <c r="T45" s="16">
        <v>35000</v>
      </c>
      <c r="U45" s="31">
        <f>S45+T45</f>
        <v>35000</v>
      </c>
      <c r="V45" s="23">
        <f>R45-U45</f>
        <v>55000</v>
      </c>
      <c r="X45" s="39">
        <f t="shared" si="4"/>
        <v>36000</v>
      </c>
      <c r="Y45" s="37"/>
      <c r="Z45" s="37"/>
      <c r="AA45" s="38"/>
    </row>
    <row r="46" spans="1:27" x14ac:dyDescent="0.3">
      <c r="A46" s="22"/>
      <c r="B46" s="4">
        <v>16</v>
      </c>
      <c r="C46" s="11">
        <f t="shared" si="5"/>
        <v>44000</v>
      </c>
      <c r="D46" s="10"/>
      <c r="E46" s="10"/>
      <c r="F46" s="6">
        <f t="shared" si="0"/>
        <v>44000</v>
      </c>
      <c r="G46" s="10"/>
      <c r="H46" s="16">
        <v>25000</v>
      </c>
      <c r="I46" s="31">
        <f t="shared" si="1"/>
        <v>25000</v>
      </c>
      <c r="J46" s="23">
        <f t="shared" si="2"/>
        <v>19000</v>
      </c>
      <c r="M46" s="22"/>
      <c r="N46" s="4">
        <v>16</v>
      </c>
      <c r="O46" s="11">
        <f t="shared" si="6"/>
        <v>90000</v>
      </c>
      <c r="P46" s="10"/>
      <c r="Q46" s="10"/>
      <c r="R46" s="6">
        <f t="shared" si="3"/>
        <v>90000</v>
      </c>
      <c r="S46" s="10"/>
      <c r="T46" s="16">
        <v>35000</v>
      </c>
      <c r="U46" s="31">
        <f>S46+T46</f>
        <v>35000</v>
      </c>
      <c r="V46" s="23">
        <f>R46-U46</f>
        <v>55000</v>
      </c>
      <c r="X46" s="39">
        <f t="shared" si="4"/>
        <v>36000</v>
      </c>
      <c r="Y46" s="37"/>
      <c r="Z46" s="37"/>
      <c r="AA46" s="38"/>
    </row>
    <row r="47" spans="1:27" x14ac:dyDescent="0.3">
      <c r="A47" s="22"/>
      <c r="B47" s="4">
        <v>17</v>
      </c>
      <c r="C47" s="11">
        <f t="shared" si="5"/>
        <v>44000</v>
      </c>
      <c r="D47" s="10"/>
      <c r="E47" s="10"/>
      <c r="F47" s="6">
        <f t="shared" si="0"/>
        <v>44000</v>
      </c>
      <c r="G47" s="10"/>
      <c r="H47" s="16">
        <v>25000</v>
      </c>
      <c r="I47" s="31">
        <f t="shared" si="1"/>
        <v>25000</v>
      </c>
      <c r="J47" s="23">
        <f t="shared" si="2"/>
        <v>19000</v>
      </c>
      <c r="M47" s="22"/>
      <c r="N47" s="4">
        <v>17</v>
      </c>
      <c r="O47" s="11">
        <f t="shared" si="6"/>
        <v>90000</v>
      </c>
      <c r="P47" s="10"/>
      <c r="Q47" s="10"/>
      <c r="R47" s="6">
        <f t="shared" si="3"/>
        <v>90000</v>
      </c>
      <c r="S47" s="10"/>
      <c r="T47" s="16">
        <v>35000</v>
      </c>
      <c r="U47" s="31">
        <f>S47+T47</f>
        <v>35000</v>
      </c>
      <c r="V47" s="23">
        <f>R47-U47</f>
        <v>55000</v>
      </c>
      <c r="X47" s="39">
        <f t="shared" si="4"/>
        <v>36000</v>
      </c>
      <c r="Y47" s="37"/>
      <c r="Z47" s="37"/>
      <c r="AA47" s="38"/>
    </row>
    <row r="48" spans="1:27" x14ac:dyDescent="0.3">
      <c r="A48" s="22"/>
      <c r="B48" s="4">
        <v>18</v>
      </c>
      <c r="C48" s="11">
        <f t="shared" si="5"/>
        <v>44000</v>
      </c>
      <c r="D48" s="10"/>
      <c r="E48" s="10"/>
      <c r="F48" s="6">
        <f t="shared" si="0"/>
        <v>44000</v>
      </c>
      <c r="G48" s="10"/>
      <c r="H48" s="16">
        <v>25000</v>
      </c>
      <c r="I48" s="31">
        <f t="shared" si="1"/>
        <v>25000</v>
      </c>
      <c r="J48" s="23">
        <f t="shared" si="2"/>
        <v>19000</v>
      </c>
      <c r="M48" s="22"/>
      <c r="N48" s="4">
        <v>18</v>
      </c>
      <c r="O48" s="11">
        <f t="shared" si="6"/>
        <v>90000</v>
      </c>
      <c r="P48" s="10"/>
      <c r="Q48" s="10"/>
      <c r="R48" s="6">
        <f t="shared" si="3"/>
        <v>90000</v>
      </c>
      <c r="S48" s="10"/>
      <c r="T48" s="16">
        <v>35000</v>
      </c>
      <c r="U48" s="31">
        <f>S48+T48</f>
        <v>35000</v>
      </c>
      <c r="V48" s="23">
        <f>R48-U48</f>
        <v>55000</v>
      </c>
      <c r="X48" s="39">
        <f t="shared" si="4"/>
        <v>36000</v>
      </c>
      <c r="Y48" s="37"/>
      <c r="Z48" s="37"/>
      <c r="AA48" s="38"/>
    </row>
    <row r="49" spans="1:27" x14ac:dyDescent="0.3">
      <c r="A49" s="22"/>
      <c r="B49" s="4">
        <v>19</v>
      </c>
      <c r="C49" s="11">
        <f t="shared" si="5"/>
        <v>44000</v>
      </c>
      <c r="D49" s="10"/>
      <c r="E49" s="10"/>
      <c r="F49" s="6">
        <f t="shared" si="0"/>
        <v>44000</v>
      </c>
      <c r="G49" s="10"/>
      <c r="H49" s="16">
        <v>25000</v>
      </c>
      <c r="I49" s="31">
        <f t="shared" si="1"/>
        <v>25000</v>
      </c>
      <c r="J49" s="23">
        <f t="shared" si="2"/>
        <v>19000</v>
      </c>
      <c r="M49" s="22"/>
      <c r="N49" s="4">
        <v>19</v>
      </c>
      <c r="O49" s="11">
        <f t="shared" si="6"/>
        <v>90000</v>
      </c>
      <c r="P49" s="10"/>
      <c r="Q49" s="10"/>
      <c r="R49" s="6">
        <f t="shared" si="3"/>
        <v>90000</v>
      </c>
      <c r="S49" s="10"/>
      <c r="T49" s="16">
        <v>35000</v>
      </c>
      <c r="U49" s="31">
        <f>S49+T49</f>
        <v>35000</v>
      </c>
      <c r="V49" s="23">
        <f>R49-U49</f>
        <v>55000</v>
      </c>
      <c r="X49" s="39">
        <f t="shared" si="4"/>
        <v>36000</v>
      </c>
      <c r="Y49" s="37"/>
      <c r="Z49" s="37"/>
      <c r="AA49" s="38"/>
    </row>
    <row r="50" spans="1:27" x14ac:dyDescent="0.3">
      <c r="A50" s="22"/>
      <c r="B50" s="4">
        <v>20</v>
      </c>
      <c r="C50" s="11">
        <f t="shared" si="5"/>
        <v>44000</v>
      </c>
      <c r="D50" s="10"/>
      <c r="E50" s="10"/>
      <c r="F50" s="6">
        <f t="shared" si="0"/>
        <v>44000</v>
      </c>
      <c r="G50" s="10"/>
      <c r="H50" s="16">
        <v>25000</v>
      </c>
      <c r="I50" s="31">
        <f t="shared" si="1"/>
        <v>25000</v>
      </c>
      <c r="J50" s="23">
        <f t="shared" si="2"/>
        <v>19000</v>
      </c>
      <c r="M50" s="22"/>
      <c r="N50" s="4">
        <v>20</v>
      </c>
      <c r="O50" s="11">
        <f t="shared" si="6"/>
        <v>90000</v>
      </c>
      <c r="P50" s="10"/>
      <c r="Q50" s="10"/>
      <c r="R50" s="6">
        <f t="shared" si="3"/>
        <v>90000</v>
      </c>
      <c r="S50" s="10"/>
      <c r="T50" s="16">
        <v>35000</v>
      </c>
      <c r="U50" s="31">
        <f>S50+T50</f>
        <v>35000</v>
      </c>
      <c r="V50" s="23">
        <f>R50-U50</f>
        <v>55000</v>
      </c>
      <c r="X50" s="39">
        <f t="shared" si="4"/>
        <v>36000</v>
      </c>
      <c r="Y50" s="37"/>
      <c r="Z50" s="37"/>
      <c r="AA50" s="38"/>
    </row>
    <row r="51" spans="1:27" x14ac:dyDescent="0.3">
      <c r="A51" s="22"/>
      <c r="B51" s="4">
        <v>21</v>
      </c>
      <c r="C51" s="11">
        <f t="shared" si="5"/>
        <v>44000</v>
      </c>
      <c r="D51" s="10"/>
      <c r="E51" s="10"/>
      <c r="F51" s="6">
        <f t="shared" si="0"/>
        <v>44000</v>
      </c>
      <c r="G51" s="10"/>
      <c r="H51" s="16">
        <v>25000</v>
      </c>
      <c r="I51" s="31">
        <f t="shared" si="1"/>
        <v>25000</v>
      </c>
      <c r="J51" s="23">
        <f t="shared" si="2"/>
        <v>19000</v>
      </c>
      <c r="M51" s="22"/>
      <c r="N51" s="4">
        <v>21</v>
      </c>
      <c r="O51" s="11">
        <f t="shared" si="6"/>
        <v>90000</v>
      </c>
      <c r="P51" s="10"/>
      <c r="Q51" s="10"/>
      <c r="R51" s="6">
        <f t="shared" si="3"/>
        <v>90000</v>
      </c>
      <c r="S51" s="10"/>
      <c r="T51" s="16">
        <v>35000</v>
      </c>
      <c r="U51" s="31">
        <f>S51+T51</f>
        <v>35000</v>
      </c>
      <c r="V51" s="23">
        <f>R51-U51</f>
        <v>55000</v>
      </c>
      <c r="X51" s="39">
        <f t="shared" si="4"/>
        <v>36000</v>
      </c>
      <c r="Y51" s="37"/>
      <c r="Z51" s="37"/>
      <c r="AA51" s="38"/>
    </row>
    <row r="52" spans="1:27" x14ac:dyDescent="0.3">
      <c r="A52" s="22"/>
      <c r="B52" s="4">
        <v>22</v>
      </c>
      <c r="C52" s="11">
        <f t="shared" si="5"/>
        <v>44000</v>
      </c>
      <c r="D52" s="10"/>
      <c r="E52" s="10"/>
      <c r="F52" s="6">
        <f t="shared" si="0"/>
        <v>44000</v>
      </c>
      <c r="G52" s="10"/>
      <c r="H52" s="16">
        <v>25000</v>
      </c>
      <c r="I52" s="31">
        <f t="shared" si="1"/>
        <v>25000</v>
      </c>
      <c r="J52" s="23">
        <f t="shared" si="2"/>
        <v>19000</v>
      </c>
      <c r="M52" s="22"/>
      <c r="N52" s="4">
        <v>22</v>
      </c>
      <c r="O52" s="11">
        <f t="shared" si="6"/>
        <v>90000</v>
      </c>
      <c r="P52" s="10"/>
      <c r="Q52" s="10"/>
      <c r="R52" s="6">
        <f t="shared" si="3"/>
        <v>90000</v>
      </c>
      <c r="S52" s="10"/>
      <c r="T52" s="16">
        <v>35000</v>
      </c>
      <c r="U52" s="31">
        <f>S52+T52</f>
        <v>35000</v>
      </c>
      <c r="V52" s="23">
        <f>R52-U52</f>
        <v>55000</v>
      </c>
      <c r="X52" s="39">
        <f t="shared" si="4"/>
        <v>36000</v>
      </c>
      <c r="Y52" s="37"/>
      <c r="Z52" s="37"/>
      <c r="AA52" s="38"/>
    </row>
    <row r="53" spans="1:27" x14ac:dyDescent="0.3">
      <c r="A53" s="22"/>
      <c r="B53" s="4">
        <v>23</v>
      </c>
      <c r="C53" s="11">
        <f t="shared" si="5"/>
        <v>44000</v>
      </c>
      <c r="D53" s="10"/>
      <c r="E53" s="10"/>
      <c r="F53" s="6">
        <f t="shared" si="0"/>
        <v>44000</v>
      </c>
      <c r="G53" s="10"/>
      <c r="H53" s="16">
        <v>25000</v>
      </c>
      <c r="I53" s="31">
        <f t="shared" si="1"/>
        <v>25000</v>
      </c>
      <c r="J53" s="23">
        <f t="shared" si="2"/>
        <v>19000</v>
      </c>
      <c r="M53" s="22"/>
      <c r="N53" s="4">
        <v>23</v>
      </c>
      <c r="O53" s="11">
        <f t="shared" si="6"/>
        <v>90000</v>
      </c>
      <c r="P53" s="10"/>
      <c r="Q53" s="10"/>
      <c r="R53" s="6">
        <f t="shared" si="3"/>
        <v>90000</v>
      </c>
      <c r="S53" s="10"/>
      <c r="T53" s="16">
        <v>35000</v>
      </c>
      <c r="U53" s="31">
        <f>S53+T53</f>
        <v>35000</v>
      </c>
      <c r="V53" s="23">
        <f>R53-U53</f>
        <v>55000</v>
      </c>
      <c r="X53" s="39">
        <f t="shared" si="4"/>
        <v>36000</v>
      </c>
      <c r="Y53" s="37"/>
      <c r="Z53" s="37"/>
      <c r="AA53" s="38"/>
    </row>
    <row r="54" spans="1:27" x14ac:dyDescent="0.3">
      <c r="A54" s="24"/>
      <c r="B54" s="5">
        <v>24</v>
      </c>
      <c r="C54" s="12">
        <f t="shared" si="5"/>
        <v>44000</v>
      </c>
      <c r="D54" s="13">
        <v>400000</v>
      </c>
      <c r="E54" s="13">
        <f>E42+60000</f>
        <v>560000</v>
      </c>
      <c r="F54" s="2">
        <f t="shared" si="0"/>
        <v>1004000</v>
      </c>
      <c r="G54" s="15">
        <f>20000+200000</f>
        <v>220000</v>
      </c>
      <c r="H54" s="15">
        <v>25000</v>
      </c>
      <c r="I54" s="32">
        <f t="shared" si="1"/>
        <v>245000</v>
      </c>
      <c r="J54" s="23">
        <f t="shared" si="2"/>
        <v>759000</v>
      </c>
      <c r="M54" s="24"/>
      <c r="N54" s="5">
        <v>24</v>
      </c>
      <c r="O54" s="12">
        <f t="shared" si="6"/>
        <v>90000</v>
      </c>
      <c r="P54" s="13">
        <f>P42+15000</f>
        <v>615000</v>
      </c>
      <c r="Q54" s="13">
        <v>50000</v>
      </c>
      <c r="R54" s="2">
        <f t="shared" si="3"/>
        <v>755000</v>
      </c>
      <c r="S54" s="15">
        <v>350000</v>
      </c>
      <c r="T54" s="15">
        <v>35000</v>
      </c>
      <c r="U54" s="32">
        <f>S54+T54</f>
        <v>385000</v>
      </c>
      <c r="V54" s="23">
        <f>R54-U54</f>
        <v>370000</v>
      </c>
      <c r="X54" s="39">
        <f t="shared" si="4"/>
        <v>-389000</v>
      </c>
      <c r="Y54" s="37"/>
      <c r="Z54" s="37"/>
      <c r="AA54" s="38"/>
    </row>
    <row r="55" spans="1:27" x14ac:dyDescent="0.3">
      <c r="A55" s="25">
        <v>3</v>
      </c>
      <c r="B55" s="3">
        <v>25</v>
      </c>
      <c r="C55" s="11">
        <f t="shared" si="5"/>
        <v>44000</v>
      </c>
      <c r="D55" s="10"/>
      <c r="E55" s="10"/>
      <c r="F55" s="6">
        <f t="shared" si="0"/>
        <v>44000</v>
      </c>
      <c r="G55" s="17"/>
      <c r="H55" s="16">
        <v>25000</v>
      </c>
      <c r="I55" s="31">
        <f t="shared" si="1"/>
        <v>25000</v>
      </c>
      <c r="J55" s="23">
        <f t="shared" si="2"/>
        <v>19000</v>
      </c>
      <c r="M55" s="25">
        <v>3</v>
      </c>
      <c r="N55" s="3">
        <v>25</v>
      </c>
      <c r="O55" s="11">
        <f t="shared" si="6"/>
        <v>90000</v>
      </c>
      <c r="P55" s="10"/>
      <c r="Q55" s="10"/>
      <c r="R55" s="6">
        <f t="shared" si="3"/>
        <v>90000</v>
      </c>
      <c r="S55" s="17"/>
      <c r="T55" s="16"/>
      <c r="U55" s="31">
        <f>S55+T55</f>
        <v>0</v>
      </c>
      <c r="V55" s="23">
        <f>R55-U55</f>
        <v>90000</v>
      </c>
      <c r="X55" s="39">
        <f t="shared" si="4"/>
        <v>71000</v>
      </c>
      <c r="Y55" s="37"/>
      <c r="Z55" s="37"/>
      <c r="AA55" s="38"/>
    </row>
    <row r="56" spans="1:27" x14ac:dyDescent="0.3">
      <c r="A56" s="22"/>
      <c r="B56" s="4">
        <v>26</v>
      </c>
      <c r="C56" s="11">
        <f t="shared" si="5"/>
        <v>44000</v>
      </c>
      <c r="D56" s="10"/>
      <c r="E56" s="10"/>
      <c r="F56" s="6">
        <f t="shared" si="0"/>
        <v>44000</v>
      </c>
      <c r="G56" s="10"/>
      <c r="H56" s="16">
        <v>25000</v>
      </c>
      <c r="I56" s="31">
        <f t="shared" si="1"/>
        <v>25000</v>
      </c>
      <c r="J56" s="23">
        <f t="shared" si="2"/>
        <v>19000</v>
      </c>
      <c r="M56" s="22"/>
      <c r="N56" s="4">
        <v>26</v>
      </c>
      <c r="O56" s="11">
        <f t="shared" si="6"/>
        <v>90000</v>
      </c>
      <c r="P56" s="10"/>
      <c r="Q56" s="10"/>
      <c r="R56" s="6">
        <f t="shared" si="3"/>
        <v>90000</v>
      </c>
      <c r="S56" s="10"/>
      <c r="T56" s="16"/>
      <c r="U56" s="31">
        <f>S56+T56</f>
        <v>0</v>
      </c>
      <c r="V56" s="23">
        <f>R56-U56</f>
        <v>90000</v>
      </c>
      <c r="X56" s="39">
        <f t="shared" si="4"/>
        <v>71000</v>
      </c>
      <c r="Y56" s="37"/>
      <c r="Z56" s="37"/>
      <c r="AA56" s="38"/>
    </row>
    <row r="57" spans="1:27" x14ac:dyDescent="0.3">
      <c r="A57" s="22"/>
      <c r="B57" s="4">
        <v>27</v>
      </c>
      <c r="C57" s="11">
        <f t="shared" si="5"/>
        <v>44000</v>
      </c>
      <c r="D57" s="10"/>
      <c r="E57" s="10"/>
      <c r="F57" s="6">
        <f t="shared" si="0"/>
        <v>44000</v>
      </c>
      <c r="G57" s="10"/>
      <c r="H57" s="16">
        <v>25000</v>
      </c>
      <c r="I57" s="31">
        <f t="shared" si="1"/>
        <v>25000</v>
      </c>
      <c r="J57" s="23">
        <f t="shared" si="2"/>
        <v>19000</v>
      </c>
      <c r="M57" s="22"/>
      <c r="N57" s="4">
        <v>27</v>
      </c>
      <c r="O57" s="11">
        <f t="shared" si="6"/>
        <v>90000</v>
      </c>
      <c r="P57" s="10"/>
      <c r="Q57" s="10"/>
      <c r="R57" s="6">
        <f t="shared" si="3"/>
        <v>90000</v>
      </c>
      <c r="S57" s="10"/>
      <c r="T57" s="16"/>
      <c r="U57" s="31">
        <f>S57+T57</f>
        <v>0</v>
      </c>
      <c r="V57" s="23">
        <f>R57-U57</f>
        <v>90000</v>
      </c>
      <c r="X57" s="39">
        <f t="shared" si="4"/>
        <v>71000</v>
      </c>
      <c r="Y57" s="37"/>
      <c r="Z57" s="37"/>
      <c r="AA57" s="38"/>
    </row>
    <row r="58" spans="1:27" x14ac:dyDescent="0.3">
      <c r="A58" s="22"/>
      <c r="B58" s="4">
        <v>28</v>
      </c>
      <c r="C58" s="11">
        <f t="shared" si="5"/>
        <v>44000</v>
      </c>
      <c r="D58" s="10"/>
      <c r="E58" s="10"/>
      <c r="F58" s="6">
        <f t="shared" si="0"/>
        <v>44000</v>
      </c>
      <c r="G58" s="10"/>
      <c r="H58" s="16">
        <v>25000</v>
      </c>
      <c r="I58" s="31">
        <f t="shared" si="1"/>
        <v>25000</v>
      </c>
      <c r="J58" s="23">
        <f t="shared" si="2"/>
        <v>19000</v>
      </c>
      <c r="M58" s="22"/>
      <c r="N58" s="4">
        <v>28</v>
      </c>
      <c r="O58" s="11">
        <f t="shared" si="6"/>
        <v>90000</v>
      </c>
      <c r="P58" s="10"/>
      <c r="Q58" s="10"/>
      <c r="R58" s="6">
        <f t="shared" si="3"/>
        <v>90000</v>
      </c>
      <c r="S58" s="10"/>
      <c r="T58" s="16"/>
      <c r="U58" s="31">
        <f>S58+T58</f>
        <v>0</v>
      </c>
      <c r="V58" s="23">
        <f>R58-U58</f>
        <v>90000</v>
      </c>
      <c r="X58" s="39">
        <f t="shared" si="4"/>
        <v>71000</v>
      </c>
      <c r="Y58" s="37"/>
      <c r="Z58" s="37"/>
      <c r="AA58" s="38"/>
    </row>
    <row r="59" spans="1:27" x14ac:dyDescent="0.3">
      <c r="A59" s="22"/>
      <c r="B59" s="4">
        <v>29</v>
      </c>
      <c r="C59" s="11">
        <f t="shared" si="5"/>
        <v>44000</v>
      </c>
      <c r="D59" s="10"/>
      <c r="E59" s="10"/>
      <c r="F59" s="6">
        <f t="shared" si="0"/>
        <v>44000</v>
      </c>
      <c r="G59" s="10"/>
      <c r="H59" s="16">
        <v>25000</v>
      </c>
      <c r="I59" s="31">
        <f t="shared" si="1"/>
        <v>25000</v>
      </c>
      <c r="J59" s="23">
        <f t="shared" si="2"/>
        <v>19000</v>
      </c>
      <c r="M59" s="22"/>
      <c r="N59" s="4">
        <v>29</v>
      </c>
      <c r="O59" s="11">
        <f t="shared" si="6"/>
        <v>90000</v>
      </c>
      <c r="P59" s="10"/>
      <c r="Q59" s="10"/>
      <c r="R59" s="6">
        <f t="shared" si="3"/>
        <v>90000</v>
      </c>
      <c r="S59" s="10"/>
      <c r="T59" s="16"/>
      <c r="U59" s="31">
        <f>S59+T59</f>
        <v>0</v>
      </c>
      <c r="V59" s="23">
        <f>R59-U59</f>
        <v>90000</v>
      </c>
      <c r="X59" s="39">
        <f t="shared" si="4"/>
        <v>71000</v>
      </c>
      <c r="Y59" s="37"/>
      <c r="Z59" s="37"/>
      <c r="AA59" s="38"/>
    </row>
    <row r="60" spans="1:27" x14ac:dyDescent="0.3">
      <c r="A60" s="22"/>
      <c r="B60" s="4">
        <v>30</v>
      </c>
      <c r="C60" s="11">
        <f t="shared" si="5"/>
        <v>44000</v>
      </c>
      <c r="D60" s="10"/>
      <c r="E60" s="10"/>
      <c r="F60" s="6">
        <f t="shared" si="0"/>
        <v>44000</v>
      </c>
      <c r="G60" s="10"/>
      <c r="H60" s="16">
        <v>25000</v>
      </c>
      <c r="I60" s="31">
        <f t="shared" si="1"/>
        <v>25000</v>
      </c>
      <c r="J60" s="23">
        <f t="shared" si="2"/>
        <v>19000</v>
      </c>
      <c r="M60" s="22"/>
      <c r="N60" s="4">
        <v>30</v>
      </c>
      <c r="O60" s="11">
        <f t="shared" si="6"/>
        <v>90000</v>
      </c>
      <c r="P60" s="10"/>
      <c r="Q60" s="10"/>
      <c r="R60" s="6">
        <f t="shared" si="3"/>
        <v>90000</v>
      </c>
      <c r="S60" s="10"/>
      <c r="T60" s="16"/>
      <c r="U60" s="31">
        <f>S60+T60</f>
        <v>0</v>
      </c>
      <c r="V60" s="23">
        <f>R60-U60</f>
        <v>90000</v>
      </c>
      <c r="X60" s="39">
        <f t="shared" si="4"/>
        <v>71000</v>
      </c>
      <c r="Y60" s="37"/>
      <c r="Z60" s="37"/>
      <c r="AA60" s="38"/>
    </row>
    <row r="61" spans="1:27" x14ac:dyDescent="0.3">
      <c r="A61" s="22"/>
      <c r="B61" s="4">
        <v>31</v>
      </c>
      <c r="C61" s="11">
        <f t="shared" si="5"/>
        <v>44000</v>
      </c>
      <c r="D61" s="10"/>
      <c r="E61" s="10"/>
      <c r="F61" s="6">
        <f t="shared" si="0"/>
        <v>44000</v>
      </c>
      <c r="G61" s="10"/>
      <c r="H61" s="16">
        <v>25000</v>
      </c>
      <c r="I61" s="31">
        <f t="shared" si="1"/>
        <v>25000</v>
      </c>
      <c r="J61" s="23">
        <f t="shared" si="2"/>
        <v>19000</v>
      </c>
      <c r="M61" s="22"/>
      <c r="N61" s="4">
        <v>31</v>
      </c>
      <c r="O61" s="11">
        <f t="shared" si="6"/>
        <v>90000</v>
      </c>
      <c r="P61" s="10"/>
      <c r="Q61" s="10"/>
      <c r="R61" s="6">
        <f t="shared" si="3"/>
        <v>90000</v>
      </c>
      <c r="S61" s="10"/>
      <c r="T61" s="16"/>
      <c r="U61" s="31">
        <f>S61+T61</f>
        <v>0</v>
      </c>
      <c r="V61" s="23">
        <f>R61-U61</f>
        <v>90000</v>
      </c>
      <c r="X61" s="39">
        <f t="shared" si="4"/>
        <v>71000</v>
      </c>
      <c r="Y61" s="37"/>
      <c r="Z61" s="37"/>
      <c r="AA61" s="38"/>
    </row>
    <row r="62" spans="1:27" x14ac:dyDescent="0.3">
      <c r="A62" s="22"/>
      <c r="B62" s="4">
        <v>32</v>
      </c>
      <c r="C62" s="11">
        <f t="shared" si="5"/>
        <v>44000</v>
      </c>
      <c r="D62" s="10"/>
      <c r="E62" s="10"/>
      <c r="F62" s="6">
        <f t="shared" si="0"/>
        <v>44000</v>
      </c>
      <c r="G62" s="10"/>
      <c r="H62" s="16">
        <v>25000</v>
      </c>
      <c r="I62" s="31">
        <f t="shared" si="1"/>
        <v>25000</v>
      </c>
      <c r="J62" s="23">
        <f t="shared" si="2"/>
        <v>19000</v>
      </c>
      <c r="M62" s="22"/>
      <c r="N62" s="4">
        <v>32</v>
      </c>
      <c r="O62" s="11">
        <f t="shared" si="6"/>
        <v>90000</v>
      </c>
      <c r="P62" s="10"/>
      <c r="Q62" s="10"/>
      <c r="R62" s="6">
        <f t="shared" si="3"/>
        <v>90000</v>
      </c>
      <c r="S62" s="10"/>
      <c r="T62" s="16"/>
      <c r="U62" s="31">
        <f>S62+T62</f>
        <v>0</v>
      </c>
      <c r="V62" s="23">
        <f>R62-U62</f>
        <v>90000</v>
      </c>
      <c r="X62" s="39">
        <f t="shared" si="4"/>
        <v>71000</v>
      </c>
      <c r="Y62" s="37"/>
      <c r="Z62" s="37"/>
      <c r="AA62" s="38"/>
    </row>
    <row r="63" spans="1:27" x14ac:dyDescent="0.3">
      <c r="A63" s="22"/>
      <c r="B63" s="4">
        <v>33</v>
      </c>
      <c r="C63" s="11">
        <f t="shared" si="5"/>
        <v>44000</v>
      </c>
      <c r="D63" s="10"/>
      <c r="E63" s="10"/>
      <c r="F63" s="6">
        <f t="shared" si="0"/>
        <v>44000</v>
      </c>
      <c r="G63" s="10"/>
      <c r="H63" s="16">
        <v>25000</v>
      </c>
      <c r="I63" s="31">
        <f t="shared" si="1"/>
        <v>25000</v>
      </c>
      <c r="J63" s="23">
        <f t="shared" si="2"/>
        <v>19000</v>
      </c>
      <c r="M63" s="22"/>
      <c r="N63" s="4">
        <v>33</v>
      </c>
      <c r="O63" s="11">
        <f t="shared" si="6"/>
        <v>90000</v>
      </c>
      <c r="P63" s="10"/>
      <c r="Q63" s="10"/>
      <c r="R63" s="6">
        <f t="shared" si="3"/>
        <v>90000</v>
      </c>
      <c r="S63" s="10"/>
      <c r="T63" s="16"/>
      <c r="U63" s="31">
        <f>S63+T63</f>
        <v>0</v>
      </c>
      <c r="V63" s="23">
        <f>R63-U63</f>
        <v>90000</v>
      </c>
      <c r="X63" s="39">
        <f t="shared" si="4"/>
        <v>71000</v>
      </c>
      <c r="Y63" s="37"/>
      <c r="Z63" s="37"/>
      <c r="AA63" s="38"/>
    </row>
    <row r="64" spans="1:27" x14ac:dyDescent="0.3">
      <c r="A64" s="22"/>
      <c r="B64" s="4">
        <v>34</v>
      </c>
      <c r="C64" s="11">
        <f t="shared" si="5"/>
        <v>44000</v>
      </c>
      <c r="D64" s="10"/>
      <c r="E64" s="10"/>
      <c r="F64" s="6">
        <f t="shared" si="0"/>
        <v>44000</v>
      </c>
      <c r="G64" s="10"/>
      <c r="H64" s="16">
        <v>25000</v>
      </c>
      <c r="I64" s="31">
        <f t="shared" si="1"/>
        <v>25000</v>
      </c>
      <c r="J64" s="23">
        <f t="shared" si="2"/>
        <v>19000</v>
      </c>
      <c r="M64" s="22"/>
      <c r="N64" s="4">
        <v>34</v>
      </c>
      <c r="O64" s="11">
        <f t="shared" si="6"/>
        <v>90000</v>
      </c>
      <c r="P64" s="10"/>
      <c r="Q64" s="10"/>
      <c r="R64" s="6">
        <f t="shared" si="3"/>
        <v>90000</v>
      </c>
      <c r="S64" s="10"/>
      <c r="T64" s="16"/>
      <c r="U64" s="31">
        <f>S64+T64</f>
        <v>0</v>
      </c>
      <c r="V64" s="23">
        <f>R64-U64</f>
        <v>90000</v>
      </c>
      <c r="X64" s="39">
        <f t="shared" si="4"/>
        <v>71000</v>
      </c>
      <c r="Y64" s="37"/>
      <c r="Z64" s="37"/>
      <c r="AA64" s="38"/>
    </row>
    <row r="65" spans="1:27" x14ac:dyDescent="0.3">
      <c r="A65" s="22"/>
      <c r="B65" s="4">
        <v>35</v>
      </c>
      <c r="C65" s="11">
        <f t="shared" si="5"/>
        <v>44000</v>
      </c>
      <c r="D65" s="10"/>
      <c r="E65" s="10"/>
      <c r="F65" s="6">
        <f t="shared" si="0"/>
        <v>44000</v>
      </c>
      <c r="G65" s="10"/>
      <c r="H65" s="16">
        <v>25000</v>
      </c>
      <c r="I65" s="31">
        <f t="shared" si="1"/>
        <v>25000</v>
      </c>
      <c r="J65" s="23">
        <f t="shared" si="2"/>
        <v>19000</v>
      </c>
      <c r="M65" s="22"/>
      <c r="N65" s="4">
        <v>35</v>
      </c>
      <c r="O65" s="11">
        <f t="shared" si="6"/>
        <v>90000</v>
      </c>
      <c r="P65" s="10"/>
      <c r="Q65" s="10"/>
      <c r="R65" s="6">
        <f t="shared" si="3"/>
        <v>90000</v>
      </c>
      <c r="S65" s="10"/>
      <c r="T65" s="16"/>
      <c r="U65" s="31">
        <f>S65+T65</f>
        <v>0</v>
      </c>
      <c r="V65" s="23">
        <f>R65-U65</f>
        <v>90000</v>
      </c>
      <c r="X65" s="39">
        <f t="shared" si="4"/>
        <v>71000</v>
      </c>
      <c r="Y65" s="37"/>
      <c r="Z65" s="37"/>
      <c r="AA65" s="38"/>
    </row>
    <row r="66" spans="1:27" x14ac:dyDescent="0.3">
      <c r="A66" s="24"/>
      <c r="B66" s="5">
        <v>36</v>
      </c>
      <c r="C66" s="12">
        <f t="shared" si="5"/>
        <v>44000</v>
      </c>
      <c r="D66" s="13">
        <v>400000</v>
      </c>
      <c r="E66" s="13">
        <f>E54+60000</f>
        <v>620000</v>
      </c>
      <c r="F66" s="2">
        <f t="shared" si="0"/>
        <v>1064000</v>
      </c>
      <c r="G66" s="13">
        <f>G54+20000</f>
        <v>240000</v>
      </c>
      <c r="H66" s="15">
        <v>25000</v>
      </c>
      <c r="I66" s="32">
        <f t="shared" si="1"/>
        <v>265000</v>
      </c>
      <c r="J66" s="23">
        <f t="shared" si="2"/>
        <v>799000</v>
      </c>
      <c r="M66" s="24"/>
      <c r="N66" s="5">
        <v>36</v>
      </c>
      <c r="O66" s="12">
        <f t="shared" si="6"/>
        <v>90000</v>
      </c>
      <c r="P66" s="13">
        <f>P54+15000</f>
        <v>630000</v>
      </c>
      <c r="Q66" s="13"/>
      <c r="R66" s="2">
        <f t="shared" si="3"/>
        <v>720000</v>
      </c>
      <c r="S66" s="15">
        <v>350000</v>
      </c>
      <c r="T66" s="15"/>
      <c r="U66" s="32">
        <f>S66+T66</f>
        <v>350000</v>
      </c>
      <c r="V66" s="23">
        <f>R66-U66</f>
        <v>370000</v>
      </c>
      <c r="X66" s="39">
        <f t="shared" si="4"/>
        <v>-429000</v>
      </c>
      <c r="Y66" s="37"/>
      <c r="Z66" s="37"/>
      <c r="AA66" s="38"/>
    </row>
    <row r="67" spans="1:27" x14ac:dyDescent="0.3">
      <c r="A67" s="25">
        <v>4</v>
      </c>
      <c r="B67" s="3">
        <v>37</v>
      </c>
      <c r="C67" s="11">
        <f t="shared" si="5"/>
        <v>44000</v>
      </c>
      <c r="D67" s="10"/>
      <c r="E67" s="10"/>
      <c r="F67" s="6">
        <f t="shared" si="0"/>
        <v>44000</v>
      </c>
      <c r="G67" s="17"/>
      <c r="H67" s="16">
        <v>25000</v>
      </c>
      <c r="I67" s="31">
        <f t="shared" si="1"/>
        <v>25000</v>
      </c>
      <c r="J67" s="23">
        <f t="shared" si="2"/>
        <v>19000</v>
      </c>
      <c r="M67" s="25">
        <v>4</v>
      </c>
      <c r="N67" s="3">
        <v>37</v>
      </c>
      <c r="O67" s="11">
        <f t="shared" si="6"/>
        <v>90000</v>
      </c>
      <c r="P67" s="10"/>
      <c r="Q67" s="10"/>
      <c r="R67" s="6">
        <f t="shared" si="3"/>
        <v>90000</v>
      </c>
      <c r="S67" s="17"/>
      <c r="T67" s="16"/>
      <c r="U67" s="31">
        <f>S67+T67</f>
        <v>0</v>
      </c>
      <c r="V67" s="23">
        <f>R67-U67</f>
        <v>90000</v>
      </c>
      <c r="X67" s="39">
        <f t="shared" si="4"/>
        <v>71000</v>
      </c>
      <c r="Y67" s="37"/>
      <c r="Z67" s="37"/>
      <c r="AA67" s="38"/>
    </row>
    <row r="68" spans="1:27" x14ac:dyDescent="0.3">
      <c r="A68" s="22"/>
      <c r="B68" s="4">
        <v>38</v>
      </c>
      <c r="C68" s="11">
        <f t="shared" si="5"/>
        <v>44000</v>
      </c>
      <c r="D68" s="10"/>
      <c r="E68" s="10"/>
      <c r="F68" s="6">
        <f t="shared" si="0"/>
        <v>44000</v>
      </c>
      <c r="G68" s="10"/>
      <c r="H68" s="16">
        <v>25000</v>
      </c>
      <c r="I68" s="31">
        <f t="shared" si="1"/>
        <v>25000</v>
      </c>
      <c r="J68" s="23">
        <f t="shared" si="2"/>
        <v>19000</v>
      </c>
      <c r="M68" s="22"/>
      <c r="N68" s="4">
        <v>38</v>
      </c>
      <c r="O68" s="11">
        <f t="shared" si="6"/>
        <v>90000</v>
      </c>
      <c r="P68" s="10"/>
      <c r="Q68" s="10"/>
      <c r="R68" s="6">
        <f t="shared" si="3"/>
        <v>90000</v>
      </c>
      <c r="S68" s="10"/>
      <c r="T68" s="16"/>
      <c r="U68" s="31">
        <f>S68+T68</f>
        <v>0</v>
      </c>
      <c r="V68" s="23">
        <f>R68-U68</f>
        <v>90000</v>
      </c>
      <c r="X68" s="39">
        <f t="shared" si="4"/>
        <v>71000</v>
      </c>
      <c r="Y68" s="37"/>
      <c r="Z68" s="37"/>
      <c r="AA68" s="38"/>
    </row>
    <row r="69" spans="1:27" x14ac:dyDescent="0.3">
      <c r="A69" s="22"/>
      <c r="B69" s="4">
        <v>39</v>
      </c>
      <c r="C69" s="11">
        <f t="shared" si="5"/>
        <v>44000</v>
      </c>
      <c r="D69" s="10"/>
      <c r="E69" s="10"/>
      <c r="F69" s="6">
        <f t="shared" si="0"/>
        <v>44000</v>
      </c>
      <c r="G69" s="10"/>
      <c r="H69" s="16">
        <v>25000</v>
      </c>
      <c r="I69" s="31">
        <f t="shared" si="1"/>
        <v>25000</v>
      </c>
      <c r="J69" s="23">
        <f t="shared" si="2"/>
        <v>19000</v>
      </c>
      <c r="M69" s="22"/>
      <c r="N69" s="4">
        <v>39</v>
      </c>
      <c r="O69" s="11">
        <f t="shared" si="6"/>
        <v>90000</v>
      </c>
      <c r="P69" s="10"/>
      <c r="Q69" s="10"/>
      <c r="R69" s="6">
        <f t="shared" si="3"/>
        <v>90000</v>
      </c>
      <c r="S69" s="10"/>
      <c r="T69" s="16"/>
      <c r="U69" s="31">
        <f>S69+T69</f>
        <v>0</v>
      </c>
      <c r="V69" s="23">
        <f>R69-U69</f>
        <v>90000</v>
      </c>
      <c r="X69" s="39">
        <f t="shared" si="4"/>
        <v>71000</v>
      </c>
      <c r="Y69" s="37"/>
      <c r="Z69" s="37"/>
      <c r="AA69" s="38"/>
    </row>
    <row r="70" spans="1:27" x14ac:dyDescent="0.3">
      <c r="A70" s="22"/>
      <c r="B70" s="4">
        <v>40</v>
      </c>
      <c r="C70" s="11">
        <f t="shared" si="5"/>
        <v>44000</v>
      </c>
      <c r="D70" s="10"/>
      <c r="E70" s="10"/>
      <c r="F70" s="6">
        <f t="shared" si="0"/>
        <v>44000</v>
      </c>
      <c r="G70" s="10"/>
      <c r="H70" s="16">
        <v>25000</v>
      </c>
      <c r="I70" s="31">
        <f t="shared" si="1"/>
        <v>25000</v>
      </c>
      <c r="J70" s="23">
        <f t="shared" si="2"/>
        <v>19000</v>
      </c>
      <c r="M70" s="22"/>
      <c r="N70" s="4">
        <v>40</v>
      </c>
      <c r="O70" s="11">
        <f t="shared" si="6"/>
        <v>90000</v>
      </c>
      <c r="P70" s="10"/>
      <c r="Q70" s="10"/>
      <c r="R70" s="6">
        <f t="shared" si="3"/>
        <v>90000</v>
      </c>
      <c r="S70" s="10"/>
      <c r="T70" s="16"/>
      <c r="U70" s="31">
        <f>S70+T70</f>
        <v>0</v>
      </c>
      <c r="V70" s="23">
        <f>R70-U70</f>
        <v>90000</v>
      </c>
      <c r="X70" s="39">
        <f t="shared" si="4"/>
        <v>71000</v>
      </c>
      <c r="Y70" s="37"/>
      <c r="Z70" s="37"/>
      <c r="AA70" s="38"/>
    </row>
    <row r="71" spans="1:27" x14ac:dyDescent="0.3">
      <c r="A71" s="22"/>
      <c r="B71" s="4">
        <v>41</v>
      </c>
      <c r="C71" s="11">
        <f t="shared" si="5"/>
        <v>44000</v>
      </c>
      <c r="D71" s="10"/>
      <c r="E71" s="10"/>
      <c r="F71" s="6">
        <f t="shared" si="0"/>
        <v>44000</v>
      </c>
      <c r="G71" s="10"/>
      <c r="H71" s="16">
        <v>25000</v>
      </c>
      <c r="I71" s="31">
        <f t="shared" si="1"/>
        <v>25000</v>
      </c>
      <c r="J71" s="23">
        <f t="shared" si="2"/>
        <v>19000</v>
      </c>
      <c r="M71" s="22"/>
      <c r="N71" s="4">
        <v>41</v>
      </c>
      <c r="O71" s="11">
        <f t="shared" si="6"/>
        <v>90000</v>
      </c>
      <c r="P71" s="10"/>
      <c r="Q71" s="10"/>
      <c r="R71" s="6">
        <f t="shared" si="3"/>
        <v>90000</v>
      </c>
      <c r="S71" s="10"/>
      <c r="T71" s="16"/>
      <c r="U71" s="31">
        <f>S71+T71</f>
        <v>0</v>
      </c>
      <c r="V71" s="23">
        <f>R71-U71</f>
        <v>90000</v>
      </c>
      <c r="X71" s="39">
        <f t="shared" si="4"/>
        <v>71000</v>
      </c>
      <c r="Y71" s="37"/>
      <c r="Z71" s="37"/>
      <c r="AA71" s="38"/>
    </row>
    <row r="72" spans="1:27" x14ac:dyDescent="0.3">
      <c r="A72" s="22"/>
      <c r="B72" s="4">
        <v>42</v>
      </c>
      <c r="C72" s="11">
        <f t="shared" si="5"/>
        <v>44000</v>
      </c>
      <c r="D72" s="10"/>
      <c r="E72" s="10"/>
      <c r="F72" s="6">
        <f t="shared" si="0"/>
        <v>44000</v>
      </c>
      <c r="G72" s="10"/>
      <c r="H72" s="16">
        <v>25000</v>
      </c>
      <c r="I72" s="31">
        <f t="shared" si="1"/>
        <v>25000</v>
      </c>
      <c r="J72" s="23">
        <f t="shared" si="2"/>
        <v>19000</v>
      </c>
      <c r="M72" s="22"/>
      <c r="N72" s="4">
        <v>42</v>
      </c>
      <c r="O72" s="11">
        <f t="shared" si="6"/>
        <v>90000</v>
      </c>
      <c r="P72" s="10"/>
      <c r="Q72" s="10"/>
      <c r="R72" s="6">
        <f t="shared" si="3"/>
        <v>90000</v>
      </c>
      <c r="S72" s="10"/>
      <c r="T72" s="16"/>
      <c r="U72" s="31">
        <f>S72+T72</f>
        <v>0</v>
      </c>
      <c r="V72" s="23">
        <f>R72-U72</f>
        <v>90000</v>
      </c>
      <c r="X72" s="39">
        <f t="shared" si="4"/>
        <v>71000</v>
      </c>
      <c r="Y72" s="37"/>
      <c r="Z72" s="37"/>
      <c r="AA72" s="38"/>
    </row>
    <row r="73" spans="1:27" x14ac:dyDescent="0.3">
      <c r="A73" s="22"/>
      <c r="B73" s="4">
        <v>43</v>
      </c>
      <c r="C73" s="11">
        <f t="shared" si="5"/>
        <v>44000</v>
      </c>
      <c r="D73" s="10"/>
      <c r="E73" s="10"/>
      <c r="F73" s="6">
        <f t="shared" si="0"/>
        <v>44000</v>
      </c>
      <c r="G73" s="10"/>
      <c r="H73" s="16">
        <v>25000</v>
      </c>
      <c r="I73" s="31">
        <f t="shared" si="1"/>
        <v>25000</v>
      </c>
      <c r="J73" s="23">
        <f t="shared" si="2"/>
        <v>19000</v>
      </c>
      <c r="M73" s="22"/>
      <c r="N73" s="4">
        <v>43</v>
      </c>
      <c r="O73" s="11">
        <f t="shared" si="6"/>
        <v>90000</v>
      </c>
      <c r="P73" s="10"/>
      <c r="Q73" s="10"/>
      <c r="R73" s="6">
        <f t="shared" si="3"/>
        <v>90000</v>
      </c>
      <c r="S73" s="10"/>
      <c r="T73" s="16"/>
      <c r="U73" s="31">
        <f>S73+T73</f>
        <v>0</v>
      </c>
      <c r="V73" s="23">
        <f>R73-U73</f>
        <v>90000</v>
      </c>
      <c r="X73" s="39">
        <f t="shared" si="4"/>
        <v>71000</v>
      </c>
      <c r="Y73" s="37"/>
      <c r="Z73" s="37"/>
      <c r="AA73" s="38"/>
    </row>
    <row r="74" spans="1:27" x14ac:dyDescent="0.3">
      <c r="A74" s="22"/>
      <c r="B74" s="4">
        <v>44</v>
      </c>
      <c r="C74" s="11">
        <f t="shared" si="5"/>
        <v>44000</v>
      </c>
      <c r="D74" s="10"/>
      <c r="E74" s="10"/>
      <c r="F74" s="6">
        <f t="shared" si="0"/>
        <v>44000</v>
      </c>
      <c r="G74" s="10"/>
      <c r="H74" s="16">
        <v>25000</v>
      </c>
      <c r="I74" s="31">
        <f t="shared" si="1"/>
        <v>25000</v>
      </c>
      <c r="J74" s="23">
        <f t="shared" si="2"/>
        <v>19000</v>
      </c>
      <c r="M74" s="22"/>
      <c r="N74" s="4">
        <v>44</v>
      </c>
      <c r="O74" s="11">
        <f t="shared" si="6"/>
        <v>90000</v>
      </c>
      <c r="P74" s="10"/>
      <c r="Q74" s="10"/>
      <c r="R74" s="6">
        <f t="shared" si="3"/>
        <v>90000</v>
      </c>
      <c r="S74" s="10"/>
      <c r="T74" s="16"/>
      <c r="U74" s="31">
        <f>S74+T74</f>
        <v>0</v>
      </c>
      <c r="V74" s="23">
        <f>R74-U74</f>
        <v>90000</v>
      </c>
      <c r="X74" s="39">
        <f t="shared" si="4"/>
        <v>71000</v>
      </c>
      <c r="Y74" s="37"/>
      <c r="Z74" s="37"/>
      <c r="AA74" s="38"/>
    </row>
    <row r="75" spans="1:27" x14ac:dyDescent="0.3">
      <c r="A75" s="22"/>
      <c r="B75" s="4">
        <v>45</v>
      </c>
      <c r="C75" s="11">
        <f t="shared" si="5"/>
        <v>44000</v>
      </c>
      <c r="D75" s="10"/>
      <c r="E75" s="10"/>
      <c r="F75" s="6">
        <f t="shared" si="0"/>
        <v>44000</v>
      </c>
      <c r="G75" s="10"/>
      <c r="H75" s="16">
        <v>25000</v>
      </c>
      <c r="I75" s="31">
        <f t="shared" si="1"/>
        <v>25000</v>
      </c>
      <c r="J75" s="23">
        <f t="shared" si="2"/>
        <v>19000</v>
      </c>
      <c r="M75" s="22"/>
      <c r="N75" s="4">
        <v>45</v>
      </c>
      <c r="O75" s="11">
        <f t="shared" si="6"/>
        <v>90000</v>
      </c>
      <c r="P75" s="10"/>
      <c r="Q75" s="10"/>
      <c r="R75" s="6">
        <f t="shared" si="3"/>
        <v>90000</v>
      </c>
      <c r="S75" s="10"/>
      <c r="T75" s="16"/>
      <c r="U75" s="31">
        <f>S75+T75</f>
        <v>0</v>
      </c>
      <c r="V75" s="23">
        <f>R75-U75</f>
        <v>90000</v>
      </c>
      <c r="X75" s="39">
        <f t="shared" si="4"/>
        <v>71000</v>
      </c>
      <c r="Y75" s="37"/>
      <c r="Z75" s="37"/>
      <c r="AA75" s="38"/>
    </row>
    <row r="76" spans="1:27" x14ac:dyDescent="0.3">
      <c r="A76" s="22"/>
      <c r="B76" s="4">
        <v>46</v>
      </c>
      <c r="C76" s="11">
        <f t="shared" si="5"/>
        <v>44000</v>
      </c>
      <c r="D76" s="10"/>
      <c r="E76" s="10"/>
      <c r="F76" s="6">
        <f t="shared" si="0"/>
        <v>44000</v>
      </c>
      <c r="G76" s="10"/>
      <c r="H76" s="16">
        <v>25000</v>
      </c>
      <c r="I76" s="31">
        <f t="shared" si="1"/>
        <v>25000</v>
      </c>
      <c r="J76" s="23">
        <f t="shared" si="2"/>
        <v>19000</v>
      </c>
      <c r="M76" s="22"/>
      <c r="N76" s="4">
        <v>46</v>
      </c>
      <c r="O76" s="11">
        <f t="shared" si="6"/>
        <v>90000</v>
      </c>
      <c r="P76" s="10"/>
      <c r="Q76" s="10"/>
      <c r="R76" s="6">
        <f t="shared" si="3"/>
        <v>90000</v>
      </c>
      <c r="S76" s="10"/>
      <c r="T76" s="16"/>
      <c r="U76" s="31">
        <f>S76+T76</f>
        <v>0</v>
      </c>
      <c r="V76" s="23">
        <f>R76-U76</f>
        <v>90000</v>
      </c>
      <c r="X76" s="39">
        <f t="shared" si="4"/>
        <v>71000</v>
      </c>
      <c r="Y76" s="37"/>
      <c r="Z76" s="37"/>
      <c r="AA76" s="38"/>
    </row>
    <row r="77" spans="1:27" x14ac:dyDescent="0.3">
      <c r="A77" s="22"/>
      <c r="B77" s="4">
        <v>47</v>
      </c>
      <c r="C77" s="11">
        <f t="shared" si="5"/>
        <v>44000</v>
      </c>
      <c r="D77" s="10"/>
      <c r="E77" s="10"/>
      <c r="F77" s="6">
        <f t="shared" si="0"/>
        <v>44000</v>
      </c>
      <c r="G77" s="10"/>
      <c r="H77" s="16">
        <v>25000</v>
      </c>
      <c r="I77" s="31">
        <f t="shared" si="1"/>
        <v>25000</v>
      </c>
      <c r="J77" s="23">
        <f t="shared" si="2"/>
        <v>19000</v>
      </c>
      <c r="M77" s="22"/>
      <c r="N77" s="4">
        <v>47</v>
      </c>
      <c r="O77" s="11">
        <f t="shared" si="6"/>
        <v>90000</v>
      </c>
      <c r="P77" s="10"/>
      <c r="Q77" s="10"/>
      <c r="R77" s="6">
        <f t="shared" si="3"/>
        <v>90000</v>
      </c>
      <c r="S77" s="10"/>
      <c r="T77" s="16"/>
      <c r="U77" s="31">
        <f>S77+T77</f>
        <v>0</v>
      </c>
      <c r="V77" s="23">
        <f>R77-U77</f>
        <v>90000</v>
      </c>
      <c r="X77" s="39">
        <f t="shared" si="4"/>
        <v>71000</v>
      </c>
      <c r="Y77" s="37"/>
      <c r="Z77" s="37"/>
      <c r="AA77" s="38"/>
    </row>
    <row r="78" spans="1:27" x14ac:dyDescent="0.3">
      <c r="A78" s="24"/>
      <c r="B78" s="5">
        <v>48</v>
      </c>
      <c r="C78" s="12">
        <f t="shared" si="5"/>
        <v>44000</v>
      </c>
      <c r="D78" s="14"/>
      <c r="E78" s="13">
        <f>E66+60000</f>
        <v>680000</v>
      </c>
      <c r="F78" s="2">
        <f t="shared" si="0"/>
        <v>724000</v>
      </c>
      <c r="G78" s="13">
        <f>G66+20000</f>
        <v>260000</v>
      </c>
      <c r="H78" s="15">
        <v>25000</v>
      </c>
      <c r="I78" s="32">
        <f t="shared" si="1"/>
        <v>285000</v>
      </c>
      <c r="J78" s="23">
        <f t="shared" si="2"/>
        <v>439000</v>
      </c>
      <c r="M78" s="24"/>
      <c r="N78" s="5">
        <v>48</v>
      </c>
      <c r="O78" s="12">
        <f t="shared" si="6"/>
        <v>90000</v>
      </c>
      <c r="P78" s="13">
        <f>P66+15000</f>
        <v>645000</v>
      </c>
      <c r="Q78" s="13"/>
      <c r="R78" s="2">
        <f t="shared" si="3"/>
        <v>735000</v>
      </c>
      <c r="S78" s="15">
        <v>350000</v>
      </c>
      <c r="T78" s="15"/>
      <c r="U78" s="32">
        <f>S78+T78</f>
        <v>350000</v>
      </c>
      <c r="V78" s="23">
        <f>R78-U78</f>
        <v>385000</v>
      </c>
      <c r="X78" s="39">
        <f t="shared" si="4"/>
        <v>-54000</v>
      </c>
      <c r="Y78" s="37"/>
      <c r="Z78" s="37"/>
      <c r="AA78" s="38"/>
    </row>
    <row r="79" spans="1:27" x14ac:dyDescent="0.3">
      <c r="A79" s="25">
        <v>5</v>
      </c>
      <c r="B79" s="3">
        <v>49</v>
      </c>
      <c r="C79" s="11">
        <f t="shared" si="5"/>
        <v>44000</v>
      </c>
      <c r="D79" s="10"/>
      <c r="E79" s="10"/>
      <c r="F79" s="6">
        <f t="shared" si="0"/>
        <v>44000</v>
      </c>
      <c r="G79" s="17"/>
      <c r="H79" s="16">
        <v>25000</v>
      </c>
      <c r="I79" s="31">
        <f t="shared" si="1"/>
        <v>25000</v>
      </c>
      <c r="J79" s="23">
        <f t="shared" si="2"/>
        <v>19000</v>
      </c>
      <c r="M79" s="25">
        <v>5</v>
      </c>
      <c r="N79" s="3">
        <v>49</v>
      </c>
      <c r="O79" s="11">
        <f t="shared" si="6"/>
        <v>90000</v>
      </c>
      <c r="P79" s="10"/>
      <c r="Q79" s="10"/>
      <c r="R79" s="6">
        <f t="shared" si="3"/>
        <v>90000</v>
      </c>
      <c r="S79" s="17"/>
      <c r="T79" s="16"/>
      <c r="U79" s="31">
        <f>S79+T79</f>
        <v>0</v>
      </c>
      <c r="V79" s="23">
        <f>R79-U79</f>
        <v>90000</v>
      </c>
      <c r="X79" s="39">
        <f t="shared" si="4"/>
        <v>71000</v>
      </c>
      <c r="Y79" s="37"/>
      <c r="Z79" s="37"/>
      <c r="AA79" s="38"/>
    </row>
    <row r="80" spans="1:27" x14ac:dyDescent="0.3">
      <c r="A80" s="22"/>
      <c r="B80" s="4">
        <v>50</v>
      </c>
      <c r="C80" s="11">
        <f t="shared" si="5"/>
        <v>44000</v>
      </c>
      <c r="D80" s="10"/>
      <c r="E80" s="10"/>
      <c r="F80" s="6">
        <f t="shared" si="0"/>
        <v>44000</v>
      </c>
      <c r="G80" s="10"/>
      <c r="H80" s="16">
        <v>25000</v>
      </c>
      <c r="I80" s="31">
        <f t="shared" si="1"/>
        <v>25000</v>
      </c>
      <c r="J80" s="23">
        <f t="shared" si="2"/>
        <v>19000</v>
      </c>
      <c r="M80" s="22"/>
      <c r="N80" s="4">
        <v>50</v>
      </c>
      <c r="O80" s="11">
        <f t="shared" si="6"/>
        <v>90000</v>
      </c>
      <c r="P80" s="10"/>
      <c r="Q80" s="10"/>
      <c r="R80" s="6">
        <f t="shared" si="3"/>
        <v>90000</v>
      </c>
      <c r="S80" s="10"/>
      <c r="T80" s="16"/>
      <c r="U80" s="31">
        <f>S80+T80</f>
        <v>0</v>
      </c>
      <c r="V80" s="23">
        <f>R80-U80</f>
        <v>90000</v>
      </c>
      <c r="X80" s="39">
        <f t="shared" si="4"/>
        <v>71000</v>
      </c>
      <c r="Y80" s="37"/>
      <c r="Z80" s="37"/>
      <c r="AA80" s="38"/>
    </row>
    <row r="81" spans="1:27" x14ac:dyDescent="0.3">
      <c r="A81" s="22"/>
      <c r="B81" s="4">
        <v>51</v>
      </c>
      <c r="C81" s="11">
        <f t="shared" si="5"/>
        <v>44000</v>
      </c>
      <c r="D81" s="10"/>
      <c r="E81" s="10"/>
      <c r="F81" s="6">
        <f t="shared" si="0"/>
        <v>44000</v>
      </c>
      <c r="G81" s="10"/>
      <c r="H81" s="16">
        <v>25000</v>
      </c>
      <c r="I81" s="31">
        <f t="shared" si="1"/>
        <v>25000</v>
      </c>
      <c r="J81" s="23">
        <f t="shared" si="2"/>
        <v>19000</v>
      </c>
      <c r="M81" s="22"/>
      <c r="N81" s="4">
        <v>51</v>
      </c>
      <c r="O81" s="11">
        <f t="shared" si="6"/>
        <v>90000</v>
      </c>
      <c r="P81" s="10"/>
      <c r="Q81" s="10"/>
      <c r="R81" s="6">
        <f t="shared" si="3"/>
        <v>90000</v>
      </c>
      <c r="S81" s="10"/>
      <c r="T81" s="16"/>
      <c r="U81" s="31">
        <f>S81+T81</f>
        <v>0</v>
      </c>
      <c r="V81" s="23">
        <f>R81-U81</f>
        <v>90000</v>
      </c>
      <c r="X81" s="39">
        <f t="shared" si="4"/>
        <v>71000</v>
      </c>
      <c r="Y81" s="37"/>
      <c r="Z81" s="37"/>
      <c r="AA81" s="38"/>
    </row>
    <row r="82" spans="1:27" x14ac:dyDescent="0.3">
      <c r="A82" s="22"/>
      <c r="B82" s="4">
        <v>52</v>
      </c>
      <c r="C82" s="11">
        <f t="shared" si="5"/>
        <v>44000</v>
      </c>
      <c r="D82" s="10"/>
      <c r="E82" s="10"/>
      <c r="F82" s="6">
        <f t="shared" si="0"/>
        <v>44000</v>
      </c>
      <c r="G82" s="10"/>
      <c r="H82" s="16">
        <v>25000</v>
      </c>
      <c r="I82" s="31">
        <f t="shared" si="1"/>
        <v>25000</v>
      </c>
      <c r="J82" s="23">
        <f t="shared" si="2"/>
        <v>19000</v>
      </c>
      <c r="M82" s="22"/>
      <c r="N82" s="4">
        <v>52</v>
      </c>
      <c r="O82" s="11">
        <f t="shared" si="6"/>
        <v>90000</v>
      </c>
      <c r="P82" s="10"/>
      <c r="Q82" s="10"/>
      <c r="R82" s="6">
        <f t="shared" si="3"/>
        <v>90000</v>
      </c>
      <c r="S82" s="10"/>
      <c r="T82" s="16"/>
      <c r="U82" s="31">
        <f>S82+T82</f>
        <v>0</v>
      </c>
      <c r="V82" s="23">
        <f>R82-U82</f>
        <v>90000</v>
      </c>
      <c r="X82" s="39">
        <f t="shared" si="4"/>
        <v>71000</v>
      </c>
      <c r="Y82" s="37"/>
      <c r="Z82" s="37"/>
      <c r="AA82" s="38"/>
    </row>
    <row r="83" spans="1:27" x14ac:dyDescent="0.3">
      <c r="A83" s="22"/>
      <c r="B83" s="4">
        <v>53</v>
      </c>
      <c r="C83" s="11">
        <f t="shared" si="5"/>
        <v>44000</v>
      </c>
      <c r="D83" s="10"/>
      <c r="E83" s="10"/>
      <c r="F83" s="6">
        <f t="shared" si="0"/>
        <v>44000</v>
      </c>
      <c r="G83" s="10"/>
      <c r="H83" s="16">
        <v>25000</v>
      </c>
      <c r="I83" s="31">
        <f t="shared" si="1"/>
        <v>25000</v>
      </c>
      <c r="J83" s="23">
        <f t="shared" si="2"/>
        <v>19000</v>
      </c>
      <c r="M83" s="22"/>
      <c r="N83" s="4">
        <v>53</v>
      </c>
      <c r="O83" s="11">
        <f t="shared" si="6"/>
        <v>90000</v>
      </c>
      <c r="P83" s="10"/>
      <c r="Q83" s="10"/>
      <c r="R83" s="6">
        <f t="shared" si="3"/>
        <v>90000</v>
      </c>
      <c r="S83" s="10"/>
      <c r="T83" s="16"/>
      <c r="U83" s="31">
        <f>S83+T83</f>
        <v>0</v>
      </c>
      <c r="V83" s="23">
        <f>R83-U83</f>
        <v>90000</v>
      </c>
      <c r="X83" s="39">
        <f t="shared" si="4"/>
        <v>71000</v>
      </c>
      <c r="Y83" s="37"/>
      <c r="Z83" s="37"/>
      <c r="AA83" s="38"/>
    </row>
    <row r="84" spans="1:27" x14ac:dyDescent="0.3">
      <c r="A84" s="22"/>
      <c r="B84" s="4">
        <v>54</v>
      </c>
      <c r="C84" s="11">
        <f t="shared" si="5"/>
        <v>44000</v>
      </c>
      <c r="D84" s="10"/>
      <c r="E84" s="10"/>
      <c r="F84" s="6">
        <f t="shared" si="0"/>
        <v>44000</v>
      </c>
      <c r="G84" s="10"/>
      <c r="H84" s="16">
        <v>25000</v>
      </c>
      <c r="I84" s="31">
        <f t="shared" si="1"/>
        <v>25000</v>
      </c>
      <c r="J84" s="23">
        <f t="shared" si="2"/>
        <v>19000</v>
      </c>
      <c r="M84" s="22"/>
      <c r="N84" s="4">
        <v>54</v>
      </c>
      <c r="O84" s="11">
        <f t="shared" si="6"/>
        <v>90000</v>
      </c>
      <c r="P84" s="10"/>
      <c r="Q84" s="10"/>
      <c r="R84" s="6">
        <f t="shared" si="3"/>
        <v>90000</v>
      </c>
      <c r="S84" s="10"/>
      <c r="T84" s="16"/>
      <c r="U84" s="31">
        <f>S84+T84</f>
        <v>0</v>
      </c>
      <c r="V84" s="23">
        <f>R84-U84</f>
        <v>90000</v>
      </c>
      <c r="X84" s="39">
        <f t="shared" si="4"/>
        <v>71000</v>
      </c>
      <c r="Y84" s="37"/>
      <c r="Z84" s="37"/>
      <c r="AA84" s="38"/>
    </row>
    <row r="85" spans="1:27" x14ac:dyDescent="0.3">
      <c r="A85" s="22"/>
      <c r="B85" s="4">
        <v>55</v>
      </c>
      <c r="C85" s="11">
        <f t="shared" si="5"/>
        <v>44000</v>
      </c>
      <c r="D85" s="10"/>
      <c r="E85" s="10"/>
      <c r="F85" s="6">
        <f t="shared" si="0"/>
        <v>44000</v>
      </c>
      <c r="G85" s="10"/>
      <c r="H85" s="16">
        <v>25000</v>
      </c>
      <c r="I85" s="31">
        <f t="shared" si="1"/>
        <v>25000</v>
      </c>
      <c r="J85" s="23">
        <f t="shared" si="2"/>
        <v>19000</v>
      </c>
      <c r="M85" s="22"/>
      <c r="N85" s="4">
        <v>55</v>
      </c>
      <c r="O85" s="11">
        <f t="shared" si="6"/>
        <v>90000</v>
      </c>
      <c r="P85" s="10"/>
      <c r="Q85" s="10"/>
      <c r="R85" s="6">
        <f t="shared" si="3"/>
        <v>90000</v>
      </c>
      <c r="S85" s="10"/>
      <c r="T85" s="16"/>
      <c r="U85" s="31">
        <f>S85+T85</f>
        <v>0</v>
      </c>
      <c r="V85" s="23">
        <f>R85-U85</f>
        <v>90000</v>
      </c>
      <c r="X85" s="39">
        <f t="shared" si="4"/>
        <v>71000</v>
      </c>
      <c r="Y85" s="37"/>
      <c r="Z85" s="37"/>
      <c r="AA85" s="38"/>
    </row>
    <row r="86" spans="1:27" x14ac:dyDescent="0.3">
      <c r="A86" s="22"/>
      <c r="B86" s="4">
        <v>56</v>
      </c>
      <c r="C86" s="11">
        <f t="shared" si="5"/>
        <v>44000</v>
      </c>
      <c r="D86" s="10"/>
      <c r="E86" s="10"/>
      <c r="F86" s="6">
        <f t="shared" si="0"/>
        <v>44000</v>
      </c>
      <c r="G86" s="10"/>
      <c r="H86" s="16">
        <v>25000</v>
      </c>
      <c r="I86" s="31">
        <f t="shared" si="1"/>
        <v>25000</v>
      </c>
      <c r="J86" s="23">
        <f t="shared" si="2"/>
        <v>19000</v>
      </c>
      <c r="M86" s="22"/>
      <c r="N86" s="4">
        <v>56</v>
      </c>
      <c r="O86" s="11">
        <f t="shared" si="6"/>
        <v>90000</v>
      </c>
      <c r="P86" s="10"/>
      <c r="Q86" s="10"/>
      <c r="R86" s="6">
        <f t="shared" si="3"/>
        <v>90000</v>
      </c>
      <c r="S86" s="10"/>
      <c r="T86" s="16"/>
      <c r="U86" s="31">
        <f>S86+T86</f>
        <v>0</v>
      </c>
      <c r="V86" s="23">
        <f>R86-U86</f>
        <v>90000</v>
      </c>
      <c r="X86" s="39">
        <f t="shared" si="4"/>
        <v>71000</v>
      </c>
      <c r="Y86" s="37"/>
      <c r="Z86" s="37"/>
      <c r="AA86" s="38"/>
    </row>
    <row r="87" spans="1:27" x14ac:dyDescent="0.3">
      <c r="A87" s="22"/>
      <c r="B87" s="4">
        <v>57</v>
      </c>
      <c r="C87" s="11">
        <f t="shared" si="5"/>
        <v>44000</v>
      </c>
      <c r="D87" s="10"/>
      <c r="E87" s="10"/>
      <c r="F87" s="6">
        <f t="shared" si="0"/>
        <v>44000</v>
      </c>
      <c r="G87" s="10"/>
      <c r="H87" s="16">
        <v>25000</v>
      </c>
      <c r="I87" s="31">
        <f t="shared" si="1"/>
        <v>25000</v>
      </c>
      <c r="J87" s="23">
        <f t="shared" si="2"/>
        <v>19000</v>
      </c>
      <c r="M87" s="22"/>
      <c r="N87" s="4">
        <v>57</v>
      </c>
      <c r="O87" s="11">
        <f t="shared" si="6"/>
        <v>90000</v>
      </c>
      <c r="P87" s="10"/>
      <c r="Q87" s="10"/>
      <c r="R87" s="6">
        <f t="shared" si="3"/>
        <v>90000</v>
      </c>
      <c r="S87" s="10"/>
      <c r="T87" s="16"/>
      <c r="U87" s="31">
        <f>S87+T87</f>
        <v>0</v>
      </c>
      <c r="V87" s="23">
        <f>R87-U87</f>
        <v>90000</v>
      </c>
      <c r="X87" s="39">
        <f t="shared" si="4"/>
        <v>71000</v>
      </c>
      <c r="Y87" s="37"/>
      <c r="Z87" s="37"/>
      <c r="AA87" s="38"/>
    </row>
    <row r="88" spans="1:27" x14ac:dyDescent="0.3">
      <c r="A88" s="22"/>
      <c r="B88" s="4">
        <v>58</v>
      </c>
      <c r="C88" s="11">
        <f t="shared" si="5"/>
        <v>44000</v>
      </c>
      <c r="D88" s="10"/>
      <c r="E88" s="10"/>
      <c r="F88" s="6">
        <f t="shared" si="0"/>
        <v>44000</v>
      </c>
      <c r="G88" s="10"/>
      <c r="H88" s="16">
        <v>25000</v>
      </c>
      <c r="I88" s="31">
        <f t="shared" si="1"/>
        <v>25000</v>
      </c>
      <c r="J88" s="23">
        <f t="shared" si="2"/>
        <v>19000</v>
      </c>
      <c r="M88" s="22"/>
      <c r="N88" s="4">
        <v>58</v>
      </c>
      <c r="O88" s="11">
        <f t="shared" si="6"/>
        <v>90000</v>
      </c>
      <c r="P88" s="10"/>
      <c r="Q88" s="10"/>
      <c r="R88" s="6">
        <f t="shared" si="3"/>
        <v>90000</v>
      </c>
      <c r="S88" s="10"/>
      <c r="T88" s="16"/>
      <c r="U88" s="31">
        <f>S88+T88</f>
        <v>0</v>
      </c>
      <c r="V88" s="23">
        <f>R88-U88</f>
        <v>90000</v>
      </c>
      <c r="X88" s="39">
        <f t="shared" si="4"/>
        <v>71000</v>
      </c>
      <c r="Y88" s="37"/>
      <c r="Z88" s="37"/>
      <c r="AA88" s="38"/>
    </row>
    <row r="89" spans="1:27" x14ac:dyDescent="0.3">
      <c r="A89" s="22"/>
      <c r="B89" s="4">
        <v>59</v>
      </c>
      <c r="C89" s="11">
        <f t="shared" si="5"/>
        <v>44000</v>
      </c>
      <c r="D89" s="10"/>
      <c r="E89" s="10"/>
      <c r="F89" s="6">
        <f t="shared" si="0"/>
        <v>44000</v>
      </c>
      <c r="G89" s="10"/>
      <c r="H89" s="16">
        <v>25000</v>
      </c>
      <c r="I89" s="31">
        <f t="shared" si="1"/>
        <v>25000</v>
      </c>
      <c r="J89" s="23">
        <f t="shared" si="2"/>
        <v>19000</v>
      </c>
      <c r="M89" s="22"/>
      <c r="N89" s="4">
        <v>59</v>
      </c>
      <c r="O89" s="11">
        <f t="shared" si="6"/>
        <v>90000</v>
      </c>
      <c r="P89" s="10"/>
      <c r="Q89" s="10"/>
      <c r="R89" s="6">
        <f t="shared" si="3"/>
        <v>90000</v>
      </c>
      <c r="S89" s="10"/>
      <c r="T89" s="16"/>
      <c r="U89" s="31">
        <f>S89+T89</f>
        <v>0</v>
      </c>
      <c r="V89" s="23">
        <f>R89-U89</f>
        <v>90000</v>
      </c>
      <c r="X89" s="39">
        <f t="shared" si="4"/>
        <v>71000</v>
      </c>
      <c r="Y89" s="37"/>
      <c r="Z89" s="37"/>
      <c r="AA89" s="38"/>
    </row>
    <row r="90" spans="1:27" x14ac:dyDescent="0.3">
      <c r="A90" s="24"/>
      <c r="B90" s="5">
        <v>60</v>
      </c>
      <c r="C90" s="12">
        <f t="shared" si="5"/>
        <v>44000</v>
      </c>
      <c r="D90" s="15">
        <v>150000</v>
      </c>
      <c r="E90" s="13">
        <f>E78+60000</f>
        <v>740000</v>
      </c>
      <c r="F90" s="2">
        <f t="shared" si="0"/>
        <v>934000</v>
      </c>
      <c r="G90" s="13">
        <f>G78+20000</f>
        <v>280000</v>
      </c>
      <c r="H90" s="15">
        <v>25000</v>
      </c>
      <c r="I90" s="32">
        <f t="shared" si="1"/>
        <v>305000</v>
      </c>
      <c r="J90" s="26">
        <f t="shared" si="2"/>
        <v>629000</v>
      </c>
      <c r="M90" s="24"/>
      <c r="N90" s="5">
        <v>60</v>
      </c>
      <c r="O90" s="12">
        <f t="shared" si="6"/>
        <v>90000</v>
      </c>
      <c r="P90" s="15"/>
      <c r="Q90" s="13">
        <v>250000</v>
      </c>
      <c r="R90" s="2">
        <f t="shared" si="3"/>
        <v>340000</v>
      </c>
      <c r="S90" s="15">
        <v>350000</v>
      </c>
      <c r="T90" s="15"/>
      <c r="U90" s="32">
        <f>S90+T90</f>
        <v>350000</v>
      </c>
      <c r="V90" s="26">
        <f>R90-U90</f>
        <v>-10000</v>
      </c>
      <c r="X90" s="39">
        <f t="shared" si="4"/>
        <v>-639000</v>
      </c>
      <c r="Y90" s="37"/>
      <c r="Z90" s="37"/>
      <c r="AA90" s="38"/>
    </row>
    <row r="91" spans="1:27" x14ac:dyDescent="0.3">
      <c r="C91" s="7"/>
      <c r="F91" s="7"/>
      <c r="I91" s="33" t="s">
        <v>12</v>
      </c>
      <c r="J91" s="34">
        <f>IRR(J30:J90)</f>
        <v>2.6989693032244411E-2</v>
      </c>
      <c r="O91" s="7"/>
      <c r="Q91" s="7"/>
      <c r="R91" s="7"/>
      <c r="S91" s="7"/>
      <c r="U91" s="33" t="s">
        <v>12</v>
      </c>
      <c r="V91" s="34">
        <f>IRR(V30:V90)</f>
        <v>2.8579773634513028E-2</v>
      </c>
      <c r="W91" s="7"/>
      <c r="X91" s="43" t="s">
        <v>25</v>
      </c>
      <c r="Y91" s="43"/>
      <c r="Z91" s="44">
        <f>IRR(X30:AA90)</f>
        <v>3.4924949901267155E-2</v>
      </c>
      <c r="AA91" s="44"/>
    </row>
    <row r="92" spans="1:27" x14ac:dyDescent="0.3">
      <c r="I92" s="18" t="s">
        <v>9</v>
      </c>
      <c r="J92" s="19">
        <f>NPV(2%,J31:J90)+J30</f>
        <v>403113.00625783019</v>
      </c>
      <c r="U92" s="18" t="s">
        <v>9</v>
      </c>
      <c r="V92" s="19">
        <f>NPV(2%,V31:V90)+V30</f>
        <v>619695.47618175996</v>
      </c>
      <c r="X92" s="43" t="s">
        <v>9</v>
      </c>
      <c r="Y92" s="43"/>
      <c r="Z92" s="45">
        <f>NPV(2%,X31:AA90)+X30</f>
        <v>216582.46992392978</v>
      </c>
      <c r="AA92" s="43"/>
    </row>
    <row r="93" spans="1:27" x14ac:dyDescent="0.3">
      <c r="I93" s="18" t="s">
        <v>10</v>
      </c>
      <c r="J93" s="19">
        <f>PMT(2%,60,-J92)</f>
        <v>11596.741187963313</v>
      </c>
      <c r="U93" s="18" t="s">
        <v>10</v>
      </c>
      <c r="V93" s="19">
        <f>PMT(2%,60,-V92)</f>
        <v>17827.378281203652</v>
      </c>
      <c r="X93" s="43" t="s">
        <v>10</v>
      </c>
      <c r="Y93" s="43"/>
      <c r="Z93" s="45">
        <f>PMT(2%,60,-Z92)</f>
        <v>6230.6370932403397</v>
      </c>
      <c r="AA93" s="45"/>
    </row>
    <row r="96" spans="1:27" x14ac:dyDescent="0.3">
      <c r="F96" s="47" t="s">
        <v>17</v>
      </c>
      <c r="G96" s="36">
        <v>0.02</v>
      </c>
      <c r="H96" s="36"/>
      <c r="I96" s="36"/>
      <c r="J96" s="36"/>
    </row>
    <row r="97" spans="6:10" x14ac:dyDescent="0.3">
      <c r="F97" s="47" t="s">
        <v>18</v>
      </c>
      <c r="G97" s="35" t="s">
        <v>16</v>
      </c>
      <c r="H97" s="35"/>
      <c r="I97" s="35"/>
      <c r="J97" s="35"/>
    </row>
    <row r="98" spans="6:10" x14ac:dyDescent="0.3">
      <c r="F98" s="47" t="s">
        <v>19</v>
      </c>
      <c r="G98" s="41">
        <v>3.4924949901267155E-2</v>
      </c>
      <c r="H98" s="41"/>
      <c r="I98" s="41"/>
      <c r="J98" s="41"/>
    </row>
    <row r="99" spans="6:10" x14ac:dyDescent="0.3">
      <c r="F99" s="47" t="s">
        <v>20</v>
      </c>
      <c r="G99" s="46">
        <v>216582.46992392978</v>
      </c>
      <c r="H99" s="46"/>
      <c r="I99" s="46"/>
      <c r="J99" s="46"/>
    </row>
    <row r="100" spans="6:10" x14ac:dyDescent="0.3">
      <c r="F100" s="47" t="s">
        <v>21</v>
      </c>
      <c r="G100" s="35" t="s">
        <v>26</v>
      </c>
      <c r="H100" s="35"/>
      <c r="I100" s="35"/>
      <c r="J100" s="35"/>
    </row>
    <row r="101" spans="6:10" x14ac:dyDescent="0.3">
      <c r="F101" s="47" t="s">
        <v>22</v>
      </c>
      <c r="G101" s="40" t="s">
        <v>13</v>
      </c>
      <c r="H101" s="40"/>
      <c r="I101" s="40"/>
      <c r="J101" s="40"/>
    </row>
    <row r="102" spans="6:10" x14ac:dyDescent="0.3">
      <c r="F102" s="47" t="s">
        <v>23</v>
      </c>
      <c r="G102" s="35" t="s">
        <v>11</v>
      </c>
      <c r="H102" s="35"/>
      <c r="I102" s="35"/>
      <c r="J102" s="35"/>
    </row>
    <row r="103" spans="6:10" x14ac:dyDescent="0.3">
      <c r="F103" s="42"/>
      <c r="G103" s="42"/>
      <c r="H103" s="42"/>
      <c r="I103" s="42"/>
      <c r="J103" s="42"/>
    </row>
  </sheetData>
  <mergeCells count="89">
    <mergeCell ref="C1:D1"/>
    <mergeCell ref="X89:AA89"/>
    <mergeCell ref="X90:AA90"/>
    <mergeCell ref="X91:Y91"/>
    <mergeCell ref="Z91:AA91"/>
    <mergeCell ref="X92:Y92"/>
    <mergeCell ref="X93:Y93"/>
    <mergeCell ref="Z92:AA92"/>
    <mergeCell ref="Z93:AA93"/>
    <mergeCell ref="X30:AA30"/>
    <mergeCell ref="X31:AA31"/>
    <mergeCell ref="X32:AA32"/>
    <mergeCell ref="X33:AA33"/>
    <mergeCell ref="X34:AA34"/>
    <mergeCell ref="X86:AA86"/>
    <mergeCell ref="X87:AA87"/>
    <mergeCell ref="X88:AA88"/>
    <mergeCell ref="X83:AA83"/>
    <mergeCell ref="X84:AA84"/>
    <mergeCell ref="X85:AA85"/>
    <mergeCell ref="X80:AA80"/>
    <mergeCell ref="X81:AA81"/>
    <mergeCell ref="X82:AA82"/>
    <mergeCell ref="X77:AA77"/>
    <mergeCell ref="X78:AA78"/>
    <mergeCell ref="X79:AA79"/>
    <mergeCell ref="X74:AA74"/>
    <mergeCell ref="X75:AA75"/>
    <mergeCell ref="X76:AA76"/>
    <mergeCell ref="X71:AA71"/>
    <mergeCell ref="X72:AA72"/>
    <mergeCell ref="X73:AA73"/>
    <mergeCell ref="X68:AA68"/>
    <mergeCell ref="X69:AA69"/>
    <mergeCell ref="X70:AA70"/>
    <mergeCell ref="X65:AA65"/>
    <mergeCell ref="X66:AA66"/>
    <mergeCell ref="X67:AA67"/>
    <mergeCell ref="X62:AA62"/>
    <mergeCell ref="X63:AA63"/>
    <mergeCell ref="X64:AA64"/>
    <mergeCell ref="X59:AA59"/>
    <mergeCell ref="X60:AA60"/>
    <mergeCell ref="X61:AA61"/>
    <mergeCell ref="X56:AA56"/>
    <mergeCell ref="X57:AA57"/>
    <mergeCell ref="X58:AA58"/>
    <mergeCell ref="X53:AA53"/>
    <mergeCell ref="X54:AA54"/>
    <mergeCell ref="X55:AA55"/>
    <mergeCell ref="X50:AA50"/>
    <mergeCell ref="X51:AA51"/>
    <mergeCell ref="X52:AA52"/>
    <mergeCell ref="X47:AA47"/>
    <mergeCell ref="X48:AA48"/>
    <mergeCell ref="X49:AA49"/>
    <mergeCell ref="X44:AA44"/>
    <mergeCell ref="X45:AA45"/>
    <mergeCell ref="X46:AA46"/>
    <mergeCell ref="X41:AA41"/>
    <mergeCell ref="X42:AA42"/>
    <mergeCell ref="X43:AA43"/>
    <mergeCell ref="X38:AA38"/>
    <mergeCell ref="X39:AA39"/>
    <mergeCell ref="X40:AA40"/>
    <mergeCell ref="X35:AA35"/>
    <mergeCell ref="X36:AA36"/>
    <mergeCell ref="X37:AA37"/>
    <mergeCell ref="G100:J100"/>
    <mergeCell ref="G101:J101"/>
    <mergeCell ref="G102:J102"/>
    <mergeCell ref="G96:J96"/>
    <mergeCell ref="X29:AA29"/>
    <mergeCell ref="X28:AA28"/>
    <mergeCell ref="G97:J97"/>
    <mergeCell ref="G98:J98"/>
    <mergeCell ref="G99:J99"/>
    <mergeCell ref="M28:V28"/>
    <mergeCell ref="M30:M42"/>
    <mergeCell ref="M43:M54"/>
    <mergeCell ref="M55:M66"/>
    <mergeCell ref="M67:M78"/>
    <mergeCell ref="M79:M90"/>
    <mergeCell ref="A30:A42"/>
    <mergeCell ref="A43:A54"/>
    <mergeCell ref="A55:A66"/>
    <mergeCell ref="A67:A78"/>
    <mergeCell ref="A79:A90"/>
    <mergeCell ref="A28:J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Perez</dc:creator>
  <cp:lastModifiedBy>Adrian Perez</cp:lastModifiedBy>
  <dcterms:created xsi:type="dcterms:W3CDTF">2022-04-05T21:53:21Z</dcterms:created>
  <dcterms:modified xsi:type="dcterms:W3CDTF">2022-04-05T22:56:36Z</dcterms:modified>
</cp:coreProperties>
</file>