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202300"/>
  <mc:AlternateContent xmlns:mc="http://schemas.openxmlformats.org/markup-compatibility/2006">
    <mc:Choice Requires="x15">
      <x15ac:absPath xmlns:x15ac="http://schemas.microsoft.com/office/spreadsheetml/2010/11/ac" url="C:\Users\rjorge\Downloads\P&amp;OI 2024\Sección 03\"/>
    </mc:Choice>
  </mc:AlternateContent>
  <xr:revisionPtr revIDLastSave="0" documentId="8_{3DFD3D90-0815-44DF-B256-1D493A5841BA}" xr6:coauthVersionLast="47" xr6:coauthVersionMax="47" xr10:uidLastSave="{00000000-0000-0000-0000-000000000000}"/>
  <bookViews>
    <workbookView xWindow="-110" yWindow="-110" windowWidth="19420" windowHeight="11620" activeTab="4" xr2:uid="{C7E21253-F4B6-400F-B48C-FA5202C27871}"/>
  </bookViews>
  <sheets>
    <sheet name="Problema 1" sheetId="1" r:id="rId1"/>
    <sheet name="Problema 2" sheetId="2" r:id="rId2"/>
    <sheet name="Problema 3" sheetId="3" r:id="rId3"/>
    <sheet name="Problema 4" sheetId="4" r:id="rId4"/>
    <sheet name="Extra" sheetId="5"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2" i="4" l="1"/>
  <c r="D21" i="4"/>
  <c r="D19" i="3"/>
  <c r="D18" i="3"/>
  <c r="D10" i="3"/>
  <c r="D9" i="3"/>
  <c r="F22" i="2"/>
  <c r="C27" i="2" s="1"/>
  <c r="F19" i="2"/>
  <c r="F20" i="2"/>
  <c r="F21" i="2"/>
  <c r="F17" i="2"/>
  <c r="F18" i="2"/>
  <c r="F16" i="2"/>
  <c r="F30" i="1"/>
  <c r="F31" i="1" s="1"/>
  <c r="J31" i="1"/>
  <c r="C31" i="1"/>
  <c r="D20" i="3" l="1"/>
  <c r="D11" i="3"/>
  <c r="C34" i="1"/>
</calcChain>
</file>

<file path=xl/sharedStrings.xml><?xml version="1.0" encoding="utf-8"?>
<sst xmlns="http://schemas.openxmlformats.org/spreadsheetml/2006/main" count="67" uniqueCount="56">
  <si>
    <t>FEMSA tiene una planta de producción de bebidas gaseosas y está analizando la eficiencia de una de sus líneas de embotellado. Recientemente, han notado un aumento en los tiempos de inactividad y una reducción en la cantidad de botellas llenadas correctamente por turno. La gerencia ha decidido calcular el OEE para entender las áreas que requieren mejoras.</t>
  </si>
  <si>
    <t xml:space="preserve">Datos recopilados:
•	Tiempo de operación planeado: La línea de embotellado opera 10 horas al día (600 minutos).
•	Paradas no planificadas: Hubo 1 hora de tiempo de inactividad debido a problemas mecánicos y ajustes de la máquina.
•	Velocidad teórica de producción: La línea puede embotellar 1,000 botellas por hora.
•	Producción real: En un turno, se embotellaron 7,800 botellas.
•	Calidad del producto: 200 botellas tuvieron defectos y no fueron aptas para la venta.
</t>
  </si>
  <si>
    <t>Tiempo de Operación Planeado</t>
  </si>
  <si>
    <t>minutos</t>
  </si>
  <si>
    <t>Paradas No planificadas</t>
  </si>
  <si>
    <t>Velocidad teórica</t>
  </si>
  <si>
    <t>por hora</t>
  </si>
  <si>
    <t>Producción real</t>
  </si>
  <si>
    <t>calidad</t>
  </si>
  <si>
    <t>botellas malas</t>
  </si>
  <si>
    <t>Calidad</t>
  </si>
  <si>
    <t>Rendimiento</t>
  </si>
  <si>
    <t>Disponibilidad</t>
  </si>
  <si>
    <t>Producción buena</t>
  </si>
  <si>
    <t>Tiempo planificado</t>
  </si>
  <si>
    <t>Producción total</t>
  </si>
  <si>
    <t>Tiempo de funcionamiento</t>
  </si>
  <si>
    <t>OEE</t>
  </si>
  <si>
    <t>Producción estimada</t>
  </si>
  <si>
    <t>Debe enfocarse en el rendimiento</t>
  </si>
  <si>
    <t>Los Pollos Hermanos (una cadena de restaurantes de comida rápida) está considerando la apertura de una nueva sucursal en una ubicación estratégica dentro de un centro comercial. La gerencia necesita evaluar si esta inversión es rentable mediante el cálculo del Valor Presente Neto (VPN). Se han recopilado los siguientes datos:</t>
  </si>
  <si>
    <t>•	Inversión inicial: La construcción y equipamiento del nuevo restaurante requieren una inversión de $500,000.
•	Ingresos anuales esperados: Se espera que los ingresos netos sean de $150,000 al año.
•	Costos operativos anuales: Se estima que los costos operativos sean de $50,000 al año.
•	Vida útil del proyecto: 6 años.
•	Tasa de descuento: 10%.
Pregunta: ¿Cuál es el Valor Presente Neto (VPN) de esta inversión, y debe la cadena de restaurantes proceder con la apertura de la nueva sucursal?</t>
  </si>
  <si>
    <t>Tasa</t>
  </si>
  <si>
    <t>Año</t>
  </si>
  <si>
    <t>F año 1</t>
  </si>
  <si>
    <t>VPN 1</t>
  </si>
  <si>
    <t>F año 2</t>
  </si>
  <si>
    <t>VPN 2</t>
  </si>
  <si>
    <t>F año 3</t>
  </si>
  <si>
    <t>VPN 3</t>
  </si>
  <si>
    <t>Inversión</t>
  </si>
  <si>
    <t>F año 4</t>
  </si>
  <si>
    <t>F año 5</t>
  </si>
  <si>
    <t>F año 6</t>
  </si>
  <si>
    <t>VPN 4</t>
  </si>
  <si>
    <t>VPN 5</t>
  </si>
  <si>
    <t>VPN 6</t>
  </si>
  <si>
    <t>total VPN</t>
  </si>
  <si>
    <t>VPN total</t>
  </si>
  <si>
    <t>se debe rechazar la inversión ya que genera pérdidas</t>
  </si>
  <si>
    <t>Max de Distelsa está considerando dos proyectos para expandir su negocio. El equipo directivo debe decidir entre desarrollar un nuevo producto (Proyecto A) o invertir en mejorar una línea de producción existente (Proyecto B). Utilizarán el Valor Monetario Esperado (VME) para ayudar en la toma de decisiones.</t>
  </si>
  <si>
    <t>Inversión Inicial</t>
  </si>
  <si>
    <t>Probabilidad</t>
  </si>
  <si>
    <t>Beneficio / Pérdida</t>
  </si>
  <si>
    <t>VME</t>
  </si>
  <si>
    <t>VME TOTAL</t>
  </si>
  <si>
    <t>no se recomienda, el Valor Monetario esperado es inferior a la inversión</t>
  </si>
  <si>
    <t>Proyecto A</t>
  </si>
  <si>
    <t>Proyecto B</t>
  </si>
  <si>
    <t>Se recomienda el proyecto B ya que el VME es superior a la inversión</t>
  </si>
  <si>
    <t>Una fábrica de componentes electrónicos desea evaluar el rendimiento de una de sus máquinas de ensamblaje. La gerencia está interesada en calcular tanto la eficiencia como la utilización de la máquina para identificar oportunidades de mejora.</t>
  </si>
  <si>
    <t>Capacidad proyectada</t>
  </si>
  <si>
    <t>Capacidad efectiva</t>
  </si>
  <si>
    <t>Utilización</t>
  </si>
  <si>
    <t>Eficiencia</t>
  </si>
  <si>
    <t>Mencione uno de los libros del nuevo Doctor Honoris Causa de la Universidad Rafael Landívar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</si>
</sst>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quot;* #,##0.00_-;\-&quot;Q&quot;* #,##0.00_-;_-&quot;Q&quot;* &quot;-&quot;??_-;_-@_-"/>
    <numFmt numFmtId="43" formatCode="_-* #,##0.00_-;\-* #,##0.00_-;_-* &quot;-&quot;??_-;_-@_-"/>
  </numFmts>
  <fonts count="6" x14ac:knownFonts="1">
    <font>
      <sz val="11"/>
      <color theme="1"/>
      <name val="Aptos Narrow"/>
      <family val="2"/>
      <scheme val="minor"/>
    </font>
    <font>
      <sz val="11"/>
      <color theme="1"/>
      <name val="Aptos Narrow"/>
      <family val="2"/>
      <scheme val="minor"/>
    </font>
    <font>
      <b/>
      <sz val="11"/>
      <color theme="1"/>
      <name val="Aptos Narrow"/>
      <family val="2"/>
      <scheme val="minor"/>
    </font>
    <font>
      <sz val="11"/>
      <color rgb="FF000000"/>
      <name val="Calibri"/>
      <family val="2"/>
    </font>
    <font>
      <sz val="11"/>
      <color rgb="FF000000"/>
      <name val="Symbol"/>
      <family val="1"/>
      <charset val="2"/>
    </font>
    <font>
      <b/>
      <sz val="11"/>
      <color rgb="FF000000"/>
      <name val="Calibri"/>
      <family val="2"/>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4">
    <xf numFmtId="0" fontId="0"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cellStyleXfs>
  <cellXfs count="21">
    <xf numFmtId="0" fontId="0" fillId="0" borderId="0" xfId="0"/>
    <xf numFmtId="0" fontId="3" fillId="0" borderId="0" xfId="0" applyFont="1" applyAlignment="1">
      <alignment horizontal="justify" vertical="center"/>
    </xf>
    <xf numFmtId="0" fontId="4" fillId="0" borderId="0" xfId="0" applyFont="1" applyAlignment="1">
      <alignment horizontal="justify" vertical="center"/>
    </xf>
    <xf numFmtId="0" fontId="3" fillId="0" borderId="0" xfId="0" applyFont="1" applyAlignment="1">
      <alignment vertical="center"/>
    </xf>
    <xf numFmtId="0" fontId="3" fillId="0" borderId="0" xfId="0" applyFont="1" applyAlignment="1">
      <alignment horizontal="left" vertical="center" wrapText="1"/>
    </xf>
    <xf numFmtId="0" fontId="3" fillId="0" borderId="0" xfId="0" applyFont="1" applyAlignment="1">
      <alignment horizontal="left" wrapText="1"/>
    </xf>
    <xf numFmtId="0" fontId="2" fillId="0" borderId="0" xfId="0" applyFont="1"/>
    <xf numFmtId="0" fontId="2" fillId="2" borderId="0" xfId="0" applyFont="1" applyFill="1"/>
    <xf numFmtId="10" fontId="2" fillId="2" borderId="0" xfId="3" applyNumberFormat="1" applyFont="1" applyFill="1"/>
    <xf numFmtId="0" fontId="0" fillId="2" borderId="0" xfId="0" applyFill="1"/>
    <xf numFmtId="0" fontId="0" fillId="0" borderId="0" xfId="0" applyAlignment="1">
      <alignment horizontal="center" wrapText="1"/>
    </xf>
    <xf numFmtId="0" fontId="0" fillId="0" borderId="0" xfId="0" applyAlignment="1">
      <alignment horizontal="left" vertical="center" wrapText="1"/>
    </xf>
    <xf numFmtId="0" fontId="0" fillId="0" borderId="0" xfId="0" applyAlignment="1">
      <alignment horizontal="center" wrapText="1"/>
    </xf>
    <xf numFmtId="2" fontId="0" fillId="0" borderId="0" xfId="0" applyNumberFormat="1"/>
    <xf numFmtId="43" fontId="0" fillId="0" borderId="0" xfId="1" applyFont="1"/>
    <xf numFmtId="43" fontId="0" fillId="0" borderId="0" xfId="0" applyNumberFormat="1"/>
    <xf numFmtId="10" fontId="0" fillId="0" borderId="0" xfId="3" applyNumberFormat="1" applyFont="1"/>
    <xf numFmtId="44" fontId="0" fillId="0" borderId="0" xfId="2" applyFont="1"/>
    <xf numFmtId="10" fontId="0" fillId="0" borderId="0" xfId="0" applyNumberFormat="1"/>
    <xf numFmtId="44" fontId="0" fillId="0" borderId="0" xfId="0" applyNumberFormat="1"/>
    <xf numFmtId="0" fontId="5" fillId="0" borderId="0" xfId="0" applyFont="1" applyAlignment="1">
      <alignment vertical="center"/>
    </xf>
  </cellXfs>
  <cellStyles count="4">
    <cellStyle name="Millares" xfId="1" builtinId="3"/>
    <cellStyle name="Moneda" xfId="2" builtinId="4"/>
    <cellStyle name="Normal" xfId="0" builtinId="0"/>
    <cellStyle name="Porcentaje"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749301</xdr:colOff>
      <xdr:row>5</xdr:row>
      <xdr:rowOff>95250</xdr:rowOff>
    </xdr:from>
    <xdr:to>
      <xdr:col>8</xdr:col>
      <xdr:colOff>450851</xdr:colOff>
      <xdr:row>13</xdr:row>
      <xdr:rowOff>164298</xdr:rowOff>
    </xdr:to>
    <xdr:pic>
      <xdr:nvPicPr>
        <xdr:cNvPr id="2" name="Imagen 1">
          <a:extLst>
            <a:ext uri="{FF2B5EF4-FFF2-40B4-BE49-F238E27FC236}">
              <a16:creationId xmlns:a16="http://schemas.microsoft.com/office/drawing/2014/main" id="{91E9F41B-CF68-EDA9-B4A3-299C29B45502}"/>
            </a:ext>
          </a:extLst>
        </xdr:cNvPr>
        <xdr:cNvPicPr>
          <a:picLocks noChangeAspect="1"/>
        </xdr:cNvPicPr>
      </xdr:nvPicPr>
      <xdr:blipFill>
        <a:blip xmlns:r="http://schemas.openxmlformats.org/officeDocument/2006/relationships" r:embed="rId1"/>
        <a:stretch>
          <a:fillRect/>
        </a:stretch>
      </xdr:blipFill>
      <xdr:spPr>
        <a:xfrm>
          <a:off x="749301" y="1022350"/>
          <a:ext cx="5797550" cy="158669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14705</xdr:colOff>
      <xdr:row>3</xdr:row>
      <xdr:rowOff>101600</xdr:rowOff>
    </xdr:from>
    <xdr:to>
      <xdr:col>8</xdr:col>
      <xdr:colOff>529541</xdr:colOff>
      <xdr:row>19</xdr:row>
      <xdr:rowOff>53319</xdr:rowOff>
    </xdr:to>
    <xdr:pic>
      <xdr:nvPicPr>
        <xdr:cNvPr id="2" name="Imagen 1">
          <a:extLst>
            <a:ext uri="{FF2B5EF4-FFF2-40B4-BE49-F238E27FC236}">
              <a16:creationId xmlns:a16="http://schemas.microsoft.com/office/drawing/2014/main" id="{751A3A2E-4B5E-62A1-8EF3-9B8FF7B04CA4}"/>
            </a:ext>
          </a:extLst>
        </xdr:cNvPr>
        <xdr:cNvPicPr>
          <a:picLocks noChangeAspect="1"/>
        </xdr:cNvPicPr>
      </xdr:nvPicPr>
      <xdr:blipFill>
        <a:blip xmlns:r="http://schemas.openxmlformats.org/officeDocument/2006/relationships" r:embed="rId1"/>
        <a:stretch>
          <a:fillRect/>
        </a:stretch>
      </xdr:blipFill>
      <xdr:spPr>
        <a:xfrm>
          <a:off x="776705" y="654050"/>
          <a:ext cx="5848836" cy="2898119"/>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5F47BC-FB5E-44AC-A108-7E4BB6CE33C6}">
  <dimension ref="B3:L36"/>
  <sheetViews>
    <sheetView topLeftCell="A24" workbookViewId="0">
      <selection activeCell="B37" sqref="B37"/>
    </sheetView>
  </sheetViews>
  <sheetFormatPr baseColWidth="10" defaultRowHeight="14.5" x14ac:dyDescent="0.35"/>
  <cols>
    <col min="2" max="2" width="26.08984375" bestFit="1" customWidth="1"/>
    <col min="5" max="5" width="31.90625" bestFit="1" customWidth="1"/>
  </cols>
  <sheetData>
    <row r="3" spans="2:12" ht="15" customHeight="1" x14ac:dyDescent="0.35">
      <c r="B3" s="4" t="s">
        <v>0</v>
      </c>
      <c r="C3" s="4"/>
      <c r="D3" s="4"/>
      <c r="E3" s="4"/>
      <c r="F3" s="4"/>
      <c r="G3" s="4"/>
      <c r="H3" s="4"/>
      <c r="I3" s="4"/>
      <c r="J3" s="4"/>
      <c r="K3" s="4"/>
      <c r="L3" s="4"/>
    </row>
    <row r="4" spans="2:12" x14ac:dyDescent="0.35">
      <c r="B4" s="4"/>
      <c r="C4" s="4"/>
      <c r="D4" s="4"/>
      <c r="E4" s="4"/>
      <c r="F4" s="4"/>
      <c r="G4" s="4"/>
      <c r="H4" s="4"/>
      <c r="I4" s="4"/>
      <c r="J4" s="4"/>
      <c r="K4" s="4"/>
      <c r="L4" s="4"/>
    </row>
    <row r="5" spans="2:12" x14ac:dyDescent="0.35">
      <c r="B5" s="4"/>
      <c r="C5" s="4"/>
      <c r="D5" s="4"/>
      <c r="E5" s="4"/>
      <c r="F5" s="4"/>
      <c r="G5" s="4"/>
      <c r="H5" s="4"/>
      <c r="I5" s="4"/>
      <c r="J5" s="4"/>
      <c r="K5" s="4"/>
      <c r="L5" s="4"/>
    </row>
    <row r="6" spans="2:12" x14ac:dyDescent="0.35">
      <c r="B6" s="4"/>
      <c r="C6" s="4"/>
      <c r="D6" s="4"/>
      <c r="E6" s="4"/>
      <c r="F6" s="4"/>
      <c r="G6" s="4"/>
      <c r="H6" s="4"/>
      <c r="I6" s="4"/>
      <c r="J6" s="4"/>
      <c r="K6" s="4"/>
      <c r="L6" s="4"/>
    </row>
    <row r="7" spans="2:12" x14ac:dyDescent="0.35">
      <c r="B7" s="4"/>
      <c r="C7" s="4"/>
      <c r="D7" s="4"/>
      <c r="E7" s="4"/>
      <c r="F7" s="4"/>
      <c r="G7" s="4"/>
      <c r="H7" s="4"/>
      <c r="I7" s="4"/>
      <c r="J7" s="4"/>
      <c r="K7" s="4"/>
      <c r="L7" s="4"/>
    </row>
    <row r="8" spans="2:12" x14ac:dyDescent="0.35">
      <c r="B8" s="4"/>
      <c r="C8" s="4"/>
      <c r="D8" s="4"/>
      <c r="E8" s="4"/>
      <c r="F8" s="4"/>
      <c r="G8" s="4"/>
      <c r="H8" s="4"/>
      <c r="I8" s="4"/>
      <c r="J8" s="4"/>
      <c r="K8" s="4"/>
      <c r="L8" s="4"/>
    </row>
    <row r="9" spans="2:12" x14ac:dyDescent="0.35">
      <c r="B9" s="2"/>
    </row>
    <row r="10" spans="2:12" ht="15" customHeight="1" x14ac:dyDescent="0.35">
      <c r="B10" s="5" t="s">
        <v>1</v>
      </c>
      <c r="C10" s="5"/>
      <c r="D10" s="5"/>
      <c r="E10" s="5"/>
      <c r="F10" s="5"/>
      <c r="G10" s="5"/>
      <c r="H10" s="5"/>
      <c r="I10" s="5"/>
      <c r="J10" s="5"/>
      <c r="K10" s="5"/>
      <c r="L10" s="5"/>
    </row>
    <row r="11" spans="2:12" x14ac:dyDescent="0.35">
      <c r="B11" s="5"/>
      <c r="C11" s="5"/>
      <c r="D11" s="5"/>
      <c r="E11" s="5"/>
      <c r="F11" s="5"/>
      <c r="G11" s="5"/>
      <c r="H11" s="5"/>
      <c r="I11" s="5"/>
      <c r="J11" s="5"/>
      <c r="K11" s="5"/>
      <c r="L11" s="5"/>
    </row>
    <row r="12" spans="2:12" x14ac:dyDescent="0.35">
      <c r="B12" s="5"/>
      <c r="C12" s="5"/>
      <c r="D12" s="5"/>
      <c r="E12" s="5"/>
      <c r="F12" s="5"/>
      <c r="G12" s="5"/>
      <c r="H12" s="5"/>
      <c r="I12" s="5"/>
      <c r="J12" s="5"/>
      <c r="K12" s="5"/>
      <c r="L12" s="5"/>
    </row>
    <row r="13" spans="2:12" x14ac:dyDescent="0.35">
      <c r="B13" s="5"/>
      <c r="C13" s="5"/>
      <c r="D13" s="5"/>
      <c r="E13" s="5"/>
      <c r="F13" s="5"/>
      <c r="G13" s="5"/>
      <c r="H13" s="5"/>
      <c r="I13" s="5"/>
      <c r="J13" s="5"/>
      <c r="K13" s="5"/>
      <c r="L13" s="5"/>
    </row>
    <row r="14" spans="2:12" x14ac:dyDescent="0.35">
      <c r="B14" s="5"/>
      <c r="C14" s="5"/>
      <c r="D14" s="5"/>
      <c r="E14" s="5"/>
      <c r="F14" s="5"/>
      <c r="G14" s="5"/>
      <c r="H14" s="5"/>
      <c r="I14" s="5"/>
      <c r="J14" s="5"/>
      <c r="K14" s="5"/>
      <c r="L14" s="5"/>
    </row>
    <row r="15" spans="2:12" x14ac:dyDescent="0.35">
      <c r="B15" s="5"/>
      <c r="C15" s="5"/>
      <c r="D15" s="5"/>
      <c r="E15" s="5"/>
      <c r="F15" s="5"/>
      <c r="G15" s="5"/>
      <c r="H15" s="5"/>
      <c r="I15" s="5"/>
      <c r="J15" s="5"/>
      <c r="K15" s="5"/>
      <c r="L15" s="5"/>
    </row>
    <row r="16" spans="2:12" x14ac:dyDescent="0.35">
      <c r="B16" s="5"/>
      <c r="C16" s="5"/>
      <c r="D16" s="5"/>
      <c r="E16" s="5"/>
      <c r="F16" s="5"/>
      <c r="G16" s="5"/>
      <c r="H16" s="5"/>
      <c r="I16" s="5"/>
      <c r="J16" s="5"/>
      <c r="K16" s="5"/>
      <c r="L16" s="5"/>
    </row>
    <row r="17" spans="2:12" x14ac:dyDescent="0.35">
      <c r="B17" s="5"/>
      <c r="C17" s="5"/>
      <c r="D17" s="5"/>
      <c r="E17" s="5"/>
      <c r="F17" s="5"/>
      <c r="G17" s="5"/>
      <c r="H17" s="5"/>
      <c r="I17" s="5"/>
      <c r="J17" s="5"/>
      <c r="K17" s="5"/>
      <c r="L17" s="5"/>
    </row>
    <row r="18" spans="2:12" x14ac:dyDescent="0.35">
      <c r="B18" s="5"/>
      <c r="C18" s="5"/>
      <c r="D18" s="5"/>
      <c r="E18" s="5"/>
      <c r="F18" s="5"/>
      <c r="G18" s="5"/>
      <c r="H18" s="5"/>
      <c r="I18" s="5"/>
      <c r="J18" s="5"/>
      <c r="K18" s="5"/>
      <c r="L18" s="5"/>
    </row>
    <row r="19" spans="2:12" x14ac:dyDescent="0.35">
      <c r="B19" s="5"/>
      <c r="C19" s="5"/>
      <c r="D19" s="5"/>
      <c r="E19" s="5"/>
      <c r="F19" s="5"/>
      <c r="G19" s="5"/>
      <c r="H19" s="5"/>
      <c r="I19" s="5"/>
      <c r="J19" s="5"/>
      <c r="K19" s="5"/>
      <c r="L19" s="5"/>
    </row>
    <row r="21" spans="2:12" x14ac:dyDescent="0.35">
      <c r="B21" t="s">
        <v>2</v>
      </c>
      <c r="C21">
        <v>600</v>
      </c>
      <c r="D21" t="s">
        <v>3</v>
      </c>
    </row>
    <row r="22" spans="2:12" x14ac:dyDescent="0.35">
      <c r="B22" t="s">
        <v>4</v>
      </c>
      <c r="C22">
        <v>60</v>
      </c>
      <c r="D22" t="s">
        <v>3</v>
      </c>
    </row>
    <row r="23" spans="2:12" x14ac:dyDescent="0.35">
      <c r="B23" t="s">
        <v>5</v>
      </c>
      <c r="C23">
        <v>1000</v>
      </c>
      <c r="D23" t="s">
        <v>6</v>
      </c>
    </row>
    <row r="24" spans="2:12" x14ac:dyDescent="0.35">
      <c r="B24" t="s">
        <v>7</v>
      </c>
      <c r="C24">
        <v>7800</v>
      </c>
    </row>
    <row r="25" spans="2:12" x14ac:dyDescent="0.35">
      <c r="B25" t="s">
        <v>8</v>
      </c>
      <c r="C25">
        <v>200</v>
      </c>
      <c r="D25" t="s">
        <v>9</v>
      </c>
    </row>
    <row r="28" spans="2:12" x14ac:dyDescent="0.35">
      <c r="B28" s="6" t="s">
        <v>10</v>
      </c>
      <c r="E28" s="6" t="s">
        <v>11</v>
      </c>
      <c r="H28" s="6" t="s">
        <v>12</v>
      </c>
    </row>
    <row r="29" spans="2:12" x14ac:dyDescent="0.35">
      <c r="B29" t="s">
        <v>13</v>
      </c>
      <c r="C29">
        <v>7600</v>
      </c>
      <c r="E29" t="s">
        <v>7</v>
      </c>
      <c r="F29">
        <v>7800</v>
      </c>
      <c r="H29" t="s">
        <v>14</v>
      </c>
      <c r="J29">
        <v>600</v>
      </c>
    </row>
    <row r="30" spans="2:12" x14ac:dyDescent="0.35">
      <c r="B30" t="s">
        <v>15</v>
      </c>
      <c r="C30">
        <v>7800</v>
      </c>
      <c r="E30" t="s">
        <v>18</v>
      </c>
      <c r="F30">
        <f>9*1000</f>
        <v>9000</v>
      </c>
      <c r="H30" t="s">
        <v>16</v>
      </c>
      <c r="J30">
        <v>540</v>
      </c>
    </row>
    <row r="31" spans="2:12" x14ac:dyDescent="0.35">
      <c r="B31" s="7" t="s">
        <v>10</v>
      </c>
      <c r="C31" s="8">
        <f>C29/C30</f>
        <v>0.97435897435897434</v>
      </c>
      <c r="E31" s="7" t="s">
        <v>11</v>
      </c>
      <c r="F31" s="8">
        <f>F29/F30</f>
        <v>0.8666666666666667</v>
      </c>
      <c r="H31" s="7" t="s">
        <v>12</v>
      </c>
      <c r="I31" s="9"/>
      <c r="J31" s="8">
        <f>J30/J29</f>
        <v>0.9</v>
      </c>
    </row>
    <row r="34" spans="2:3" x14ac:dyDescent="0.35">
      <c r="B34" s="7" t="s">
        <v>17</v>
      </c>
      <c r="C34" s="8">
        <f>C31*F31*J31</f>
        <v>0.76</v>
      </c>
    </row>
    <row r="36" spans="2:3" x14ac:dyDescent="0.35">
      <c r="B36" t="s">
        <v>19</v>
      </c>
    </row>
  </sheetData>
  <mergeCells count="2">
    <mergeCell ref="B3:L8"/>
    <mergeCell ref="B10:L19"/>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FD208F-2187-4325-B725-84733F4E7F09}">
  <dimension ref="B3:K27"/>
  <sheetViews>
    <sheetView topLeftCell="A9" workbookViewId="0">
      <selection activeCell="J18" sqref="J18"/>
    </sheetView>
  </sheetViews>
  <sheetFormatPr baseColWidth="10" defaultRowHeight="14.5" x14ac:dyDescent="0.35"/>
  <cols>
    <col min="6" max="6" width="11.1796875" bestFit="1" customWidth="1"/>
  </cols>
  <sheetData>
    <row r="3" spans="2:11" x14ac:dyDescent="0.35">
      <c r="B3" s="11" t="s">
        <v>20</v>
      </c>
      <c r="C3" s="11"/>
      <c r="D3" s="11"/>
      <c r="E3" s="11"/>
      <c r="F3" s="11"/>
      <c r="G3" s="11"/>
      <c r="H3" s="11"/>
      <c r="I3" s="11"/>
      <c r="J3" s="11"/>
      <c r="K3" s="11"/>
    </row>
    <row r="4" spans="2:11" x14ac:dyDescent="0.35">
      <c r="B4" s="11"/>
      <c r="C4" s="11"/>
      <c r="D4" s="11"/>
      <c r="E4" s="11"/>
      <c r="F4" s="11"/>
      <c r="G4" s="11"/>
      <c r="H4" s="11"/>
      <c r="I4" s="11"/>
      <c r="J4" s="11"/>
      <c r="K4" s="11"/>
    </row>
    <row r="5" spans="2:11" x14ac:dyDescent="0.35">
      <c r="B5" s="11"/>
      <c r="C5" s="11"/>
      <c r="D5" s="11"/>
      <c r="E5" s="11"/>
      <c r="F5" s="11"/>
      <c r="G5" s="11"/>
      <c r="H5" s="11"/>
      <c r="I5" s="11"/>
      <c r="J5" s="11"/>
      <c r="K5" s="11"/>
    </row>
    <row r="7" spans="2:11" ht="15" customHeight="1" x14ac:dyDescent="0.35">
      <c r="B7" s="10" t="s">
        <v>21</v>
      </c>
      <c r="C7" s="10"/>
      <c r="D7" s="10"/>
      <c r="E7" s="10"/>
      <c r="F7" s="10"/>
      <c r="G7" s="10"/>
      <c r="H7" s="10"/>
      <c r="I7" s="10"/>
      <c r="J7" s="10"/>
      <c r="K7" s="10"/>
    </row>
    <row r="8" spans="2:11" x14ac:dyDescent="0.35">
      <c r="B8" s="10"/>
      <c r="C8" s="10"/>
      <c r="D8" s="10"/>
      <c r="E8" s="10"/>
      <c r="F8" s="10"/>
      <c r="G8" s="10"/>
      <c r="H8" s="10"/>
      <c r="I8" s="10"/>
      <c r="J8" s="10"/>
      <c r="K8" s="10"/>
    </row>
    <row r="9" spans="2:11" x14ac:dyDescent="0.35">
      <c r="B9" s="10"/>
      <c r="C9" s="10"/>
      <c r="D9" s="10"/>
      <c r="E9" s="10"/>
      <c r="F9" s="10"/>
      <c r="G9" s="10"/>
      <c r="H9" s="10"/>
      <c r="I9" s="10"/>
      <c r="J9" s="10"/>
      <c r="K9" s="10"/>
    </row>
    <row r="10" spans="2:11" x14ac:dyDescent="0.35">
      <c r="B10" s="10"/>
      <c r="C10" s="10"/>
      <c r="D10" s="10"/>
      <c r="E10" s="10"/>
      <c r="F10" s="10"/>
      <c r="G10" s="10"/>
      <c r="H10" s="10"/>
      <c r="I10" s="10"/>
      <c r="J10" s="10"/>
      <c r="K10" s="10"/>
    </row>
    <row r="11" spans="2:11" x14ac:dyDescent="0.35">
      <c r="B11" s="10"/>
      <c r="C11" s="10"/>
      <c r="D11" s="10"/>
      <c r="E11" s="10"/>
      <c r="F11" s="10"/>
      <c r="G11" s="10"/>
      <c r="H11" s="10"/>
      <c r="I11" s="10"/>
      <c r="J11" s="10"/>
      <c r="K11" s="10"/>
    </row>
    <row r="12" spans="2:11" x14ac:dyDescent="0.35">
      <c r="B12" s="10"/>
      <c r="C12" s="10"/>
      <c r="D12" s="10"/>
      <c r="E12" s="10"/>
      <c r="F12" s="10"/>
      <c r="G12" s="10"/>
      <c r="H12" s="10"/>
      <c r="I12" s="10"/>
      <c r="J12" s="10"/>
      <c r="K12" s="10"/>
    </row>
    <row r="13" spans="2:11" x14ac:dyDescent="0.35">
      <c r="B13" s="10"/>
      <c r="C13" s="10"/>
      <c r="D13" s="10"/>
      <c r="E13" s="10"/>
      <c r="F13" s="10"/>
      <c r="G13" s="10"/>
      <c r="H13" s="10"/>
      <c r="I13" s="10"/>
      <c r="J13" s="10"/>
      <c r="K13" s="10"/>
    </row>
    <row r="14" spans="2:11" x14ac:dyDescent="0.35">
      <c r="B14" s="12"/>
      <c r="C14" s="12"/>
      <c r="D14" s="12"/>
      <c r="E14" s="12"/>
      <c r="F14" s="12"/>
      <c r="G14" s="12"/>
      <c r="H14" s="12"/>
      <c r="I14" s="12"/>
      <c r="J14" s="12"/>
      <c r="K14" s="12"/>
    </row>
    <row r="15" spans="2:11" x14ac:dyDescent="0.35">
      <c r="B15" t="s">
        <v>22</v>
      </c>
      <c r="C15" s="13">
        <v>0.1</v>
      </c>
      <c r="D15" t="s">
        <v>23</v>
      </c>
    </row>
    <row r="16" spans="2:11" x14ac:dyDescent="0.35">
      <c r="B16" t="s">
        <v>24</v>
      </c>
      <c r="C16">
        <v>100000</v>
      </c>
      <c r="D16">
        <v>1</v>
      </c>
      <c r="E16" t="s">
        <v>25</v>
      </c>
      <c r="F16" s="14">
        <f>C16/(1+$C$15)^D16</f>
        <v>90909.090909090897</v>
      </c>
    </row>
    <row r="17" spans="2:6" x14ac:dyDescent="0.35">
      <c r="B17" t="s">
        <v>26</v>
      </c>
      <c r="C17">
        <v>100000</v>
      </c>
      <c r="D17">
        <v>2</v>
      </c>
      <c r="E17" t="s">
        <v>27</v>
      </c>
      <c r="F17" s="14">
        <f>C17/(1+$C$15)^D17</f>
        <v>82644.62809917354</v>
      </c>
    </row>
    <row r="18" spans="2:6" x14ac:dyDescent="0.35">
      <c r="B18" t="s">
        <v>28</v>
      </c>
      <c r="C18">
        <v>100000</v>
      </c>
      <c r="D18">
        <v>3</v>
      </c>
      <c r="E18" t="s">
        <v>29</v>
      </c>
      <c r="F18" s="14">
        <f>C18/(1+$C$15)^D18</f>
        <v>75131.480090157755</v>
      </c>
    </row>
    <row r="19" spans="2:6" x14ac:dyDescent="0.35">
      <c r="B19" t="s">
        <v>31</v>
      </c>
      <c r="C19">
        <v>100000</v>
      </c>
      <c r="D19">
        <v>4</v>
      </c>
      <c r="E19" t="s">
        <v>34</v>
      </c>
      <c r="F19" s="14">
        <f>C19/(1+$C$15)^D19</f>
        <v>68301.345536507055</v>
      </c>
    </row>
    <row r="20" spans="2:6" x14ac:dyDescent="0.35">
      <c r="B20" t="s">
        <v>32</v>
      </c>
      <c r="C20">
        <v>100000</v>
      </c>
      <c r="D20">
        <v>5</v>
      </c>
      <c r="E20" t="s">
        <v>35</v>
      </c>
      <c r="F20" s="14">
        <f>C20/(1+$C$15)^D20</f>
        <v>62092.132305915497</v>
      </c>
    </row>
    <row r="21" spans="2:6" x14ac:dyDescent="0.35">
      <c r="B21" t="s">
        <v>33</v>
      </c>
      <c r="C21">
        <v>100000</v>
      </c>
      <c r="D21">
        <v>6</v>
      </c>
      <c r="E21" t="s">
        <v>36</v>
      </c>
      <c r="F21" s="14">
        <f>C21/(1+$C$15)^D21</f>
        <v>56447.393005377715</v>
      </c>
    </row>
    <row r="22" spans="2:6" x14ac:dyDescent="0.35">
      <c r="E22" t="s">
        <v>37</v>
      </c>
      <c r="F22" s="14">
        <f>SUM(F16:F21)</f>
        <v>435526.06994622247</v>
      </c>
    </row>
    <row r="23" spans="2:6" x14ac:dyDescent="0.35">
      <c r="F23" s="14"/>
    </row>
    <row r="24" spans="2:6" x14ac:dyDescent="0.35">
      <c r="F24" s="14"/>
    </row>
    <row r="25" spans="2:6" x14ac:dyDescent="0.35">
      <c r="B25" t="s">
        <v>30</v>
      </c>
      <c r="C25">
        <v>500000</v>
      </c>
    </row>
    <row r="27" spans="2:6" x14ac:dyDescent="0.35">
      <c r="B27" t="s">
        <v>38</v>
      </c>
      <c r="C27" s="15">
        <f>F22-C25</f>
        <v>-64473.930053777527</v>
      </c>
      <c r="E27" t="s">
        <v>39</v>
      </c>
    </row>
  </sheetData>
  <mergeCells count="2">
    <mergeCell ref="B3:K5"/>
    <mergeCell ref="B7:K1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1B4655-40FB-444C-A94F-3FB7B8E40FCC}">
  <dimension ref="B2:L22"/>
  <sheetViews>
    <sheetView topLeftCell="A4" workbookViewId="0">
      <selection activeCell="J19" sqref="J19"/>
    </sheetView>
  </sheetViews>
  <sheetFormatPr baseColWidth="10" defaultRowHeight="14.5" x14ac:dyDescent="0.35"/>
  <cols>
    <col min="2" max="2" width="13.26953125" bestFit="1" customWidth="1"/>
    <col min="3" max="3" width="16" bestFit="1" customWidth="1"/>
    <col min="4" max="4" width="12.54296875" bestFit="1" customWidth="1"/>
  </cols>
  <sheetData>
    <row r="2" spans="2:12" x14ac:dyDescent="0.35">
      <c r="B2" s="11" t="s">
        <v>40</v>
      </c>
      <c r="C2" s="11"/>
      <c r="D2" s="11"/>
      <c r="E2" s="11"/>
      <c r="F2" s="11"/>
      <c r="G2" s="11"/>
      <c r="H2" s="11"/>
      <c r="I2" s="11"/>
      <c r="J2" s="11"/>
      <c r="K2" s="11"/>
      <c r="L2" s="11"/>
    </row>
    <row r="3" spans="2:12" x14ac:dyDescent="0.35">
      <c r="B3" s="11"/>
      <c r="C3" s="11"/>
      <c r="D3" s="11"/>
      <c r="E3" s="11"/>
      <c r="F3" s="11"/>
      <c r="G3" s="11"/>
      <c r="H3" s="11"/>
      <c r="I3" s="11"/>
      <c r="J3" s="11"/>
      <c r="K3" s="11"/>
      <c r="L3" s="11"/>
    </row>
    <row r="4" spans="2:12" x14ac:dyDescent="0.35">
      <c r="B4" s="11"/>
      <c r="C4" s="11"/>
      <c r="D4" s="11"/>
      <c r="E4" s="11"/>
      <c r="F4" s="11"/>
      <c r="G4" s="11"/>
      <c r="H4" s="11"/>
      <c r="I4" s="11"/>
      <c r="J4" s="11"/>
      <c r="K4" s="11"/>
      <c r="L4" s="11"/>
    </row>
    <row r="6" spans="2:12" x14ac:dyDescent="0.35">
      <c r="B6" s="6" t="s">
        <v>47</v>
      </c>
    </row>
    <row r="7" spans="2:12" x14ac:dyDescent="0.35">
      <c r="B7" t="s">
        <v>41</v>
      </c>
      <c r="C7">
        <v>500000</v>
      </c>
    </row>
    <row r="8" spans="2:12" x14ac:dyDescent="0.35">
      <c r="B8" t="s">
        <v>42</v>
      </c>
      <c r="C8" t="s">
        <v>43</v>
      </c>
      <c r="D8" t="s">
        <v>44</v>
      </c>
    </row>
    <row r="9" spans="2:12" x14ac:dyDescent="0.35">
      <c r="B9" s="16">
        <v>0.6</v>
      </c>
      <c r="C9" s="17">
        <v>1000000</v>
      </c>
      <c r="D9" s="17">
        <f>B9*C9</f>
        <v>600000</v>
      </c>
    </row>
    <row r="10" spans="2:12" x14ac:dyDescent="0.35">
      <c r="B10" s="18">
        <v>0.4</v>
      </c>
      <c r="C10" s="17">
        <v>-500000</v>
      </c>
      <c r="D10" s="17">
        <f t="shared" ref="D10" si="0">B10*C10</f>
        <v>-200000</v>
      </c>
    </row>
    <row r="11" spans="2:12" x14ac:dyDescent="0.35">
      <c r="C11" t="s">
        <v>45</v>
      </c>
      <c r="D11" s="19">
        <f>SUM(D8:D10)</f>
        <v>400000</v>
      </c>
    </row>
    <row r="13" spans="2:12" x14ac:dyDescent="0.35">
      <c r="B13" t="s">
        <v>46</v>
      </c>
    </row>
    <row r="15" spans="2:12" x14ac:dyDescent="0.35">
      <c r="B15" s="6" t="s">
        <v>48</v>
      </c>
    </row>
    <row r="16" spans="2:12" x14ac:dyDescent="0.35">
      <c r="B16" t="s">
        <v>41</v>
      </c>
      <c r="C16">
        <v>300000</v>
      </c>
    </row>
    <row r="17" spans="2:4" x14ac:dyDescent="0.35">
      <c r="B17" t="s">
        <v>42</v>
      </c>
      <c r="C17" t="s">
        <v>43</v>
      </c>
      <c r="D17" t="s">
        <v>44</v>
      </c>
    </row>
    <row r="18" spans="2:4" x14ac:dyDescent="0.35">
      <c r="B18" s="16">
        <v>0.8</v>
      </c>
      <c r="C18" s="17">
        <v>500000</v>
      </c>
      <c r="D18" s="17">
        <f>B18*C18</f>
        <v>400000</v>
      </c>
    </row>
    <row r="19" spans="2:4" x14ac:dyDescent="0.35">
      <c r="B19" s="18">
        <v>0.2</v>
      </c>
      <c r="C19" s="17">
        <v>-100000</v>
      </c>
      <c r="D19" s="17">
        <f t="shared" ref="D19" si="1">B19*C19</f>
        <v>-20000</v>
      </c>
    </row>
    <row r="20" spans="2:4" x14ac:dyDescent="0.35">
      <c r="C20" t="s">
        <v>45</v>
      </c>
      <c r="D20" s="19">
        <f>SUM(D17:D19)</f>
        <v>380000</v>
      </c>
    </row>
    <row r="22" spans="2:4" x14ac:dyDescent="0.35">
      <c r="B22" t="s">
        <v>49</v>
      </c>
    </row>
  </sheetData>
  <mergeCells count="1">
    <mergeCell ref="B2:L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378B28-7E1C-4BC1-A23F-019A00EFE7F2}">
  <dimension ref="B2:K22"/>
  <sheetViews>
    <sheetView topLeftCell="A9" workbookViewId="0">
      <selection activeCell="C25" sqref="C25"/>
    </sheetView>
  </sheetViews>
  <sheetFormatPr baseColWidth="10" defaultRowHeight="14.5" x14ac:dyDescent="0.35"/>
  <sheetData>
    <row r="2" spans="2:11" ht="15" customHeight="1" x14ac:dyDescent="0.35">
      <c r="B2" s="4" t="s">
        <v>50</v>
      </c>
      <c r="C2" s="4"/>
      <c r="D2" s="4"/>
      <c r="E2" s="4"/>
      <c r="F2" s="4"/>
      <c r="G2" s="4"/>
      <c r="H2" s="4"/>
      <c r="I2" s="4"/>
      <c r="J2" s="4"/>
      <c r="K2" s="4"/>
    </row>
    <row r="3" spans="2:11" x14ac:dyDescent="0.35">
      <c r="B3" s="4"/>
      <c r="C3" s="4"/>
      <c r="D3" s="4"/>
      <c r="E3" s="4"/>
      <c r="F3" s="4"/>
      <c r="G3" s="4"/>
      <c r="H3" s="4"/>
      <c r="I3" s="4"/>
      <c r="J3" s="4"/>
      <c r="K3" s="4"/>
    </row>
    <row r="4" spans="2:11" x14ac:dyDescent="0.35">
      <c r="B4" s="4"/>
      <c r="C4" s="4"/>
      <c r="D4" s="4"/>
      <c r="E4" s="4"/>
      <c r="F4" s="4"/>
      <c r="G4" s="4"/>
      <c r="H4" s="4"/>
      <c r="I4" s="4"/>
      <c r="J4" s="4"/>
      <c r="K4" s="4"/>
    </row>
    <row r="5" spans="2:11" x14ac:dyDescent="0.35">
      <c r="B5" s="4"/>
      <c r="C5" s="4"/>
      <c r="D5" s="4"/>
      <c r="E5" s="4"/>
      <c r="F5" s="4"/>
      <c r="G5" s="4"/>
      <c r="H5" s="4"/>
      <c r="I5" s="4"/>
      <c r="J5" s="4"/>
      <c r="K5" s="4"/>
    </row>
    <row r="7" spans="2:11" ht="15" customHeight="1" x14ac:dyDescent="0.35">
      <c r="B7" s="1"/>
    </row>
    <row r="8" spans="2:11" ht="15" customHeight="1" x14ac:dyDescent="0.35">
      <c r="B8" s="2"/>
    </row>
    <row r="9" spans="2:11" ht="15" customHeight="1" x14ac:dyDescent="0.35">
      <c r="B9" s="2"/>
    </row>
    <row r="10" spans="2:11" ht="15" customHeight="1" x14ac:dyDescent="0.35">
      <c r="B10" s="2"/>
    </row>
    <row r="11" spans="2:11" ht="15" customHeight="1" x14ac:dyDescent="0.35">
      <c r="B11" s="2"/>
    </row>
    <row r="12" spans="2:11" ht="15" customHeight="1" x14ac:dyDescent="0.35">
      <c r="B12" s="20"/>
    </row>
    <row r="13" spans="2:11" ht="15" customHeight="1" x14ac:dyDescent="0.35">
      <c r="B13" s="3"/>
    </row>
    <row r="17" spans="2:4" x14ac:dyDescent="0.35">
      <c r="B17" t="s">
        <v>7</v>
      </c>
      <c r="D17">
        <v>330</v>
      </c>
    </row>
    <row r="18" spans="2:4" x14ac:dyDescent="0.35">
      <c r="B18" t="s">
        <v>51</v>
      </c>
      <c r="D18">
        <v>540</v>
      </c>
    </row>
    <row r="19" spans="2:4" x14ac:dyDescent="0.35">
      <c r="B19" t="s">
        <v>52</v>
      </c>
      <c r="D19">
        <v>390</v>
      </c>
    </row>
    <row r="21" spans="2:4" x14ac:dyDescent="0.35">
      <c r="B21" s="7" t="s">
        <v>53</v>
      </c>
      <c r="C21" s="7"/>
      <c r="D21" s="8">
        <f>D17/D18</f>
        <v>0.61111111111111116</v>
      </c>
    </row>
    <row r="22" spans="2:4" x14ac:dyDescent="0.35">
      <c r="B22" s="7" t="s">
        <v>54</v>
      </c>
      <c r="C22" s="7"/>
      <c r="D22" s="8">
        <f>D17/D19</f>
        <v>0.84615384615384615</v>
      </c>
    </row>
  </sheetData>
  <mergeCells count="1">
    <mergeCell ref="B2:K5"/>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BFF39B-632E-4E6F-B8E3-058E9DC57461}">
  <dimension ref="B2"/>
  <sheetViews>
    <sheetView tabSelected="1" workbookViewId="0">
      <selection activeCell="L10" sqref="L10"/>
    </sheetView>
  </sheetViews>
  <sheetFormatPr baseColWidth="10" defaultRowHeight="14.5" x14ac:dyDescent="0.35"/>
  <sheetData>
    <row r="2" spans="2:2" x14ac:dyDescent="0.35">
      <c r="B2" t="s">
        <v>55</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Problema 1</vt:lpstr>
      <vt:lpstr>Problema 2</vt:lpstr>
      <vt:lpstr>Problema 3</vt:lpstr>
      <vt:lpstr>Problema 4</vt:lpstr>
      <vt:lpstr>Extra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Jorge Rolando Rodriguez Castañeda</dc:creator>
  <cp:lastModifiedBy>Jorge Rolando Rodriguez Castañeda</cp:lastModifiedBy>
  <dcterms:created xsi:type="dcterms:W3CDTF">2024-10-15T17:47:29Z</dcterms:created>
  <dcterms:modified xsi:type="dcterms:W3CDTF">2024-10-15T18:11:45Z</dcterms:modified>
</cp:coreProperties>
</file>