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ura\Downloads\"/>
    </mc:Choice>
  </mc:AlternateContent>
  <xr:revisionPtr revIDLastSave="0" documentId="8_{23FB56E6-F8F7-4039-BB09-BE2F55BA447D}" xr6:coauthVersionLast="47" xr6:coauthVersionMax="47" xr10:uidLastSave="{00000000-0000-0000-0000-000000000000}"/>
  <bookViews>
    <workbookView xWindow="13980" yWindow="1248" windowWidth="7740" windowHeight="9072" firstSheet="1" activeTab="1" xr2:uid="{BB89E6AA-579A-42E9-B146-9FC33F61A23C}"/>
  </bookViews>
  <sheets>
    <sheet name="Resumen" sheetId="1" state="hidden" r:id="rId1"/>
    <sheet name="Problema 1" sheetId="2" r:id="rId2"/>
    <sheet name="Problema 2" sheetId="3" r:id="rId3"/>
    <sheet name="Problema 3" sheetId="4" r:id="rId4"/>
    <sheet name="Problema 4" sheetId="5" r:id="rId5"/>
    <sheet name="Punto extra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9" i="3" l="1"/>
  <c r="E38" i="3"/>
  <c r="E37" i="3"/>
  <c r="E36" i="3"/>
  <c r="K35" i="3"/>
  <c r="E35" i="3"/>
  <c r="E40" i="3" s="1"/>
  <c r="H35" i="3" s="1"/>
  <c r="D30" i="3"/>
  <c r="G35" i="3" s="1"/>
  <c r="F27" i="3"/>
  <c r="G27" i="3" s="1"/>
  <c r="F26" i="3"/>
  <c r="G26" i="3" s="1"/>
  <c r="F25" i="3"/>
  <c r="G25" i="3" s="1"/>
  <c r="F24" i="3"/>
  <c r="G24" i="3" s="1"/>
  <c r="F23" i="3"/>
  <c r="G23" i="3" s="1"/>
  <c r="C29" i="2"/>
  <c r="C25" i="2"/>
  <c r="D20" i="2"/>
  <c r="D29" i="2"/>
  <c r="D25" i="2"/>
  <c r="H12" i="5"/>
  <c r="C16" i="5" s="1"/>
  <c r="I16" i="5" s="1"/>
  <c r="F20" i="5" s="1"/>
  <c r="H20" i="5" s="1"/>
  <c r="E16" i="2"/>
  <c r="C35" i="4"/>
  <c r="C34" i="4"/>
  <c r="C33" i="4"/>
  <c r="C32" i="4"/>
  <c r="I35" i="3" l="1"/>
  <c r="L35" i="3" s="1"/>
</calcChain>
</file>

<file path=xl/sharedStrings.xml><?xml version="1.0" encoding="utf-8"?>
<sst xmlns="http://schemas.openxmlformats.org/spreadsheetml/2006/main" count="102" uniqueCount="79">
  <si>
    <t>PRODUCCIÓN Y OPERACIONES 1</t>
  </si>
  <si>
    <t>PARCIAL NO. 02</t>
  </si>
  <si>
    <t>Respuesta</t>
  </si>
  <si>
    <t>Brasil</t>
  </si>
  <si>
    <t>Suministros y Aimentos (TEMA: Capacidad)</t>
  </si>
  <si>
    <t>No hacer nada</t>
  </si>
  <si>
    <t>Construir una fabrica pequeña</t>
  </si>
  <si>
    <t>Construir una fabrica mediana</t>
  </si>
  <si>
    <t>Construir una fabrica grande</t>
  </si>
  <si>
    <t>S&amp;A</t>
  </si>
  <si>
    <t>Beneficio mercado favorable</t>
  </si>
  <si>
    <t>Beneficio mercado desfavorable</t>
  </si>
  <si>
    <t>Probabilidad</t>
  </si>
  <si>
    <t>VME  para cada alternativa</t>
  </si>
  <si>
    <t>VME (fabrica grande)</t>
  </si>
  <si>
    <t>VME (fabrica mediana)</t>
  </si>
  <si>
    <t>VME (fabrica pequeña)</t>
  </si>
  <si>
    <t>VME (No hacer nada)</t>
  </si>
  <si>
    <t>Cálculos</t>
  </si>
  <si>
    <t>Empresa: &amp;Café</t>
  </si>
  <si>
    <t>Artículo</t>
  </si>
  <si>
    <t>Precio</t>
  </si>
  <si>
    <t>Costo</t>
  </si>
  <si>
    <t>Ventas Anuales (Unidades)</t>
  </si>
  <si>
    <t>Sandwich Chipotle</t>
  </si>
  <si>
    <t>Papas bravas</t>
  </si>
  <si>
    <t>Refrescos naturales</t>
  </si>
  <si>
    <t>Ensalada César</t>
  </si>
  <si>
    <t>Té Chai</t>
  </si>
  <si>
    <t>Semana</t>
  </si>
  <si>
    <t>días a la semana</t>
  </si>
  <si>
    <t>Mensual</t>
  </si>
  <si>
    <t>Anual</t>
  </si>
  <si>
    <t xml:space="preserve">Costo fijo </t>
  </si>
  <si>
    <t>Precio (anual)</t>
  </si>
  <si>
    <t>Costo (anual)</t>
  </si>
  <si>
    <t>horas</t>
  </si>
  <si>
    <t>Número mínimo de plataformas</t>
  </si>
  <si>
    <t>Capacidad efectiva</t>
  </si>
  <si>
    <t xml:space="preserve"> </t>
  </si>
  <si>
    <t>=</t>
  </si>
  <si>
    <t>San Martín Bakery</t>
  </si>
  <si>
    <t>Producción real</t>
  </si>
  <si>
    <t>Basandose en el criterio del VME, la empresa debe construir una fabrica de tamaño mediana</t>
  </si>
  <si>
    <t xml:space="preserve">Capacidad efectiva </t>
  </si>
  <si>
    <t>Tasa de producción</t>
  </si>
  <si>
    <t>Linea de producción</t>
  </si>
  <si>
    <t>días</t>
  </si>
  <si>
    <t>turnos</t>
  </si>
  <si>
    <t>panes/hora</t>
  </si>
  <si>
    <t>horas / semana</t>
  </si>
  <si>
    <t xml:space="preserve">panes   </t>
  </si>
  <si>
    <t>panes dulces</t>
  </si>
  <si>
    <t>Vehículos/Horas</t>
  </si>
  <si>
    <t xml:space="preserve">Eficiencia </t>
  </si>
  <si>
    <t>Capacidad efectiva x plataforma</t>
  </si>
  <si>
    <t>Vehículos</t>
  </si>
  <si>
    <t>*</t>
  </si>
  <si>
    <t>Hora</t>
  </si>
  <si>
    <t>Capacidad efectiva x plataforma x jornada</t>
  </si>
  <si>
    <t>Jornada</t>
  </si>
  <si>
    <t>/</t>
  </si>
  <si>
    <t>Se necesitan al menos 6 plataformas de servicio para dar servicio a los 200 vehículos que se tienen estimado antender cada jornda.</t>
  </si>
  <si>
    <t>Capacidad proyectada = Tasa de Producción * tasa de operación semanal</t>
  </si>
  <si>
    <t>Capacidad proyectada =</t>
  </si>
  <si>
    <t>Utilización = Producción real /  capacidad proyectada</t>
  </si>
  <si>
    <t>Eficiencia = Producción real/ capacidad efectiva</t>
  </si>
  <si>
    <t xml:space="preserve">Utilización =    </t>
  </si>
  <si>
    <t xml:space="preserve">Eficiencia = </t>
  </si>
  <si>
    <t>panes/semana</t>
  </si>
  <si>
    <t>Margen de contribución</t>
  </si>
  <si>
    <t>Costo fijo anual</t>
  </si>
  <si>
    <t>Margen de contribución anual</t>
  </si>
  <si>
    <t>Punto de equilibrio anual</t>
  </si>
  <si>
    <t>Semanas laborales</t>
  </si>
  <si>
    <t>Unidades de venta semanal</t>
  </si>
  <si>
    <t>Unidades</t>
  </si>
  <si>
    <t>Margen de contribución total</t>
  </si>
  <si>
    <t>Opciones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</si>
</sst>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[$Q-100A]#,##0.00"/>
    <numFmt numFmtId="165" formatCode="0.0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i/>
      <sz val="1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6">
    <xf numFmtId="0" fontId="0" fillId="0" borderId="0" xfId="0"/>
    <xf numFmtId="0" fontId="2" fillId="0" borderId="0" xfId="0" applyFont="1"/>
    <xf numFmtId="0" fontId="3" fillId="0" borderId="0" xfId="0" applyFont="1"/>
    <xf numFmtId="0" fontId="0" fillId="0" borderId="0" xfId="0" applyAlignment="1">
      <alignment horizontal="center"/>
    </xf>
    <xf numFmtId="164" fontId="0" fillId="0" borderId="0" xfId="0" applyNumberFormat="1"/>
    <xf numFmtId="9" fontId="0" fillId="0" borderId="0" xfId="2" applyFont="1"/>
    <xf numFmtId="0" fontId="2" fillId="0" borderId="0" xfId="0" applyFont="1" applyAlignment="1">
      <alignment horizontal="center" vertical="center"/>
    </xf>
    <xf numFmtId="2" fontId="0" fillId="0" borderId="0" xfId="2" applyNumberFormat="1" applyFont="1"/>
    <xf numFmtId="0" fontId="0" fillId="2" borderId="0" xfId="0" applyFill="1"/>
    <xf numFmtId="164" fontId="0" fillId="2" borderId="0" xfId="0" applyNumberFormat="1" applyFill="1"/>
    <xf numFmtId="4" fontId="0" fillId="0" borderId="0" xfId="0" applyNumberFormat="1" applyAlignment="1">
      <alignment wrapText="1"/>
    </xf>
    <xf numFmtId="2" fontId="0" fillId="0" borderId="0" xfId="0" applyNumberFormat="1"/>
    <xf numFmtId="0" fontId="4" fillId="0" borderId="0" xfId="0" applyFont="1"/>
    <xf numFmtId="0" fontId="0" fillId="0" borderId="1" xfId="0" applyBorder="1"/>
    <xf numFmtId="0" fontId="5" fillId="0" borderId="0" xfId="0" applyFont="1"/>
    <xf numFmtId="0" fontId="6" fillId="0" borderId="0" xfId="0" applyFont="1"/>
    <xf numFmtId="9" fontId="5" fillId="0" borderId="0" xfId="0" applyNumberFormat="1" applyFont="1"/>
    <xf numFmtId="0" fontId="0" fillId="0" borderId="1" xfId="0" applyBorder="1" applyAlignment="1">
      <alignment horizontal="center"/>
    </xf>
    <xf numFmtId="9" fontId="0" fillId="0" borderId="0" xfId="0" applyNumberFormat="1"/>
    <xf numFmtId="0" fontId="7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3" fontId="5" fillId="0" borderId="0" xfId="0" applyNumberFormat="1" applyFont="1"/>
    <xf numFmtId="3" fontId="0" fillId="0" borderId="0" xfId="0" applyNumberFormat="1"/>
    <xf numFmtId="9" fontId="5" fillId="0" borderId="0" xfId="2" applyFont="1" applyFill="1"/>
    <xf numFmtId="165" fontId="0" fillId="0" borderId="0" xfId="1" applyNumberFormat="1" applyFont="1"/>
    <xf numFmtId="0" fontId="2" fillId="7" borderId="0" xfId="0" applyFont="1" applyFill="1" applyAlignment="1">
      <alignment horizontal="center" vertical="center" wrapText="1"/>
    </xf>
    <xf numFmtId="0" fontId="2" fillId="8" borderId="0" xfId="0" applyFont="1" applyFill="1" applyAlignment="1">
      <alignment horizontal="center"/>
    </xf>
    <xf numFmtId="0" fontId="2" fillId="8" borderId="0" xfId="0" applyFont="1" applyFill="1" applyAlignment="1">
      <alignment horizontal="center" wrapText="1"/>
    </xf>
    <xf numFmtId="0" fontId="8" fillId="5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0" fontId="8" fillId="6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0" fontId="9" fillId="0" borderId="0" xfId="0" applyFont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Alignment="1">
      <alignment wrapText="1"/>
    </xf>
  </cellXfs>
  <cellStyles count="3"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7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8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0.png"/><Relationship Id="rId1" Type="http://schemas.openxmlformats.org/officeDocument/2006/relationships/image" Target="../media/image19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4</xdr:row>
      <xdr:rowOff>0</xdr:rowOff>
    </xdr:from>
    <xdr:to>
      <xdr:col>5</xdr:col>
      <xdr:colOff>220981</xdr:colOff>
      <xdr:row>7</xdr:row>
      <xdr:rowOff>91645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297646E-1582-85E0-D5E8-EEE41067F9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2481" y="731520"/>
          <a:ext cx="3390900" cy="640285"/>
        </a:xfrm>
        <a:prstGeom prst="rect">
          <a:avLst/>
        </a:prstGeom>
      </xdr:spPr>
    </xdr:pic>
    <xdr:clientData/>
  </xdr:twoCellAnchor>
  <xdr:twoCellAnchor editAs="oneCell">
    <xdr:from>
      <xdr:col>0</xdr:col>
      <xdr:colOff>769620</xdr:colOff>
      <xdr:row>8</xdr:row>
      <xdr:rowOff>99060</xdr:rowOff>
    </xdr:from>
    <xdr:to>
      <xdr:col>5</xdr:col>
      <xdr:colOff>38100</xdr:colOff>
      <xdr:row>10</xdr:row>
      <xdr:rowOff>88342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C2625324-3F78-04C8-28DE-24DEAB485A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9620" y="1562100"/>
          <a:ext cx="3230880" cy="355042"/>
        </a:xfrm>
        <a:prstGeom prst="rect">
          <a:avLst/>
        </a:prstGeom>
      </xdr:spPr>
    </xdr:pic>
    <xdr:clientData/>
  </xdr:twoCellAnchor>
  <xdr:twoCellAnchor editAs="oneCell">
    <xdr:from>
      <xdr:col>0</xdr:col>
      <xdr:colOff>638166</xdr:colOff>
      <xdr:row>11</xdr:row>
      <xdr:rowOff>60960</xdr:rowOff>
    </xdr:from>
    <xdr:to>
      <xdr:col>7</xdr:col>
      <xdr:colOff>597367</xdr:colOff>
      <xdr:row>33</xdr:row>
      <xdr:rowOff>109400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3C987588-AE9B-0AAA-3BA8-60B3BE9B15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38166" y="2072640"/>
          <a:ext cx="5506561" cy="4071800"/>
        </a:xfrm>
        <a:prstGeom prst="rect">
          <a:avLst/>
        </a:prstGeom>
      </xdr:spPr>
    </xdr:pic>
    <xdr:clientData/>
  </xdr:twoCellAnchor>
  <xdr:twoCellAnchor editAs="oneCell">
    <xdr:from>
      <xdr:col>0</xdr:col>
      <xdr:colOff>647700</xdr:colOff>
      <xdr:row>34</xdr:row>
      <xdr:rowOff>85671</xdr:rowOff>
    </xdr:from>
    <xdr:to>
      <xdr:col>6</xdr:col>
      <xdr:colOff>286986</xdr:colOff>
      <xdr:row>49</xdr:row>
      <xdr:rowOff>111268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A59DDE57-3A94-E9DD-5378-E725E595BF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47700" y="6303591"/>
          <a:ext cx="4394166" cy="2768797"/>
        </a:xfrm>
        <a:prstGeom prst="rect">
          <a:avLst/>
        </a:prstGeom>
      </xdr:spPr>
    </xdr:pic>
    <xdr:clientData/>
  </xdr:twoCellAnchor>
  <xdr:twoCellAnchor editAs="oneCell">
    <xdr:from>
      <xdr:col>0</xdr:col>
      <xdr:colOff>445770</xdr:colOff>
      <xdr:row>51</xdr:row>
      <xdr:rowOff>57150</xdr:rowOff>
    </xdr:from>
    <xdr:to>
      <xdr:col>7</xdr:col>
      <xdr:colOff>266700</xdr:colOff>
      <xdr:row>66</xdr:row>
      <xdr:rowOff>97385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13D12B03-F225-E59C-65D3-E4B09B4F88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45770" y="9772650"/>
          <a:ext cx="5421630" cy="2897735"/>
        </a:xfrm>
        <a:prstGeom prst="rect">
          <a:avLst/>
        </a:prstGeom>
      </xdr:spPr>
    </xdr:pic>
    <xdr:clientData/>
  </xdr:twoCellAnchor>
  <xdr:twoCellAnchor editAs="oneCell">
    <xdr:from>
      <xdr:col>0</xdr:col>
      <xdr:colOff>576943</xdr:colOff>
      <xdr:row>66</xdr:row>
      <xdr:rowOff>156104</xdr:rowOff>
    </xdr:from>
    <xdr:to>
      <xdr:col>5</xdr:col>
      <xdr:colOff>568672</xdr:colOff>
      <xdr:row>81</xdr:row>
      <xdr:rowOff>83857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02D26E4-E2CA-51F5-162A-AB6800FC28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76943" y="12369875"/>
          <a:ext cx="3965015" cy="2703611"/>
        </a:xfrm>
        <a:prstGeom prst="rect">
          <a:avLst/>
        </a:prstGeom>
      </xdr:spPr>
    </xdr:pic>
    <xdr:clientData/>
  </xdr:twoCellAnchor>
  <xdr:twoCellAnchor editAs="oneCell">
    <xdr:from>
      <xdr:col>0</xdr:col>
      <xdr:colOff>326572</xdr:colOff>
      <xdr:row>83</xdr:row>
      <xdr:rowOff>89</xdr:rowOff>
    </xdr:from>
    <xdr:to>
      <xdr:col>7</xdr:col>
      <xdr:colOff>302845</xdr:colOff>
      <xdr:row>92</xdr:row>
      <xdr:rowOff>161365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DCEACBC0-5F43-49D5-98D3-047B1C2E15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326572" y="14881501"/>
          <a:ext cx="5498532" cy="1774923"/>
        </a:xfrm>
        <a:prstGeom prst="rect">
          <a:avLst/>
        </a:prstGeom>
      </xdr:spPr>
    </xdr:pic>
    <xdr:clientData/>
  </xdr:twoCellAnchor>
  <xdr:twoCellAnchor editAs="oneCell">
    <xdr:from>
      <xdr:col>0</xdr:col>
      <xdr:colOff>669792</xdr:colOff>
      <xdr:row>93</xdr:row>
      <xdr:rowOff>80682</xdr:rowOff>
    </xdr:from>
    <xdr:to>
      <xdr:col>3</xdr:col>
      <xdr:colOff>466165</xdr:colOff>
      <xdr:row>95</xdr:row>
      <xdr:rowOff>71505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FE3DC232-359E-2CBA-F466-C47B261C8D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69792" y="16755035"/>
          <a:ext cx="2163055" cy="349411"/>
        </a:xfrm>
        <a:prstGeom prst="rect">
          <a:avLst/>
        </a:prstGeom>
      </xdr:spPr>
    </xdr:pic>
    <xdr:clientData/>
  </xdr:twoCellAnchor>
  <xdr:twoCellAnchor editAs="oneCell">
    <xdr:from>
      <xdr:col>0</xdr:col>
      <xdr:colOff>383561</xdr:colOff>
      <xdr:row>95</xdr:row>
      <xdr:rowOff>136393</xdr:rowOff>
    </xdr:from>
    <xdr:to>
      <xdr:col>4</xdr:col>
      <xdr:colOff>430307</xdr:colOff>
      <xdr:row>110</xdr:row>
      <xdr:rowOff>132119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824E7264-1C47-FD15-8B7C-DED997F64AC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9"/>
        <a:srcRect t="6636" b="5863"/>
        <a:stretch/>
      </xdr:blipFill>
      <xdr:spPr>
        <a:xfrm>
          <a:off x="383561" y="17169334"/>
          <a:ext cx="3202322" cy="2685138"/>
        </a:xfrm>
        <a:prstGeom prst="rect">
          <a:avLst/>
        </a:prstGeom>
      </xdr:spPr>
    </xdr:pic>
    <xdr:clientData/>
  </xdr:twoCellAnchor>
  <xdr:twoCellAnchor editAs="oneCell">
    <xdr:from>
      <xdr:col>0</xdr:col>
      <xdr:colOff>261258</xdr:colOff>
      <xdr:row>113</xdr:row>
      <xdr:rowOff>28816</xdr:rowOff>
    </xdr:from>
    <xdr:to>
      <xdr:col>6</xdr:col>
      <xdr:colOff>196267</xdr:colOff>
      <xdr:row>122</xdr:row>
      <xdr:rowOff>107577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0E95CA9E-2DEE-CD7C-E4FC-F65F3176B4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261258" y="20289051"/>
          <a:ext cx="4668374" cy="1692408"/>
        </a:xfrm>
        <a:prstGeom prst="rect">
          <a:avLst/>
        </a:prstGeom>
      </xdr:spPr>
    </xdr:pic>
    <xdr:clientData/>
  </xdr:twoCellAnchor>
  <xdr:twoCellAnchor editAs="oneCell">
    <xdr:from>
      <xdr:col>0</xdr:col>
      <xdr:colOff>315686</xdr:colOff>
      <xdr:row>125</xdr:row>
      <xdr:rowOff>163285</xdr:rowOff>
    </xdr:from>
    <xdr:to>
      <xdr:col>6</xdr:col>
      <xdr:colOff>663382</xdr:colOff>
      <xdr:row>137</xdr:row>
      <xdr:rowOff>114602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35F142CA-180D-A18E-D5EF-73A8A1FDDF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315686" y="23295428"/>
          <a:ext cx="5115639" cy="2172003"/>
        </a:xfrm>
        <a:prstGeom prst="rect">
          <a:avLst/>
        </a:prstGeom>
      </xdr:spPr>
    </xdr:pic>
    <xdr:clientData/>
  </xdr:twoCellAnchor>
  <xdr:twoCellAnchor editAs="oneCell">
    <xdr:from>
      <xdr:col>0</xdr:col>
      <xdr:colOff>323850</xdr:colOff>
      <xdr:row>138</xdr:row>
      <xdr:rowOff>185266</xdr:rowOff>
    </xdr:from>
    <xdr:to>
      <xdr:col>9</xdr:col>
      <xdr:colOff>76239</xdr:colOff>
      <xdr:row>155</xdr:row>
      <xdr:rowOff>11490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C33D0AD7-5CD6-791E-28FB-6A3B8A3430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323850" y="26474266"/>
          <a:ext cx="6953289" cy="3064724"/>
        </a:xfrm>
        <a:prstGeom prst="rect">
          <a:avLst/>
        </a:prstGeom>
      </xdr:spPr>
    </xdr:pic>
    <xdr:clientData/>
  </xdr:twoCellAnchor>
  <xdr:twoCellAnchor editAs="oneCell">
    <xdr:from>
      <xdr:col>0</xdr:col>
      <xdr:colOff>419101</xdr:colOff>
      <xdr:row>155</xdr:row>
      <xdr:rowOff>171450</xdr:rowOff>
    </xdr:from>
    <xdr:to>
      <xdr:col>7</xdr:col>
      <xdr:colOff>465009</xdr:colOff>
      <xdr:row>175</xdr:row>
      <xdr:rowOff>134156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EB0215FD-AD43-5735-38C9-E18F1407AC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419101" y="29698950"/>
          <a:ext cx="5646608" cy="3772706"/>
        </a:xfrm>
        <a:prstGeom prst="rect">
          <a:avLst/>
        </a:prstGeom>
      </xdr:spPr>
    </xdr:pic>
    <xdr:clientData/>
  </xdr:twoCellAnchor>
  <xdr:twoCellAnchor editAs="oneCell">
    <xdr:from>
      <xdr:col>0</xdr:col>
      <xdr:colOff>438151</xdr:colOff>
      <xdr:row>177</xdr:row>
      <xdr:rowOff>76201</xdr:rowOff>
    </xdr:from>
    <xdr:to>
      <xdr:col>8</xdr:col>
      <xdr:colOff>425201</xdr:colOff>
      <xdr:row>189</xdr:row>
      <xdr:rowOff>95251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85C956D7-D236-219C-8A27-77AA91E877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438151" y="33794701"/>
          <a:ext cx="6387850" cy="2305050"/>
        </a:xfrm>
        <a:prstGeom prst="rect">
          <a:avLst/>
        </a:prstGeom>
      </xdr:spPr>
    </xdr:pic>
    <xdr:clientData/>
  </xdr:twoCellAnchor>
  <xdr:twoCellAnchor editAs="oneCell">
    <xdr:from>
      <xdr:col>1</xdr:col>
      <xdr:colOff>26894</xdr:colOff>
      <xdr:row>190</xdr:row>
      <xdr:rowOff>80683</xdr:rowOff>
    </xdr:from>
    <xdr:to>
      <xdr:col>6</xdr:col>
      <xdr:colOff>763931</xdr:colOff>
      <xdr:row>198</xdr:row>
      <xdr:rowOff>142877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id="{280926EA-4EBA-D745-E42C-AFBD77BEE1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815788" y="34146565"/>
          <a:ext cx="4681508" cy="1496547"/>
        </a:xfrm>
        <a:prstGeom prst="rect">
          <a:avLst/>
        </a:prstGeom>
      </xdr:spPr>
    </xdr:pic>
    <xdr:clientData/>
  </xdr:twoCellAnchor>
  <xdr:twoCellAnchor editAs="oneCell">
    <xdr:from>
      <xdr:col>0</xdr:col>
      <xdr:colOff>179294</xdr:colOff>
      <xdr:row>199</xdr:row>
      <xdr:rowOff>84223</xdr:rowOff>
    </xdr:from>
    <xdr:to>
      <xdr:col>9</xdr:col>
      <xdr:colOff>49034</xdr:colOff>
      <xdr:row>212</xdr:row>
      <xdr:rowOff>170818</xdr:rowOff>
    </xdr:to>
    <xdr:pic>
      <xdr:nvPicPr>
        <xdr:cNvPr id="17" name="Imagen 16">
          <a:extLst>
            <a:ext uri="{FF2B5EF4-FFF2-40B4-BE49-F238E27FC236}">
              <a16:creationId xmlns:a16="http://schemas.microsoft.com/office/drawing/2014/main" id="{D3E99B4B-42D5-6603-CCC1-57B6CB4D46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179294" y="35763752"/>
          <a:ext cx="6969787" cy="24174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53340</xdr:colOff>
      <xdr:row>0</xdr:row>
      <xdr:rowOff>68580</xdr:rowOff>
    </xdr:from>
    <xdr:to>
      <xdr:col>7</xdr:col>
      <xdr:colOff>640080</xdr:colOff>
      <xdr:row>9</xdr:row>
      <xdr:rowOff>24175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357926F9-CFA7-C815-FF49-6C80632E54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3340" y="68580"/>
          <a:ext cx="6697980" cy="1631995"/>
        </a:xfrm>
        <a:prstGeom prst="rect">
          <a:avLst/>
        </a:prstGeom>
      </xdr:spPr>
    </xdr:pic>
    <xdr:clientData/>
  </xdr:twoCellAnchor>
  <xdr:oneCellAnchor>
    <xdr:from>
      <xdr:col>6</xdr:col>
      <xdr:colOff>495300</xdr:colOff>
      <xdr:row>26</xdr:row>
      <xdr:rowOff>140970</xdr:rowOff>
    </xdr:from>
    <xdr:ext cx="563880" cy="255269"/>
    <xdr:sp macro="" textlink="">
      <xdr:nvSpPr>
        <xdr:cNvPr id="3" name="TextBox 3">
          <a:extLst>
            <a:ext uri="{FF2B5EF4-FFF2-40B4-BE49-F238E27FC236}">
              <a16:creationId xmlns:a16="http://schemas.microsoft.com/office/drawing/2014/main" id="{71BEB3E6-EEA3-4F0C-ABC2-AFC34354C1C5}"/>
            </a:ext>
          </a:extLst>
        </xdr:cNvPr>
        <xdr:cNvSpPr txBox="1"/>
      </xdr:nvSpPr>
      <xdr:spPr>
        <a:xfrm>
          <a:off x="4152900" y="3707130"/>
          <a:ext cx="563880" cy="25526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lIns="0" tIns="0" rIns="0" bIns="0" rtlCol="0" anchor="t">
          <a:noAutofit/>
        </a:bodyPr>
        <a:lstStyle/>
        <a:p>
          <a:endParaRPr lang="es-GT" sz="18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162979</xdr:colOff>
      <xdr:row>16</xdr:row>
      <xdr:rowOff>125595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23E7B63-0A31-D4CF-646D-58731F8CE1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931319" cy="305167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349672</xdr:colOff>
      <xdr:row>12</xdr:row>
      <xdr:rowOff>120557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E69BD655-5E28-AA79-F377-5C1B243C53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346612" cy="2315117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</xdr:row>
      <xdr:rowOff>144780</xdr:rowOff>
    </xdr:from>
    <xdr:to>
      <xdr:col>5</xdr:col>
      <xdr:colOff>433497</xdr:colOff>
      <xdr:row>19</xdr:row>
      <xdr:rowOff>15499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CA68A84B-E454-626C-AF0D-C1D74F6A5E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339340"/>
          <a:ext cx="6430437" cy="1150879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53340</xdr:colOff>
      <xdr:row>6</xdr:row>
      <xdr:rowOff>67949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1B004F5-26CF-A5A8-0773-A5514D7997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95900" cy="1165229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182881</xdr:colOff>
      <xdr:row>0</xdr:row>
      <xdr:rowOff>68580</xdr:rowOff>
    </xdr:from>
    <xdr:to>
      <xdr:col>4</xdr:col>
      <xdr:colOff>723901</xdr:colOff>
      <xdr:row>3</xdr:row>
      <xdr:rowOff>126397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55C416B-C76C-7EE0-481D-3D19051E17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82881" y="68580"/>
          <a:ext cx="3710940" cy="6064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CE5D5-4E3C-445E-858C-DADC5D8A0673}">
  <dimension ref="B2:B3"/>
  <sheetViews>
    <sheetView topLeftCell="A94" zoomScale="85" zoomScaleNormal="85" workbookViewId="0">
      <selection activeCell="I193" sqref="I193"/>
    </sheetView>
  </sheetViews>
  <sheetFormatPr baseColWidth="10" defaultRowHeight="14.4" x14ac:dyDescent="0.3"/>
  <sheetData>
    <row r="2" spans="2:2" x14ac:dyDescent="0.3">
      <c r="B2" t="s">
        <v>0</v>
      </c>
    </row>
    <row r="3" spans="2:2" x14ac:dyDescent="0.3">
      <c r="B3" t="s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FE2913-B4DA-4E7A-84D5-4B5CB9CC87AC}">
  <dimension ref="A8:P110"/>
  <sheetViews>
    <sheetView tabSelected="1" zoomScaleNormal="100" workbookViewId="0">
      <selection activeCell="N10" sqref="N10"/>
    </sheetView>
  </sheetViews>
  <sheetFormatPr baseColWidth="10" defaultRowHeight="14.4" x14ac:dyDescent="0.3"/>
  <cols>
    <col min="2" max="2" width="19.77734375" customWidth="1"/>
  </cols>
  <sheetData>
    <row r="8" spans="1:16" ht="15.6" x14ac:dyDescent="0.3">
      <c r="N8" s="12"/>
      <c r="O8" s="12"/>
      <c r="P8" s="12"/>
    </row>
    <row r="9" spans="1:16" ht="15.6" x14ac:dyDescent="0.3">
      <c r="N9" s="12"/>
      <c r="O9" s="12"/>
      <c r="P9" s="12"/>
    </row>
    <row r="10" spans="1:16" ht="15.6" x14ac:dyDescent="0.3">
      <c r="N10" s="12"/>
      <c r="O10" s="12"/>
      <c r="P10" s="12"/>
    </row>
    <row r="11" spans="1:16" ht="15.6" x14ac:dyDescent="0.3">
      <c r="B11" s="32" t="s">
        <v>41</v>
      </c>
      <c r="C11" s="32"/>
      <c r="D11" s="32"/>
      <c r="E11" s="32"/>
      <c r="F11" s="32"/>
      <c r="G11" s="32"/>
      <c r="H11" s="32"/>
      <c r="I11" s="32"/>
      <c r="N11" s="12"/>
      <c r="O11" s="12"/>
      <c r="P11" s="12"/>
    </row>
    <row r="12" spans="1:16" x14ac:dyDescent="0.3">
      <c r="B12" t="s">
        <v>42</v>
      </c>
      <c r="C12" s="22">
        <v>138000</v>
      </c>
      <c r="D12" t="s">
        <v>51</v>
      </c>
      <c r="E12" s="1" t="s">
        <v>46</v>
      </c>
    </row>
    <row r="13" spans="1:16" x14ac:dyDescent="0.3">
      <c r="B13" t="s">
        <v>45</v>
      </c>
      <c r="C13" s="22">
        <v>1300</v>
      </c>
      <c r="D13" t="s">
        <v>49</v>
      </c>
      <c r="E13">
        <v>7</v>
      </c>
      <c r="F13" t="s">
        <v>47</v>
      </c>
    </row>
    <row r="14" spans="1:16" x14ac:dyDescent="0.3">
      <c r="B14" t="s">
        <v>44</v>
      </c>
      <c r="C14" s="22">
        <v>185000</v>
      </c>
      <c r="D14" t="s">
        <v>52</v>
      </c>
      <c r="E14">
        <v>3</v>
      </c>
      <c r="F14" t="s">
        <v>48</v>
      </c>
    </row>
    <row r="15" spans="1:16" x14ac:dyDescent="0.3">
      <c r="E15" s="13">
        <v>8</v>
      </c>
      <c r="F15" s="13" t="s">
        <v>36</v>
      </c>
    </row>
    <row r="16" spans="1:16" x14ac:dyDescent="0.3">
      <c r="A16" s="14"/>
      <c r="B16" s="14"/>
      <c r="C16" s="14"/>
      <c r="D16" s="14"/>
      <c r="E16" s="14">
        <f>E13*E14*E15</f>
        <v>168</v>
      </c>
      <c r="F16" s="14" t="s">
        <v>50</v>
      </c>
      <c r="G16" s="14"/>
      <c r="H16" s="14"/>
      <c r="I16" s="14"/>
      <c r="J16" s="14"/>
      <c r="K16" s="14"/>
      <c r="L16" s="14"/>
      <c r="M16" s="14"/>
      <c r="N16" s="14"/>
    </row>
    <row r="17" spans="1:14" x14ac:dyDescent="0.3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</row>
    <row r="18" spans="1:14" x14ac:dyDescent="0.3">
      <c r="A18" s="14"/>
      <c r="B18" s="14"/>
      <c r="C18" s="15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</row>
    <row r="19" spans="1:14" x14ac:dyDescent="0.3">
      <c r="A19" s="14"/>
      <c r="B19" s="30" t="s">
        <v>63</v>
      </c>
      <c r="C19" s="30"/>
      <c r="D19" s="30"/>
      <c r="E19" s="30"/>
      <c r="F19" s="30"/>
      <c r="G19" s="30"/>
      <c r="H19" s="14"/>
      <c r="I19" s="14"/>
      <c r="J19" s="14"/>
      <c r="K19" s="14"/>
      <c r="L19" s="14"/>
      <c r="M19" s="14"/>
      <c r="N19" s="14"/>
    </row>
    <row r="20" spans="1:14" x14ac:dyDescent="0.3">
      <c r="A20" s="14"/>
      <c r="B20" s="31" t="s">
        <v>64</v>
      </c>
      <c r="C20" s="31"/>
      <c r="D20" s="21">
        <f>C13*E16</f>
        <v>218400</v>
      </c>
      <c r="E20" s="14" t="s">
        <v>69</v>
      </c>
      <c r="F20" s="14"/>
      <c r="G20" s="14"/>
      <c r="H20" s="14"/>
      <c r="I20" s="14"/>
      <c r="J20" s="14"/>
      <c r="K20" s="14"/>
      <c r="L20" s="14"/>
      <c r="M20" s="14"/>
      <c r="N20" s="14"/>
    </row>
    <row r="21" spans="1:14" x14ac:dyDescent="0.3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</row>
    <row r="22" spans="1:14" x14ac:dyDescent="0.3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</row>
    <row r="23" spans="1:14" x14ac:dyDescent="0.3">
      <c r="A23" s="14"/>
      <c r="B23" s="29" t="s">
        <v>65</v>
      </c>
      <c r="C23" s="29"/>
      <c r="D23" s="29"/>
      <c r="E23" s="29"/>
      <c r="F23" s="29"/>
      <c r="G23" s="29"/>
      <c r="H23" s="14"/>
      <c r="I23" s="14"/>
      <c r="J23" s="14"/>
      <c r="K23" s="14"/>
      <c r="L23" s="14"/>
      <c r="M23" s="14"/>
      <c r="N23" s="14"/>
    </row>
    <row r="24" spans="1:14" x14ac:dyDescent="0.3">
      <c r="A24" s="14"/>
      <c r="B24" s="14" t="s">
        <v>39</v>
      </c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</row>
    <row r="25" spans="1:14" x14ac:dyDescent="0.3">
      <c r="A25" s="14"/>
      <c r="B25" s="14" t="s">
        <v>67</v>
      </c>
      <c r="C25" s="14">
        <f>C12/D20</f>
        <v>0.63186813186813184</v>
      </c>
      <c r="D25" s="23">
        <f>C25</f>
        <v>0.63186813186813184</v>
      </c>
      <c r="E25" s="14"/>
      <c r="F25" s="14"/>
      <c r="G25" s="14"/>
      <c r="H25" s="14"/>
      <c r="I25" s="14"/>
      <c r="J25" s="14"/>
      <c r="K25" s="14"/>
      <c r="L25" s="14"/>
      <c r="M25" s="14"/>
      <c r="N25" s="14"/>
    </row>
    <row r="26" spans="1:14" x14ac:dyDescent="0.3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</row>
    <row r="27" spans="1:14" x14ac:dyDescent="0.3">
      <c r="A27" s="14"/>
      <c r="B27" s="28" t="s">
        <v>66</v>
      </c>
      <c r="C27" s="28"/>
      <c r="D27" s="28"/>
      <c r="E27" s="28"/>
      <c r="F27" s="28"/>
      <c r="G27" s="28"/>
      <c r="H27" s="14"/>
      <c r="I27" s="14"/>
      <c r="J27" s="14"/>
      <c r="K27" s="14"/>
      <c r="L27" s="14"/>
      <c r="M27" s="14"/>
      <c r="N27" s="14"/>
    </row>
    <row r="28" spans="1:14" x14ac:dyDescent="0.3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</row>
    <row r="29" spans="1:14" x14ac:dyDescent="0.3">
      <c r="A29" s="14"/>
      <c r="B29" s="14" t="s">
        <v>68</v>
      </c>
      <c r="C29" s="14">
        <f>C12/C14</f>
        <v>0.74594594594594599</v>
      </c>
      <c r="D29" s="23">
        <f>C29</f>
        <v>0.74594594594594599</v>
      </c>
      <c r="E29" s="14"/>
      <c r="F29" s="14"/>
      <c r="G29" s="14"/>
      <c r="H29" s="14"/>
      <c r="I29" s="14"/>
      <c r="J29" s="14"/>
      <c r="K29" s="14"/>
      <c r="L29" s="16"/>
      <c r="M29" s="16"/>
      <c r="N29" s="14"/>
    </row>
    <row r="30" spans="1:14" x14ac:dyDescent="0.3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</row>
    <row r="31" spans="1:14" x14ac:dyDescent="0.3">
      <c r="A31" s="14"/>
      <c r="B31" s="14" t="s">
        <v>39</v>
      </c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</row>
    <row r="32" spans="1:14" x14ac:dyDescent="0.3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</row>
    <row r="33" spans="1:14" x14ac:dyDescent="0.3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</row>
    <row r="34" spans="1:14" x14ac:dyDescent="0.3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</row>
    <row r="35" spans="1:14" x14ac:dyDescent="0.3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</row>
    <row r="36" spans="1:14" x14ac:dyDescent="0.3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</row>
    <row r="37" spans="1:14" x14ac:dyDescent="0.3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6"/>
      <c r="M37" s="14"/>
      <c r="N37" s="14"/>
    </row>
    <row r="38" spans="1:14" x14ac:dyDescent="0.3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</row>
    <row r="39" spans="1:14" x14ac:dyDescent="0.3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</row>
    <row r="40" spans="1:14" x14ac:dyDescent="0.3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</row>
    <row r="41" spans="1:14" x14ac:dyDescent="0.3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</row>
    <row r="42" spans="1:14" x14ac:dyDescent="0.3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</row>
    <row r="43" spans="1:14" x14ac:dyDescent="0.3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</row>
    <row r="44" spans="1:14" x14ac:dyDescent="0.3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</row>
    <row r="45" spans="1:14" x14ac:dyDescent="0.3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</row>
    <row r="46" spans="1:14" x14ac:dyDescent="0.3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</row>
    <row r="47" spans="1:14" x14ac:dyDescent="0.3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</row>
    <row r="48" spans="1:14" x14ac:dyDescent="0.3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</row>
    <row r="49" spans="1:14" x14ac:dyDescent="0.3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</row>
    <row r="50" spans="1:14" x14ac:dyDescent="0.3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</row>
    <row r="51" spans="1:14" x14ac:dyDescent="0.3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</row>
    <row r="52" spans="1:14" x14ac:dyDescent="0.3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</row>
    <row r="53" spans="1:14" x14ac:dyDescent="0.3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</row>
    <row r="54" spans="1:14" x14ac:dyDescent="0.3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</row>
    <row r="55" spans="1:14" x14ac:dyDescent="0.3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</row>
    <row r="56" spans="1:14" x14ac:dyDescent="0.3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</row>
    <row r="57" spans="1:14" x14ac:dyDescent="0.3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</row>
    <row r="58" spans="1:14" x14ac:dyDescent="0.3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</row>
    <row r="59" spans="1:14" x14ac:dyDescent="0.3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</row>
    <row r="60" spans="1:14" x14ac:dyDescent="0.3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</row>
    <row r="61" spans="1:14" x14ac:dyDescent="0.3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</row>
    <row r="62" spans="1:14" x14ac:dyDescent="0.3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</row>
    <row r="63" spans="1:14" x14ac:dyDescent="0.3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</row>
    <row r="64" spans="1:14" x14ac:dyDescent="0.3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</row>
    <row r="65" spans="1:14" x14ac:dyDescent="0.3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</row>
    <row r="66" spans="1:14" x14ac:dyDescent="0.3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</row>
    <row r="67" spans="1:14" x14ac:dyDescent="0.3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</row>
    <row r="68" spans="1:14" x14ac:dyDescent="0.3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</row>
    <row r="69" spans="1:14" x14ac:dyDescent="0.3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</row>
    <row r="70" spans="1:14" x14ac:dyDescent="0.3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</row>
    <row r="71" spans="1:14" x14ac:dyDescent="0.3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</row>
    <row r="72" spans="1:14" x14ac:dyDescent="0.3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</row>
    <row r="73" spans="1:14" x14ac:dyDescent="0.3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</row>
    <row r="74" spans="1:14" x14ac:dyDescent="0.3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</row>
    <row r="75" spans="1:14" x14ac:dyDescent="0.3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</row>
    <row r="76" spans="1:14" x14ac:dyDescent="0.3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</row>
    <row r="77" spans="1:14" x14ac:dyDescent="0.3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</row>
    <row r="78" spans="1:14" x14ac:dyDescent="0.3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</row>
    <row r="79" spans="1:14" x14ac:dyDescent="0.3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</row>
    <row r="80" spans="1:14" x14ac:dyDescent="0.3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</row>
    <row r="81" spans="1:14" x14ac:dyDescent="0.3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</row>
    <row r="82" spans="1:14" x14ac:dyDescent="0.3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</row>
    <row r="83" spans="1:14" x14ac:dyDescent="0.3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</row>
    <row r="84" spans="1:14" x14ac:dyDescent="0.3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</row>
    <row r="85" spans="1:14" x14ac:dyDescent="0.3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</row>
    <row r="86" spans="1:14" x14ac:dyDescent="0.3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</row>
    <row r="87" spans="1:14" x14ac:dyDescent="0.3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</row>
    <row r="88" spans="1:14" x14ac:dyDescent="0.3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</row>
    <row r="89" spans="1:14" x14ac:dyDescent="0.3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</row>
    <row r="90" spans="1:14" x14ac:dyDescent="0.3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</row>
    <row r="91" spans="1:14" x14ac:dyDescent="0.3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</row>
    <row r="92" spans="1:14" x14ac:dyDescent="0.3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</row>
    <row r="93" spans="1:14" x14ac:dyDescent="0.3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</row>
    <row r="94" spans="1:14" x14ac:dyDescent="0.3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</row>
    <row r="95" spans="1:14" x14ac:dyDescent="0.3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</row>
    <row r="96" spans="1:14" x14ac:dyDescent="0.3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</row>
    <row r="97" spans="1:14" x14ac:dyDescent="0.3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</row>
    <row r="98" spans="1:14" x14ac:dyDescent="0.3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</row>
    <row r="99" spans="1:14" x14ac:dyDescent="0.3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</row>
    <row r="100" spans="1:14" x14ac:dyDescent="0.3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</row>
    <row r="101" spans="1:14" x14ac:dyDescent="0.3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</row>
    <row r="102" spans="1:14" x14ac:dyDescent="0.3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</row>
    <row r="103" spans="1:14" x14ac:dyDescent="0.3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</row>
    <row r="104" spans="1:14" x14ac:dyDescent="0.3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</row>
    <row r="105" spans="1:14" x14ac:dyDescent="0.3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</row>
    <row r="106" spans="1:14" x14ac:dyDescent="0.3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</row>
    <row r="107" spans="1:14" x14ac:dyDescent="0.3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</row>
    <row r="108" spans="1:14" x14ac:dyDescent="0.3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</row>
    <row r="109" spans="1:14" x14ac:dyDescent="0.3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</row>
    <row r="110" spans="1:14" x14ac:dyDescent="0.3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</row>
  </sheetData>
  <mergeCells count="5">
    <mergeCell ref="B27:G27"/>
    <mergeCell ref="B23:G23"/>
    <mergeCell ref="B19:G19"/>
    <mergeCell ref="B20:C20"/>
    <mergeCell ref="B11:I1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FB05D-DD36-450B-9C86-BA9EBD84B4DC}">
  <dimension ref="A20:M40"/>
  <sheetViews>
    <sheetView workbookViewId="0">
      <selection activeCell="I40" sqref="I40"/>
    </sheetView>
  </sheetViews>
  <sheetFormatPr baseColWidth="10" defaultRowHeight="14.4" x14ac:dyDescent="0.3"/>
  <cols>
    <col min="1" max="1" width="4.5546875" customWidth="1"/>
    <col min="2" max="2" width="17.21875" customWidth="1"/>
    <col min="5" max="5" width="14" customWidth="1"/>
    <col min="6" max="6" width="13.21875" customWidth="1"/>
    <col min="7" max="7" width="12" customWidth="1"/>
  </cols>
  <sheetData>
    <row r="20" spans="1:7" x14ac:dyDescent="0.3">
      <c r="A20" s="32" t="s">
        <v>19</v>
      </c>
      <c r="B20" s="32"/>
      <c r="C20" s="32"/>
      <c r="D20" s="32"/>
      <c r="E20" s="32"/>
      <c r="F20" s="32"/>
    </row>
    <row r="22" spans="1:7" ht="28.8" x14ac:dyDescent="0.3">
      <c r="B22" s="25" t="s">
        <v>20</v>
      </c>
      <c r="C22" s="25" t="s">
        <v>21</v>
      </c>
      <c r="D22" s="25" t="s">
        <v>22</v>
      </c>
      <c r="E22" s="25" t="s">
        <v>23</v>
      </c>
      <c r="F22" s="25" t="s">
        <v>34</v>
      </c>
      <c r="G22" s="25" t="s">
        <v>35</v>
      </c>
    </row>
    <row r="23" spans="1:7" x14ac:dyDescent="0.3">
      <c r="B23" t="s">
        <v>24</v>
      </c>
      <c r="C23" s="4">
        <v>2.95</v>
      </c>
      <c r="D23" s="4">
        <v>1.25</v>
      </c>
      <c r="E23" s="10">
        <v>7000</v>
      </c>
      <c r="F23" s="4">
        <f>C23*E23</f>
        <v>20650</v>
      </c>
      <c r="G23" s="4">
        <f>D23*F23</f>
        <v>25812.5</v>
      </c>
    </row>
    <row r="24" spans="1:7" x14ac:dyDescent="0.3">
      <c r="B24" t="s">
        <v>25</v>
      </c>
      <c r="C24" s="4">
        <v>1.55</v>
      </c>
      <c r="D24" s="4">
        <v>0.47</v>
      </c>
      <c r="E24" s="10">
        <v>5000</v>
      </c>
      <c r="F24" s="4">
        <f t="shared" ref="F24:G27" si="0">C24*E24</f>
        <v>7750</v>
      </c>
      <c r="G24" s="4">
        <f>D24*F24</f>
        <v>3642.5</v>
      </c>
    </row>
    <row r="25" spans="1:7" x14ac:dyDescent="0.3">
      <c r="B25" t="s">
        <v>26</v>
      </c>
      <c r="C25" s="4">
        <v>0.8</v>
      </c>
      <c r="D25" s="4">
        <v>0.3</v>
      </c>
      <c r="E25" s="10">
        <v>7000</v>
      </c>
      <c r="F25" s="4">
        <f t="shared" si="0"/>
        <v>5600</v>
      </c>
      <c r="G25" s="4">
        <f t="shared" si="0"/>
        <v>1680</v>
      </c>
    </row>
    <row r="26" spans="1:7" x14ac:dyDescent="0.3">
      <c r="B26" t="s">
        <v>27</v>
      </c>
      <c r="C26" s="4">
        <v>2.85</v>
      </c>
      <c r="D26" s="4">
        <v>1</v>
      </c>
      <c r="E26" s="10">
        <v>3000</v>
      </c>
      <c r="F26" s="4">
        <f t="shared" si="0"/>
        <v>8550</v>
      </c>
      <c r="G26" s="4">
        <f t="shared" si="0"/>
        <v>8550</v>
      </c>
    </row>
    <row r="27" spans="1:7" x14ac:dyDescent="0.3">
      <c r="B27" t="s">
        <v>28</v>
      </c>
      <c r="C27" s="4">
        <v>0.75</v>
      </c>
      <c r="D27" s="4">
        <v>0.25</v>
      </c>
      <c r="E27" s="10">
        <v>5000</v>
      </c>
      <c r="F27" s="4">
        <f t="shared" si="0"/>
        <v>3750</v>
      </c>
      <c r="G27" s="4">
        <f t="shared" si="0"/>
        <v>937.5</v>
      </c>
    </row>
    <row r="28" spans="1:7" x14ac:dyDescent="0.3">
      <c r="C28" s="4"/>
      <c r="D28" s="4"/>
      <c r="E28" s="4"/>
    </row>
    <row r="29" spans="1:7" x14ac:dyDescent="0.3">
      <c r="C29" s="1" t="s">
        <v>31</v>
      </c>
      <c r="D29" s="1" t="s">
        <v>32</v>
      </c>
    </row>
    <row r="30" spans="1:7" x14ac:dyDescent="0.3">
      <c r="B30" t="s">
        <v>33</v>
      </c>
      <c r="C30" s="4">
        <v>3500</v>
      </c>
      <c r="D30" s="4">
        <f>C30*12</f>
        <v>42000</v>
      </c>
    </row>
    <row r="31" spans="1:7" x14ac:dyDescent="0.3">
      <c r="A31">
        <v>52</v>
      </c>
      <c r="B31" t="s">
        <v>29</v>
      </c>
    </row>
    <row r="32" spans="1:7" x14ac:dyDescent="0.3">
      <c r="A32">
        <v>6</v>
      </c>
      <c r="B32" t="s">
        <v>30</v>
      </c>
    </row>
    <row r="34" spans="2:13" ht="43.2" x14ac:dyDescent="0.3">
      <c r="B34" s="25" t="s">
        <v>20</v>
      </c>
      <c r="C34" s="25" t="s">
        <v>21</v>
      </c>
      <c r="D34" s="25" t="s">
        <v>22</v>
      </c>
      <c r="E34" s="25" t="s">
        <v>70</v>
      </c>
      <c r="G34" s="25" t="s">
        <v>71</v>
      </c>
      <c r="H34" s="25" t="s">
        <v>72</v>
      </c>
      <c r="I34" s="25" t="s">
        <v>73</v>
      </c>
      <c r="K34" s="25" t="s">
        <v>74</v>
      </c>
      <c r="L34" s="25" t="s">
        <v>75</v>
      </c>
    </row>
    <row r="35" spans="2:13" x14ac:dyDescent="0.3">
      <c r="B35" t="s">
        <v>24</v>
      </c>
      <c r="C35" s="4">
        <v>2.95</v>
      </c>
      <c r="D35" s="4">
        <v>1.25</v>
      </c>
      <c r="E35" s="4">
        <f>C35-D35</f>
        <v>1.7000000000000002</v>
      </c>
      <c r="G35" s="4">
        <f>D30</f>
        <v>42000</v>
      </c>
      <c r="H35" s="4">
        <f>E40</f>
        <v>5.6300000000000008</v>
      </c>
      <c r="I35" s="24">
        <f>G35/H35</f>
        <v>7460.035523978685</v>
      </c>
      <c r="J35" t="s">
        <v>76</v>
      </c>
      <c r="K35">
        <f>A31</f>
        <v>52</v>
      </c>
      <c r="L35" s="11">
        <f>I35/K35</f>
        <v>143.46222161497471</v>
      </c>
      <c r="M35" t="s">
        <v>76</v>
      </c>
    </row>
    <row r="36" spans="2:13" x14ac:dyDescent="0.3">
      <c r="B36" t="s">
        <v>25</v>
      </c>
      <c r="C36" s="4">
        <v>1.55</v>
      </c>
      <c r="D36" s="4">
        <v>0.47</v>
      </c>
      <c r="E36" s="4">
        <f t="shared" ref="E36:E39" si="1">C36-D36</f>
        <v>1.08</v>
      </c>
    </row>
    <row r="37" spans="2:13" x14ac:dyDescent="0.3">
      <c r="B37" t="s">
        <v>26</v>
      </c>
      <c r="C37" s="4">
        <v>0.8</v>
      </c>
      <c r="D37" s="4">
        <v>0.3</v>
      </c>
      <c r="E37" s="4">
        <f t="shared" si="1"/>
        <v>0.5</v>
      </c>
    </row>
    <row r="38" spans="2:13" x14ac:dyDescent="0.3">
      <c r="B38" t="s">
        <v>27</v>
      </c>
      <c r="C38" s="4">
        <v>2.85</v>
      </c>
      <c r="D38" s="4">
        <v>1</v>
      </c>
      <c r="E38" s="4">
        <f t="shared" si="1"/>
        <v>1.85</v>
      </c>
    </row>
    <row r="39" spans="2:13" x14ac:dyDescent="0.3">
      <c r="B39" t="s">
        <v>28</v>
      </c>
      <c r="C39" s="4">
        <v>0.75</v>
      </c>
      <c r="D39" s="4">
        <v>0.25</v>
      </c>
      <c r="E39" s="4">
        <f t="shared" si="1"/>
        <v>0.5</v>
      </c>
    </row>
    <row r="40" spans="2:13" x14ac:dyDescent="0.3">
      <c r="B40" s="33" t="s">
        <v>77</v>
      </c>
      <c r="C40" s="33"/>
      <c r="D40" s="33"/>
      <c r="E40" s="4">
        <f>SUM(E35:E39)</f>
        <v>5.6300000000000008</v>
      </c>
    </row>
  </sheetData>
  <mergeCells count="2">
    <mergeCell ref="A20:F20"/>
    <mergeCell ref="B40:D40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D8ADA4-1F61-46E0-8734-DAB6BB624E9E}">
  <dimension ref="A21:H37"/>
  <sheetViews>
    <sheetView workbookViewId="0">
      <selection activeCell="G33" sqref="G33"/>
    </sheetView>
  </sheetViews>
  <sheetFormatPr baseColWidth="10" defaultRowHeight="14.4" x14ac:dyDescent="0.3"/>
  <cols>
    <col min="2" max="2" width="23.5546875" customWidth="1"/>
    <col min="3" max="3" width="26.44140625" customWidth="1"/>
    <col min="4" max="4" width="12" customWidth="1"/>
    <col min="5" max="5" width="13.88671875" customWidth="1"/>
  </cols>
  <sheetData>
    <row r="21" spans="1:8" x14ac:dyDescent="0.3">
      <c r="A21" s="31" t="s">
        <v>4</v>
      </c>
      <c r="B21" s="31"/>
      <c r="C21" s="31"/>
      <c r="D21" s="31"/>
      <c r="E21" s="31"/>
      <c r="F21" s="31"/>
      <c r="G21" s="31"/>
      <c r="H21" s="31"/>
    </row>
    <row r="22" spans="1:8" ht="40.799999999999997" customHeight="1" x14ac:dyDescent="0.3">
      <c r="A22" s="3"/>
      <c r="B22" s="3"/>
      <c r="C22" s="26" t="s">
        <v>78</v>
      </c>
      <c r="D22" s="27" t="s">
        <v>10</v>
      </c>
      <c r="E22" s="27" t="s">
        <v>11</v>
      </c>
      <c r="F22" s="3"/>
      <c r="G22" s="3"/>
      <c r="H22" s="3"/>
    </row>
    <row r="23" spans="1:8" x14ac:dyDescent="0.3">
      <c r="B23" t="s">
        <v>9</v>
      </c>
      <c r="C23" t="s">
        <v>5</v>
      </c>
      <c r="D23">
        <v>0</v>
      </c>
      <c r="E23">
        <v>0</v>
      </c>
    </row>
    <row r="24" spans="1:8" x14ac:dyDescent="0.3">
      <c r="C24" t="s">
        <v>6</v>
      </c>
      <c r="D24" s="4">
        <v>120000</v>
      </c>
      <c r="E24" s="4">
        <v>-95000</v>
      </c>
    </row>
    <row r="25" spans="1:8" x14ac:dyDescent="0.3">
      <c r="C25" t="s">
        <v>7</v>
      </c>
      <c r="D25" s="4">
        <v>70000</v>
      </c>
      <c r="E25" s="4">
        <v>-15000</v>
      </c>
    </row>
    <row r="26" spans="1:8" x14ac:dyDescent="0.3">
      <c r="C26" t="s">
        <v>8</v>
      </c>
      <c r="D26" s="4">
        <v>45000</v>
      </c>
      <c r="E26" s="4">
        <v>-5000</v>
      </c>
    </row>
    <row r="28" spans="1:8" x14ac:dyDescent="0.3">
      <c r="C28" t="s">
        <v>12</v>
      </c>
      <c r="D28" s="7">
        <v>0.3</v>
      </c>
      <c r="E28" s="7">
        <v>0.7</v>
      </c>
    </row>
    <row r="29" spans="1:8" x14ac:dyDescent="0.3">
      <c r="D29" s="5"/>
      <c r="E29" s="5"/>
    </row>
    <row r="31" spans="1:8" x14ac:dyDescent="0.3">
      <c r="B31" s="1" t="s">
        <v>13</v>
      </c>
      <c r="C31" s="6" t="s">
        <v>18</v>
      </c>
    </row>
    <row r="32" spans="1:8" x14ac:dyDescent="0.3">
      <c r="B32" t="s">
        <v>14</v>
      </c>
      <c r="C32" s="4">
        <f xml:space="preserve"> (D$28*(D26))+(E$28*(E26))</f>
        <v>10000</v>
      </c>
    </row>
    <row r="33" spans="2:3" x14ac:dyDescent="0.3">
      <c r="B33" s="8" t="s">
        <v>15</v>
      </c>
      <c r="C33" s="9">
        <f xml:space="preserve"> (D$28*(D25))+(E$28*(E25))</f>
        <v>10500</v>
      </c>
    </row>
    <row r="34" spans="2:3" x14ac:dyDescent="0.3">
      <c r="B34" t="s">
        <v>16</v>
      </c>
      <c r="C34" s="4">
        <f xml:space="preserve"> (D$24*(D28))+(E28*(E24))</f>
        <v>-30500</v>
      </c>
    </row>
    <row r="35" spans="2:3" x14ac:dyDescent="0.3">
      <c r="B35" t="s">
        <v>17</v>
      </c>
      <c r="C35" s="4">
        <f xml:space="preserve"> (D$23*(D28))+(E28*(E23))</f>
        <v>0</v>
      </c>
    </row>
    <row r="37" spans="2:3" x14ac:dyDescent="0.3">
      <c r="B37" t="s">
        <v>43</v>
      </c>
    </row>
  </sheetData>
  <mergeCells count="1">
    <mergeCell ref="A21:H2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9814B-7BE0-47E4-8F02-163A0151C2A8}">
  <dimension ref="B8:K30"/>
  <sheetViews>
    <sheetView workbookViewId="0">
      <selection activeCell="G7" sqref="G7"/>
    </sheetView>
  </sheetViews>
  <sheetFormatPr baseColWidth="10" defaultRowHeight="14.4" x14ac:dyDescent="0.3"/>
  <cols>
    <col min="1" max="1" width="4" customWidth="1"/>
    <col min="2" max="2" width="30.33203125" customWidth="1"/>
    <col min="3" max="3" width="12.5546875" bestFit="1" customWidth="1"/>
    <col min="4" max="4" width="26" customWidth="1"/>
    <col min="5" max="5" width="3.5546875" customWidth="1"/>
  </cols>
  <sheetData>
    <row r="8" spans="2:10" x14ac:dyDescent="0.3">
      <c r="B8" s="20" t="s">
        <v>38</v>
      </c>
      <c r="C8">
        <v>5.5</v>
      </c>
      <c r="D8" t="s">
        <v>53</v>
      </c>
    </row>
    <row r="9" spans="2:10" x14ac:dyDescent="0.3">
      <c r="B9" s="20" t="s">
        <v>54</v>
      </c>
      <c r="C9">
        <v>0.88</v>
      </c>
    </row>
    <row r="11" spans="2:10" x14ac:dyDescent="0.3">
      <c r="B11" s="34" t="s">
        <v>55</v>
      </c>
      <c r="C11" s="34"/>
      <c r="D11" s="34"/>
    </row>
    <row r="12" spans="2:10" x14ac:dyDescent="0.3">
      <c r="C12">
        <v>5.5</v>
      </c>
      <c r="D12" s="17" t="s">
        <v>56</v>
      </c>
      <c r="E12" s="3" t="s">
        <v>57</v>
      </c>
      <c r="F12" s="18">
        <v>0.88</v>
      </c>
      <c r="G12" s="3" t="s">
        <v>40</v>
      </c>
      <c r="H12">
        <f>C12*F12</f>
        <v>4.84</v>
      </c>
      <c r="I12" s="17" t="s">
        <v>56</v>
      </c>
    </row>
    <row r="13" spans="2:10" x14ac:dyDescent="0.3">
      <c r="D13" s="3" t="s">
        <v>58</v>
      </c>
      <c r="I13" s="3" t="s">
        <v>58</v>
      </c>
    </row>
    <row r="15" spans="2:10" x14ac:dyDescent="0.3">
      <c r="B15" s="34" t="s">
        <v>59</v>
      </c>
      <c r="C15" s="34"/>
      <c r="D15" s="34"/>
    </row>
    <row r="16" spans="2:10" x14ac:dyDescent="0.3">
      <c r="C16">
        <f>H12</f>
        <v>4.84</v>
      </c>
      <c r="D16" s="17" t="s">
        <v>56</v>
      </c>
      <c r="E16" s="3" t="s">
        <v>57</v>
      </c>
      <c r="F16">
        <v>8</v>
      </c>
      <c r="G16" s="17" t="s">
        <v>36</v>
      </c>
      <c r="H16" s="19" t="s">
        <v>40</v>
      </c>
      <c r="I16">
        <f>C16*F16</f>
        <v>38.72</v>
      </c>
      <c r="J16" s="17" t="s">
        <v>56</v>
      </c>
    </row>
    <row r="17" spans="2:11" x14ac:dyDescent="0.3">
      <c r="D17" s="3" t="s">
        <v>58</v>
      </c>
      <c r="G17" s="3" t="s">
        <v>60</v>
      </c>
      <c r="J17" s="3" t="s">
        <v>60</v>
      </c>
    </row>
    <row r="19" spans="2:11" x14ac:dyDescent="0.3">
      <c r="B19" s="34" t="s">
        <v>37</v>
      </c>
      <c r="C19" s="34"/>
      <c r="D19" s="34"/>
    </row>
    <row r="20" spans="2:11" x14ac:dyDescent="0.3">
      <c r="C20">
        <v>200</v>
      </c>
      <c r="D20" t="s">
        <v>56</v>
      </c>
      <c r="E20" s="3" t="s">
        <v>61</v>
      </c>
      <c r="F20">
        <f>I16</f>
        <v>38.72</v>
      </c>
      <c r="G20" s="17" t="s">
        <v>56</v>
      </c>
      <c r="H20">
        <f>C20/F20</f>
        <v>5.1652892561983474</v>
      </c>
    </row>
    <row r="21" spans="2:11" x14ac:dyDescent="0.3">
      <c r="G21" s="3" t="s">
        <v>60</v>
      </c>
    </row>
    <row r="22" spans="2:11" x14ac:dyDescent="0.3">
      <c r="B22" s="1" t="s">
        <v>2</v>
      </c>
    </row>
    <row r="23" spans="2:11" x14ac:dyDescent="0.3">
      <c r="B23" s="35" t="s">
        <v>62</v>
      </c>
      <c r="C23" s="35"/>
      <c r="D23" s="35"/>
    </row>
    <row r="24" spans="2:11" x14ac:dyDescent="0.3">
      <c r="B24" s="35"/>
      <c r="C24" s="35"/>
      <c r="D24" s="35"/>
    </row>
    <row r="25" spans="2:11" x14ac:dyDescent="0.3">
      <c r="E25" s="3"/>
      <c r="F25" s="3"/>
      <c r="H25" s="3"/>
      <c r="I25" s="19"/>
      <c r="K25" s="3"/>
    </row>
    <row r="26" spans="2:11" x14ac:dyDescent="0.3">
      <c r="E26" s="3"/>
      <c r="H26" s="3"/>
      <c r="K26" s="3"/>
    </row>
    <row r="28" spans="2:11" x14ac:dyDescent="0.3">
      <c r="C28" s="31"/>
      <c r="D28" s="31"/>
      <c r="E28" s="31"/>
    </row>
    <row r="29" spans="2:11" x14ac:dyDescent="0.3">
      <c r="F29" s="3"/>
      <c r="H29" s="3"/>
    </row>
    <row r="30" spans="2:11" x14ac:dyDescent="0.3">
      <c r="H30" s="3"/>
    </row>
  </sheetData>
  <mergeCells count="5">
    <mergeCell ref="B11:D11"/>
    <mergeCell ref="B15:D15"/>
    <mergeCell ref="B19:D19"/>
    <mergeCell ref="B23:D24"/>
    <mergeCell ref="C28:E28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EBF6DD-C388-4E60-92CB-5F6AD5603330}">
  <dimension ref="A6:C6"/>
  <sheetViews>
    <sheetView workbookViewId="0">
      <selection activeCell="C9" sqref="C9"/>
    </sheetView>
  </sheetViews>
  <sheetFormatPr baseColWidth="10" defaultRowHeight="14.4" x14ac:dyDescent="0.3"/>
  <sheetData>
    <row r="6" spans="1:3" x14ac:dyDescent="0.3">
      <c r="A6" s="2" t="s">
        <v>2</v>
      </c>
      <c r="C6" t="s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Resumen</vt:lpstr>
      <vt:lpstr>Problema 1</vt:lpstr>
      <vt:lpstr>Problema 2</vt:lpstr>
      <vt:lpstr>Problema 3</vt:lpstr>
      <vt:lpstr>Problema 4</vt:lpstr>
      <vt:lpstr>Punto extra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Juárez Lossi</dc:creator>
  <cp:lastModifiedBy>Laura Juárez Lossi</cp:lastModifiedBy>
  <dcterms:created xsi:type="dcterms:W3CDTF">2023-10-26T22:20:16Z</dcterms:created>
  <dcterms:modified xsi:type="dcterms:W3CDTF">2023-10-27T01:33:52Z</dcterms:modified>
</cp:coreProperties>
</file>